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A7C0FD28-316F-46B2-BE49-3E8A40259F14}" xr6:coauthVersionLast="47" xr6:coauthVersionMax="47" xr10:uidLastSave="{00000000-0000-0000-0000-000000000000}"/>
  <bookViews>
    <workbookView xWindow="-120" yWindow="-120" windowWidth="29040" windowHeight="15840" tabRatio="802" xr2:uid="{00000000-000D-0000-FFFF-FFFF00000000}"/>
  </bookViews>
  <sheets>
    <sheet name="Tartalom" sheetId="115" r:id="rId1"/>
    <sheet name="Tartalomjegyzék_2019" sheetId="70" state="hidden" r:id="rId2"/>
    <sheet name="1.Bev_kiad_kiemelt ei" sheetId="4" r:id="rId3"/>
    <sheet name="2.1.Bevételek_részletes" sheetId="31" r:id="rId4"/>
    <sheet name="2.2.Kiadások_részletes " sheetId="68" r:id="rId5"/>
    <sheet name="3. Gesz költségvetés" sheetId="45" r:id="rId6"/>
    <sheet name="4. Köt+önk_Önkori" sheetId="104" r:id="rId7"/>
    <sheet name="5. Köt+önk_PH" sheetId="97" r:id="rId8"/>
    <sheet name="6. Köt+önk_Szakorvosi" sheetId="127" r:id="rId9"/>
    <sheet name="7.Ligeti cseperedő Ovi" sheetId="128" state="hidden" r:id="rId10"/>
    <sheet name="7.Német nemzetiségi Ovi" sheetId="129" r:id="rId11"/>
    <sheet name="8.Művészetek Háza" sheetId="130" r:id="rId12"/>
    <sheet name="9.GESZ" sheetId="131" r:id="rId13"/>
    <sheet name="10. Bölcsőde" sheetId="132" r:id="rId14"/>
    <sheet name="11. Támogatási bevételek (B (2)" sheetId="87" r:id="rId15"/>
    <sheet name="12. Működési bev. (B3,B4)" sheetId="6" r:id="rId16"/>
    <sheet name="13. Átvett pénze.(B6,B7)" sheetId="25" r:id="rId17"/>
    <sheet name="14. finanszírozás be_ki (B8,K9)" sheetId="23" r:id="rId18"/>
    <sheet name="15. Dologi kiadások cofog(K3)" sheetId="92" r:id="rId19"/>
    <sheet name="16. Ellátottak p.jutattás (K4)" sheetId="38" r:id="rId20"/>
    <sheet name="17. Pe. átad. és tám. (K5)" sheetId="39" r:id="rId21"/>
    <sheet name="18. Tartalékok (K512)" sheetId="41" r:id="rId22"/>
    <sheet name="19. Beruházás (K6)" sheetId="40" r:id="rId23"/>
    <sheet name="20. Felújítás (K7)" sheetId="88" r:id="rId24"/>
    <sheet name="21. Több éves elköt." sheetId="18" r:id="rId25"/>
    <sheet name="22.sz.létszám" sheetId="114" r:id="rId26"/>
    <sheet name="23. Immatjavak, tárgyi eszk." sheetId="116" r:id="rId27"/>
    <sheet name="24. maradvány kimutatás" sheetId="117" r:id="rId28"/>
    <sheet name="24.3.old.maradvány felhasználás" sheetId="137" r:id="rId29"/>
    <sheet name="25. egysz mérleg" sheetId="118" r:id="rId30"/>
    <sheet name="26. Mérleg" sheetId="119" r:id="rId31"/>
    <sheet name="27. mérleg nettó értéken" sheetId="120" r:id="rId32"/>
    <sheet name="27. 0-ig leírtak" sheetId="121" r:id="rId33"/>
    <sheet name="27. Készlet (2)" sheetId="122" r:id="rId34"/>
    <sheet name="28.sz.közvetett tám.2022" sheetId="123" r:id="rId35"/>
    <sheet name="29. EU projekt2022" sheetId="124" r:id="rId36"/>
    <sheet name="1.tájék.műk.tám.2022" sheetId="136" r:id="rId37"/>
    <sheet name="2. tájék. Intézm.normatíva2022" sheetId="133" r:id="rId38"/>
    <sheet name="3. tájék. Civilek 2022" sheetId="135" r:id="rId39"/>
  </sheets>
  <externalReferences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xlnm._FilterDatabase" localSheetId="22" hidden="1">'19. Beruházás (K6)'!$A$5:$M$48</definedName>
    <definedName name="_xlnm._FilterDatabase" localSheetId="38" hidden="1">'3. tájék. Civilek 2022'!$A$25:$E$29</definedName>
    <definedName name="_ftn1" localSheetId="34">'28.sz.közvetett tám.2022'!#REF!</definedName>
    <definedName name="_ftnref1" localSheetId="34">'28.sz.közvetett tám.2022'!#REF!</definedName>
    <definedName name="_pr232" localSheetId="24">'21. Több éves elköt.'!#REF!</definedName>
    <definedName name="_pr233" localSheetId="24">'21. Több éves elköt.'!#REF!</definedName>
    <definedName name="_pr234" localSheetId="24">'21. Több éves elköt.'!#REF!</definedName>
    <definedName name="_pr235" localSheetId="24">'21. Több éves elköt.'!#REF!</definedName>
    <definedName name="_pr236" localSheetId="24">'21. Több éves elköt.'!$A$19</definedName>
    <definedName name="_pr312" localSheetId="24">'21. Több éves elköt.'!#REF!</definedName>
    <definedName name="_pr313" localSheetId="24">'21. Több éves elköt.'!$A$3</definedName>
    <definedName name="_pr314" localSheetId="24">'21. Több éves elköt.'!#REF!</definedName>
    <definedName name="_pr315" localSheetId="24">'21. Több éves elköt.'!$A$12</definedName>
    <definedName name="_xlcn.WorksheetConnection_TartalomA6B391" hidden="1">Tartalom!$A$6:$B$38</definedName>
    <definedName name="a" localSheetId="36">#REF!</definedName>
    <definedName name="a" localSheetId="14">#REF!</definedName>
    <definedName name="a" localSheetId="37">#REF!</definedName>
    <definedName name="a" localSheetId="3">#REF!</definedName>
    <definedName name="a" localSheetId="4">#REF!</definedName>
    <definedName name="a" localSheetId="26">#REF!</definedName>
    <definedName name="a" localSheetId="27">#REF!</definedName>
    <definedName name="a" localSheetId="29">#REF!</definedName>
    <definedName name="a" localSheetId="32">#REF!</definedName>
    <definedName name="a" localSheetId="33">#REF!</definedName>
    <definedName name="a" localSheetId="34">#REF!</definedName>
    <definedName name="a" localSheetId="35">#REF!</definedName>
    <definedName name="a" localSheetId="5">#REF!</definedName>
    <definedName name="a" localSheetId="38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0">#REF!</definedName>
    <definedName name="a">#REF!</definedName>
    <definedName name="á" localSheetId="36">#REF!</definedName>
    <definedName name="á" localSheetId="14">#REF!</definedName>
    <definedName name="á" localSheetId="37">#REF!</definedName>
    <definedName name="á" localSheetId="3">#REF!</definedName>
    <definedName name="á" localSheetId="4">#REF!</definedName>
    <definedName name="á" localSheetId="26">#REF!</definedName>
    <definedName name="á" localSheetId="27">#REF!</definedName>
    <definedName name="á" localSheetId="29">#REF!</definedName>
    <definedName name="á" localSheetId="32">#REF!</definedName>
    <definedName name="á" localSheetId="33">#REF!</definedName>
    <definedName name="á" localSheetId="34">#REF!</definedName>
    <definedName name="á" localSheetId="35">#REF!</definedName>
    <definedName name="á" localSheetId="5">#REF!</definedName>
    <definedName name="á" localSheetId="38">#REF!</definedName>
    <definedName name="á" localSheetId="6">#REF!</definedName>
    <definedName name="á" localSheetId="7">#REF!</definedName>
    <definedName name="á" localSheetId="8">#REF!</definedName>
    <definedName name="á" localSheetId="9">#REF!</definedName>
    <definedName name="á" localSheetId="10">#REF!</definedName>
    <definedName name="á" localSheetId="11">#REF!</definedName>
    <definedName name="á" localSheetId="12">#REF!</definedName>
    <definedName name="á" localSheetId="0">#REF!</definedName>
    <definedName name="á">#REF!</definedName>
    <definedName name="a_JEGYZŐVEL_____EGYEZTETETT" localSheetId="36">#REF!</definedName>
    <definedName name="a_JEGYZŐVEL_____EGYEZTETETT" localSheetId="37">#REF!</definedName>
    <definedName name="a_JEGYZŐVEL_____EGYEZTETETT" localSheetId="26">#REF!</definedName>
    <definedName name="a_JEGYZŐVEL_____EGYEZTETETT" localSheetId="27">#REF!</definedName>
    <definedName name="a_JEGYZŐVEL_____EGYEZTETETT" localSheetId="29">#REF!</definedName>
    <definedName name="a_JEGYZŐVEL_____EGYEZTETETT" localSheetId="38">#REF!</definedName>
    <definedName name="a_JEGYZŐVEL_____EGYEZTETETT">#REF!</definedName>
    <definedName name="aa" localSheetId="36">#REF!</definedName>
    <definedName name="aa" localSheetId="14">#REF!</definedName>
    <definedName name="aa" localSheetId="37">#REF!</definedName>
    <definedName name="aa" localSheetId="3">#REF!</definedName>
    <definedName name="aa" localSheetId="4">#REF!</definedName>
    <definedName name="aa" localSheetId="26">#REF!</definedName>
    <definedName name="aa" localSheetId="27">#REF!</definedName>
    <definedName name="aa" localSheetId="29">#REF!</definedName>
    <definedName name="aa" localSheetId="32">#REF!</definedName>
    <definedName name="aa" localSheetId="33">#REF!</definedName>
    <definedName name="aa" localSheetId="34">#REF!</definedName>
    <definedName name="aa" localSheetId="35">#REF!</definedName>
    <definedName name="aa" localSheetId="5">#REF!</definedName>
    <definedName name="aa" localSheetId="38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0">#REF!</definedName>
    <definedName name="aa">#REF!</definedName>
    <definedName name="áá" localSheetId="36">#REF!</definedName>
    <definedName name="áá" localSheetId="14">#REF!</definedName>
    <definedName name="áá" localSheetId="37">#REF!</definedName>
    <definedName name="áá" localSheetId="3">#REF!</definedName>
    <definedName name="áá" localSheetId="4">#REF!</definedName>
    <definedName name="áá" localSheetId="26">#REF!</definedName>
    <definedName name="áá" localSheetId="27">#REF!</definedName>
    <definedName name="áá" localSheetId="29">#REF!</definedName>
    <definedName name="áá" localSheetId="32">#REF!</definedName>
    <definedName name="áá" localSheetId="33">#REF!</definedName>
    <definedName name="áá" localSheetId="34">#REF!</definedName>
    <definedName name="áá" localSheetId="35">#REF!</definedName>
    <definedName name="áá" localSheetId="5">#REF!</definedName>
    <definedName name="áá" localSheetId="38">#REF!</definedName>
    <definedName name="áá" localSheetId="6">#REF!</definedName>
    <definedName name="áá" localSheetId="7">#REF!</definedName>
    <definedName name="áá" localSheetId="8">#REF!</definedName>
    <definedName name="áá" localSheetId="9">#REF!</definedName>
    <definedName name="áá" localSheetId="10">#REF!</definedName>
    <definedName name="áá" localSheetId="11">#REF!</definedName>
    <definedName name="áá" localSheetId="12">#REF!</definedName>
    <definedName name="áá" localSheetId="0">#REF!</definedName>
    <definedName name="áá">#REF!</definedName>
    <definedName name="aaa" localSheetId="36">#REF!</definedName>
    <definedName name="aaa" localSheetId="14">#REF!</definedName>
    <definedName name="aaa" localSheetId="37">#REF!</definedName>
    <definedName name="aaa" localSheetId="3">#REF!</definedName>
    <definedName name="aaa" localSheetId="4">#REF!</definedName>
    <definedName name="aaa" localSheetId="26">#REF!</definedName>
    <definedName name="aaa" localSheetId="27">#REF!</definedName>
    <definedName name="aaa" localSheetId="29">#REF!</definedName>
    <definedName name="aaa" localSheetId="32">#REF!</definedName>
    <definedName name="aaa" localSheetId="33">#REF!</definedName>
    <definedName name="aaa" localSheetId="34">#REF!</definedName>
    <definedName name="aaa" localSheetId="35">#REF!</definedName>
    <definedName name="aaa" localSheetId="5">#REF!</definedName>
    <definedName name="aaa" localSheetId="38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0">#REF!</definedName>
    <definedName name="aaa">#REF!</definedName>
    <definedName name="ááá" localSheetId="36">#REF!</definedName>
    <definedName name="ááá" localSheetId="14">#REF!</definedName>
    <definedName name="ááá" localSheetId="37">#REF!</definedName>
    <definedName name="ááá" localSheetId="3">#REF!</definedName>
    <definedName name="ááá" localSheetId="4">#REF!</definedName>
    <definedName name="ááá" localSheetId="26">#REF!</definedName>
    <definedName name="ááá" localSheetId="27">#REF!</definedName>
    <definedName name="ááá" localSheetId="29">#REF!</definedName>
    <definedName name="ááá" localSheetId="32">#REF!</definedName>
    <definedName name="ááá" localSheetId="33">#REF!</definedName>
    <definedName name="ááá" localSheetId="34">#REF!</definedName>
    <definedName name="ááá" localSheetId="35">#REF!</definedName>
    <definedName name="ááá" localSheetId="5">#REF!</definedName>
    <definedName name="ááá" localSheetId="38">#REF!</definedName>
    <definedName name="ááá" localSheetId="6">#REF!</definedName>
    <definedName name="ááá" localSheetId="7">#REF!</definedName>
    <definedName name="ááá" localSheetId="8">#REF!</definedName>
    <definedName name="ááá" localSheetId="9">#REF!</definedName>
    <definedName name="ááá" localSheetId="10">#REF!</definedName>
    <definedName name="ááá" localSheetId="11">#REF!</definedName>
    <definedName name="ááá" localSheetId="12">#REF!</definedName>
    <definedName name="ááá" localSheetId="0">#REF!</definedName>
    <definedName name="ááá">#REF!</definedName>
    <definedName name="aaaa" localSheetId="36">#REF!</definedName>
    <definedName name="aaaa" localSheetId="14">#REF!</definedName>
    <definedName name="aaaa" localSheetId="37">#REF!</definedName>
    <definedName name="aaaa" localSheetId="3">#REF!</definedName>
    <definedName name="aaaa" localSheetId="4">#REF!</definedName>
    <definedName name="aaaa" localSheetId="26">#REF!</definedName>
    <definedName name="aaaa" localSheetId="27">#REF!</definedName>
    <definedName name="aaaa" localSheetId="29">#REF!</definedName>
    <definedName name="aaaa" localSheetId="32">#REF!</definedName>
    <definedName name="aaaa" localSheetId="33">#REF!</definedName>
    <definedName name="aaaa" localSheetId="34">#REF!</definedName>
    <definedName name="aaaa" localSheetId="35">#REF!</definedName>
    <definedName name="aaaa" localSheetId="5">#REF!</definedName>
    <definedName name="aaaa" localSheetId="38">#REF!</definedName>
    <definedName name="aaaa" localSheetId="6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 localSheetId="12">#REF!</definedName>
    <definedName name="aaaa" localSheetId="0">#REF!</definedName>
    <definedName name="aaaa">#REF!</definedName>
    <definedName name="áááá" localSheetId="36">#REF!</definedName>
    <definedName name="áááá" localSheetId="14">#REF!</definedName>
    <definedName name="áááá" localSheetId="37">#REF!</definedName>
    <definedName name="áááá" localSheetId="3">#REF!</definedName>
    <definedName name="áááá" localSheetId="4">#REF!</definedName>
    <definedName name="áááá" localSheetId="26">#REF!</definedName>
    <definedName name="áááá" localSheetId="27">#REF!</definedName>
    <definedName name="áááá" localSheetId="29">#REF!</definedName>
    <definedName name="áááá" localSheetId="32">#REF!</definedName>
    <definedName name="áááá" localSheetId="33">#REF!</definedName>
    <definedName name="áááá" localSheetId="34">#REF!</definedName>
    <definedName name="áááá" localSheetId="35">#REF!</definedName>
    <definedName name="áááá" localSheetId="5">#REF!</definedName>
    <definedName name="áááá" localSheetId="38">#REF!</definedName>
    <definedName name="áááá" localSheetId="6">#REF!</definedName>
    <definedName name="áááá" localSheetId="7">#REF!</definedName>
    <definedName name="áááá" localSheetId="8">#REF!</definedName>
    <definedName name="áááá" localSheetId="9">#REF!</definedName>
    <definedName name="áááá" localSheetId="10">#REF!</definedName>
    <definedName name="áááá" localSheetId="11">#REF!</definedName>
    <definedName name="áááá" localSheetId="12">#REF!</definedName>
    <definedName name="áááá" localSheetId="0">#REF!</definedName>
    <definedName name="áááá">#REF!</definedName>
    <definedName name="aaaaa" localSheetId="36">#REF!</definedName>
    <definedName name="aaaaa" localSheetId="14">#REF!</definedName>
    <definedName name="aaaaa" localSheetId="37">#REF!</definedName>
    <definedName name="aaaaa" localSheetId="3">#REF!</definedName>
    <definedName name="aaaaa" localSheetId="4">#REF!</definedName>
    <definedName name="aaaaa" localSheetId="26">#REF!</definedName>
    <definedName name="aaaaa" localSheetId="27">#REF!</definedName>
    <definedName name="aaaaa" localSheetId="29">#REF!</definedName>
    <definedName name="aaaaa" localSheetId="32">#REF!</definedName>
    <definedName name="aaaaa" localSheetId="33">#REF!</definedName>
    <definedName name="aaaaa" localSheetId="34">#REF!</definedName>
    <definedName name="aaaaa" localSheetId="35">#REF!</definedName>
    <definedName name="aaaaa" localSheetId="5">#REF!</definedName>
    <definedName name="aaaaa" localSheetId="38">#REF!</definedName>
    <definedName name="aaaaa" localSheetId="6">#REF!</definedName>
    <definedName name="aaaaa" localSheetId="7">#REF!</definedName>
    <definedName name="aaaaa" localSheetId="8">#REF!</definedName>
    <definedName name="aaaaa" localSheetId="9">#REF!</definedName>
    <definedName name="aaaaa" localSheetId="10">#REF!</definedName>
    <definedName name="aaaaa" localSheetId="11">#REF!</definedName>
    <definedName name="aaaaa" localSheetId="12">#REF!</definedName>
    <definedName name="aaaaa" localSheetId="0">#REF!</definedName>
    <definedName name="aaaaa">#REF!</definedName>
    <definedName name="ááááá" localSheetId="36">#REF!</definedName>
    <definedName name="ááááá" localSheetId="14">#REF!</definedName>
    <definedName name="ááááá" localSheetId="37">#REF!</definedName>
    <definedName name="ááááá" localSheetId="3">#REF!</definedName>
    <definedName name="ááááá" localSheetId="4">#REF!</definedName>
    <definedName name="ááááá" localSheetId="26">#REF!</definedName>
    <definedName name="ááááá" localSheetId="27">#REF!</definedName>
    <definedName name="ááááá" localSheetId="29">#REF!</definedName>
    <definedName name="ááááá" localSheetId="32">#REF!</definedName>
    <definedName name="ááááá" localSheetId="33">#REF!</definedName>
    <definedName name="ááááá" localSheetId="34">#REF!</definedName>
    <definedName name="ááááá" localSheetId="35">#REF!</definedName>
    <definedName name="ááááá" localSheetId="5">#REF!</definedName>
    <definedName name="ááááá" localSheetId="38">#REF!</definedName>
    <definedName name="ááááá" localSheetId="6">#REF!</definedName>
    <definedName name="ááááá" localSheetId="7">#REF!</definedName>
    <definedName name="ááááá" localSheetId="8">#REF!</definedName>
    <definedName name="ááááá" localSheetId="9">#REF!</definedName>
    <definedName name="ááááá" localSheetId="10">#REF!</definedName>
    <definedName name="ááááá" localSheetId="11">#REF!</definedName>
    <definedName name="ááááá" localSheetId="12">#REF!</definedName>
    <definedName name="ááááá" localSheetId="0">#REF!</definedName>
    <definedName name="ááááá">#REF!</definedName>
    <definedName name="aaaaaa" localSheetId="36">#REF!</definedName>
    <definedName name="aaaaaa" localSheetId="14">#REF!</definedName>
    <definedName name="aaaaaa" localSheetId="37">#REF!</definedName>
    <definedName name="aaaaaa" localSheetId="3">#REF!</definedName>
    <definedName name="aaaaaa" localSheetId="4">#REF!</definedName>
    <definedName name="aaaaaa" localSheetId="26">#REF!</definedName>
    <definedName name="aaaaaa" localSheetId="27">#REF!</definedName>
    <definedName name="aaaaaa" localSheetId="29">#REF!</definedName>
    <definedName name="aaaaaa" localSheetId="32">#REF!</definedName>
    <definedName name="aaaaaa" localSheetId="33">#REF!</definedName>
    <definedName name="aaaaaa" localSheetId="34">#REF!</definedName>
    <definedName name="aaaaaa" localSheetId="35">#REF!</definedName>
    <definedName name="aaaaaa" localSheetId="5">#REF!</definedName>
    <definedName name="aaaaaa" localSheetId="38">#REF!</definedName>
    <definedName name="aaaaaa" localSheetId="6">#REF!</definedName>
    <definedName name="aaaaaa" localSheetId="7">#REF!</definedName>
    <definedName name="aaaaaa" localSheetId="8">#REF!</definedName>
    <definedName name="aaaaaa" localSheetId="9">#REF!</definedName>
    <definedName name="aaaaaa" localSheetId="10">#REF!</definedName>
    <definedName name="aaaaaa" localSheetId="11">#REF!</definedName>
    <definedName name="aaaaaa" localSheetId="12">#REF!</definedName>
    <definedName name="aaaaaa" localSheetId="0">#REF!</definedName>
    <definedName name="aaaaaa">#REF!</definedName>
    <definedName name="áááááá" localSheetId="36">#REF!</definedName>
    <definedName name="áááááá" localSheetId="14">#REF!</definedName>
    <definedName name="áááááá" localSheetId="37">#REF!</definedName>
    <definedName name="áááááá" localSheetId="3">#REF!</definedName>
    <definedName name="áááááá" localSheetId="4">#REF!</definedName>
    <definedName name="áááááá" localSheetId="26">#REF!</definedName>
    <definedName name="áááááá" localSheetId="27">#REF!</definedName>
    <definedName name="áááááá" localSheetId="29">#REF!</definedName>
    <definedName name="áááááá" localSheetId="32">#REF!</definedName>
    <definedName name="áááááá" localSheetId="33">#REF!</definedName>
    <definedName name="áááááá" localSheetId="34">#REF!</definedName>
    <definedName name="áááááá" localSheetId="35">#REF!</definedName>
    <definedName name="áááááá" localSheetId="5">#REF!</definedName>
    <definedName name="áááááá" localSheetId="38">#REF!</definedName>
    <definedName name="áááááá" localSheetId="6">#REF!</definedName>
    <definedName name="áááááá" localSheetId="7">#REF!</definedName>
    <definedName name="áááááá" localSheetId="8">#REF!</definedName>
    <definedName name="áááááá" localSheetId="9">#REF!</definedName>
    <definedName name="áááááá" localSheetId="10">#REF!</definedName>
    <definedName name="áááááá" localSheetId="11">#REF!</definedName>
    <definedName name="áááááá" localSheetId="12">#REF!</definedName>
    <definedName name="áááááá" localSheetId="0">#REF!</definedName>
    <definedName name="áááááá">#REF!</definedName>
    <definedName name="aaaaaaaa" localSheetId="36">#REF!</definedName>
    <definedName name="aaaaaaaa" localSheetId="14">#REF!</definedName>
    <definedName name="aaaaaaaa" localSheetId="37">#REF!</definedName>
    <definedName name="aaaaaaaa" localSheetId="3">#REF!</definedName>
    <definedName name="aaaaaaaa" localSheetId="4">#REF!</definedName>
    <definedName name="aaaaaaaa" localSheetId="26">#REF!</definedName>
    <definedName name="aaaaaaaa" localSheetId="27">#REF!</definedName>
    <definedName name="aaaaaaaa" localSheetId="29">#REF!</definedName>
    <definedName name="aaaaaaaa" localSheetId="32">#REF!</definedName>
    <definedName name="aaaaaaaa" localSheetId="33">#REF!</definedName>
    <definedName name="aaaaaaaa" localSheetId="34">#REF!</definedName>
    <definedName name="aaaaaaaa" localSheetId="35">#REF!</definedName>
    <definedName name="aaaaaaaa" localSheetId="5">#REF!</definedName>
    <definedName name="aaaaaaaa" localSheetId="38">#REF!</definedName>
    <definedName name="aaaaaaaa" localSheetId="6">#REF!</definedName>
    <definedName name="aaaaaaaa" localSheetId="7">#REF!</definedName>
    <definedName name="aaaaaaaa" localSheetId="8">#REF!</definedName>
    <definedName name="aaaaaaaa" localSheetId="9">#REF!</definedName>
    <definedName name="aaaaaaaa" localSheetId="10">#REF!</definedName>
    <definedName name="aaaaaaaa" localSheetId="11">#REF!</definedName>
    <definedName name="aaaaaaaa" localSheetId="12">#REF!</definedName>
    <definedName name="aaaaaaaa" localSheetId="0">#REF!</definedName>
    <definedName name="aaaaaaaa">#REF!</definedName>
    <definedName name="áááááááá" localSheetId="36">#REF!</definedName>
    <definedName name="áááááááá" localSheetId="14">#REF!</definedName>
    <definedName name="áááááááá" localSheetId="37">#REF!</definedName>
    <definedName name="áááááááá" localSheetId="3">#REF!</definedName>
    <definedName name="áááááááá" localSheetId="4">#REF!</definedName>
    <definedName name="áááááááá" localSheetId="26">#REF!</definedName>
    <definedName name="áááááááá" localSheetId="27">#REF!</definedName>
    <definedName name="áááááááá" localSheetId="29">#REF!</definedName>
    <definedName name="áááááááá" localSheetId="32">#REF!</definedName>
    <definedName name="áááááááá" localSheetId="33">#REF!</definedName>
    <definedName name="áááááááá" localSheetId="34">#REF!</definedName>
    <definedName name="áááááááá" localSheetId="35">#REF!</definedName>
    <definedName name="áááááááá" localSheetId="5">#REF!</definedName>
    <definedName name="áááááááá" localSheetId="38">#REF!</definedName>
    <definedName name="áááááááá" localSheetId="6">#REF!</definedName>
    <definedName name="áááááááá" localSheetId="7">#REF!</definedName>
    <definedName name="áááááááá" localSheetId="8">#REF!</definedName>
    <definedName name="áááááááá" localSheetId="9">#REF!</definedName>
    <definedName name="áááááááá" localSheetId="10">#REF!</definedName>
    <definedName name="áááááááá" localSheetId="11">#REF!</definedName>
    <definedName name="áááááááá" localSheetId="12">#REF!</definedName>
    <definedName name="áááááááá" localSheetId="0">#REF!</definedName>
    <definedName name="áááááááá">#REF!</definedName>
    <definedName name="aaaaaaaaa" localSheetId="36">#REF!</definedName>
    <definedName name="aaaaaaaaa" localSheetId="14">#REF!</definedName>
    <definedName name="aaaaaaaaa" localSheetId="37">#REF!</definedName>
    <definedName name="aaaaaaaaa" localSheetId="3">#REF!</definedName>
    <definedName name="aaaaaaaaa" localSheetId="4">#REF!</definedName>
    <definedName name="aaaaaaaaa" localSheetId="26">#REF!</definedName>
    <definedName name="aaaaaaaaa" localSheetId="27">#REF!</definedName>
    <definedName name="aaaaaaaaa" localSheetId="29">#REF!</definedName>
    <definedName name="aaaaaaaaa" localSheetId="32">#REF!</definedName>
    <definedName name="aaaaaaaaa" localSheetId="33">#REF!</definedName>
    <definedName name="aaaaaaaaa" localSheetId="34">#REF!</definedName>
    <definedName name="aaaaaaaaa" localSheetId="35">#REF!</definedName>
    <definedName name="aaaaaaaaa" localSheetId="5">#REF!</definedName>
    <definedName name="aaaaaaaaa" localSheetId="38">#REF!</definedName>
    <definedName name="aaaaaaaaa" localSheetId="6">#REF!</definedName>
    <definedName name="aaaaaaaaa" localSheetId="7">#REF!</definedName>
    <definedName name="aaaaaaaaa" localSheetId="8">#REF!</definedName>
    <definedName name="aaaaaaaaa" localSheetId="9">#REF!</definedName>
    <definedName name="aaaaaaaaa" localSheetId="10">#REF!</definedName>
    <definedName name="aaaaaaaaa" localSheetId="11">#REF!</definedName>
    <definedName name="aaaaaaaaa" localSheetId="12">#REF!</definedName>
    <definedName name="aaaaaaaaa" localSheetId="0">#REF!</definedName>
    <definedName name="aaaaaaaaa">#REF!</definedName>
    <definedName name="ááááááááá" localSheetId="36">#REF!</definedName>
    <definedName name="ááááááááá" localSheetId="14">#REF!</definedName>
    <definedName name="ááááááááá" localSheetId="37">#REF!</definedName>
    <definedName name="ááááááááá" localSheetId="3">#REF!</definedName>
    <definedName name="ááááááááá" localSheetId="4">#REF!</definedName>
    <definedName name="ááááááááá" localSheetId="26">#REF!</definedName>
    <definedName name="ááááááááá" localSheetId="27">#REF!</definedName>
    <definedName name="ááááááááá" localSheetId="29">#REF!</definedName>
    <definedName name="ááááááááá" localSheetId="32">#REF!</definedName>
    <definedName name="ááááááááá" localSheetId="33">#REF!</definedName>
    <definedName name="ááááááááá" localSheetId="34">#REF!</definedName>
    <definedName name="ááááááááá" localSheetId="35">#REF!</definedName>
    <definedName name="ááááááááá" localSheetId="5">#REF!</definedName>
    <definedName name="ááááááááá" localSheetId="38">#REF!</definedName>
    <definedName name="ááááááááá" localSheetId="6">#REF!</definedName>
    <definedName name="ááááááááá" localSheetId="7">#REF!</definedName>
    <definedName name="ááááááááá" localSheetId="8">#REF!</definedName>
    <definedName name="ááááááááá" localSheetId="9">#REF!</definedName>
    <definedName name="ááááááááá" localSheetId="10">#REF!</definedName>
    <definedName name="ááááááááá" localSheetId="11">#REF!</definedName>
    <definedName name="ááááááááá" localSheetId="12">#REF!</definedName>
    <definedName name="ááááááááá" localSheetId="0">#REF!</definedName>
    <definedName name="ááááááááá">#REF!</definedName>
    <definedName name="aaaaaaaaaaa" localSheetId="36">#REF!</definedName>
    <definedName name="aaaaaaaaaaa" localSheetId="14">#REF!</definedName>
    <definedName name="aaaaaaaaaaa" localSheetId="37">#REF!</definedName>
    <definedName name="aaaaaaaaaaa" localSheetId="3">#REF!</definedName>
    <definedName name="aaaaaaaaaaa" localSheetId="4">#REF!</definedName>
    <definedName name="aaaaaaaaaaa" localSheetId="26">#REF!</definedName>
    <definedName name="aaaaaaaaaaa" localSheetId="27">#REF!</definedName>
    <definedName name="aaaaaaaaaaa" localSheetId="29">#REF!</definedName>
    <definedName name="aaaaaaaaaaa" localSheetId="32">#REF!</definedName>
    <definedName name="aaaaaaaaaaa" localSheetId="33">#REF!</definedName>
    <definedName name="aaaaaaaaaaa" localSheetId="34">#REF!</definedName>
    <definedName name="aaaaaaaaaaa" localSheetId="35">#REF!</definedName>
    <definedName name="aaaaaaaaaaa" localSheetId="5">#REF!</definedName>
    <definedName name="aaaaaaaaaaa" localSheetId="38">#REF!</definedName>
    <definedName name="aaaaaaaaaaa" localSheetId="6">#REF!</definedName>
    <definedName name="aaaaaaaaaaa" localSheetId="7">#REF!</definedName>
    <definedName name="aaaaaaaaaaa" localSheetId="8">#REF!</definedName>
    <definedName name="aaaaaaaaaaa" localSheetId="9">#REF!</definedName>
    <definedName name="aaaaaaaaaaa" localSheetId="10">#REF!</definedName>
    <definedName name="aaaaaaaaaaa" localSheetId="11">#REF!</definedName>
    <definedName name="aaaaaaaaaaa" localSheetId="12">#REF!</definedName>
    <definedName name="aaaaaaaaaaa" localSheetId="0">#REF!</definedName>
    <definedName name="aaaaaaaaaaa">#REF!</definedName>
    <definedName name="ááááááááááá" localSheetId="36">#REF!</definedName>
    <definedName name="ááááááááááá" localSheetId="14">#REF!</definedName>
    <definedName name="ááááááááááá" localSheetId="37">#REF!</definedName>
    <definedName name="ááááááááááá" localSheetId="3">#REF!</definedName>
    <definedName name="ááááááááááá" localSheetId="4">#REF!</definedName>
    <definedName name="ááááááááááá" localSheetId="26">#REF!</definedName>
    <definedName name="ááááááááááá" localSheetId="27">#REF!</definedName>
    <definedName name="ááááááááááá" localSheetId="29">#REF!</definedName>
    <definedName name="ááááááááááá" localSheetId="32">#REF!</definedName>
    <definedName name="ááááááááááá" localSheetId="33">#REF!</definedName>
    <definedName name="ááááááááááá" localSheetId="34">#REF!</definedName>
    <definedName name="ááááááááááá" localSheetId="35">#REF!</definedName>
    <definedName name="ááááááááááá" localSheetId="5">#REF!</definedName>
    <definedName name="ááááááááááá" localSheetId="38">#REF!</definedName>
    <definedName name="ááááááááááá" localSheetId="6">#REF!</definedName>
    <definedName name="ááááááááááá" localSheetId="7">#REF!</definedName>
    <definedName name="ááááááááááá" localSheetId="8">#REF!</definedName>
    <definedName name="ááááááááááá" localSheetId="9">#REF!</definedName>
    <definedName name="ááááááááááá" localSheetId="10">#REF!</definedName>
    <definedName name="ááááááááááá" localSheetId="11">#REF!</definedName>
    <definedName name="ááááááááááá" localSheetId="12">#REF!</definedName>
    <definedName name="ááááááááááá" localSheetId="0">#REF!</definedName>
    <definedName name="ááááááááááá">#REF!</definedName>
    <definedName name="ááááááááááááááá" localSheetId="36">#REF!</definedName>
    <definedName name="ááááááááááááááá" localSheetId="14">#REF!</definedName>
    <definedName name="ááááááááááááááá" localSheetId="37">#REF!</definedName>
    <definedName name="ááááááááááááááá" localSheetId="3">#REF!</definedName>
    <definedName name="ááááááááááááááá" localSheetId="4">#REF!</definedName>
    <definedName name="ááááááááááááááá" localSheetId="26">#REF!</definedName>
    <definedName name="ááááááááááááááá" localSheetId="27">#REF!</definedName>
    <definedName name="ááááááááááááááá" localSheetId="29">#REF!</definedName>
    <definedName name="ááááááááááááááá" localSheetId="32">#REF!</definedName>
    <definedName name="ááááááááááááááá" localSheetId="33">#REF!</definedName>
    <definedName name="ááááááááááááááá" localSheetId="34">#REF!</definedName>
    <definedName name="ááááááááááááááá" localSheetId="35">#REF!</definedName>
    <definedName name="ááááááááááááááá" localSheetId="5">#REF!</definedName>
    <definedName name="ááááááááááááááá" localSheetId="38">#REF!</definedName>
    <definedName name="ááááááááááááááá" localSheetId="6">#REF!</definedName>
    <definedName name="ááááááááááááááá" localSheetId="7">#REF!</definedName>
    <definedName name="ááááááááááááááá" localSheetId="8">#REF!</definedName>
    <definedName name="ááááááááááááááá" localSheetId="9">#REF!</definedName>
    <definedName name="ááááááááááááááá" localSheetId="10">#REF!</definedName>
    <definedName name="ááááááááááááááá" localSheetId="11">#REF!</definedName>
    <definedName name="ááááááááááááááá" localSheetId="12">#REF!</definedName>
    <definedName name="ááááááááááááááá" localSheetId="0">#REF!</definedName>
    <definedName name="ááááááááááááááá">#REF!</definedName>
    <definedName name="áááááááááááááááááá" localSheetId="36">#REF!</definedName>
    <definedName name="áááááááááááááááááá" localSheetId="14">#REF!</definedName>
    <definedName name="áááááááááááááááááá" localSheetId="37">#REF!</definedName>
    <definedName name="áááááááááááááááááá" localSheetId="3">#REF!</definedName>
    <definedName name="áááááááááááááááááá" localSheetId="4">#REF!</definedName>
    <definedName name="áááááááááááááááááá" localSheetId="26">#REF!</definedName>
    <definedName name="áááááááááááááááááá" localSheetId="27">#REF!</definedName>
    <definedName name="áááááááááááááááááá" localSheetId="29">#REF!</definedName>
    <definedName name="áááááááááááááááááá" localSheetId="32">#REF!</definedName>
    <definedName name="áááááááááááááááááá" localSheetId="33">#REF!</definedName>
    <definedName name="áááááááááááááááááá" localSheetId="34">#REF!</definedName>
    <definedName name="áááááááááááááááááá" localSheetId="35">#REF!</definedName>
    <definedName name="áááááááááááááááááá" localSheetId="5">#REF!</definedName>
    <definedName name="áááááááááááááááááá" localSheetId="38">#REF!</definedName>
    <definedName name="áááááááááááááááááá" localSheetId="6">#REF!</definedName>
    <definedName name="áááááááááááááááááá" localSheetId="7">#REF!</definedName>
    <definedName name="áááááááááááááááááá" localSheetId="8">#REF!</definedName>
    <definedName name="áááááááááááááááááá" localSheetId="9">#REF!</definedName>
    <definedName name="áááááááááááááááááá" localSheetId="10">#REF!</definedName>
    <definedName name="áááááááááááááááááá" localSheetId="11">#REF!</definedName>
    <definedName name="áááááááááááááááááá" localSheetId="12">#REF!</definedName>
    <definedName name="áááááááááááááááááá" localSheetId="0">#REF!</definedName>
    <definedName name="áááááááááááááááááá">#REF!</definedName>
    <definedName name="aaaaaaaaaaaaaaaaaaa" localSheetId="36">#REF!</definedName>
    <definedName name="aaaaaaaaaaaaaaaaaaa" localSheetId="14">#REF!</definedName>
    <definedName name="aaaaaaaaaaaaaaaaaaa" localSheetId="37">#REF!</definedName>
    <definedName name="aaaaaaaaaaaaaaaaaaa" localSheetId="3">#REF!</definedName>
    <definedName name="aaaaaaaaaaaaaaaaaaa" localSheetId="4">#REF!</definedName>
    <definedName name="aaaaaaaaaaaaaaaaaaa" localSheetId="26">#REF!</definedName>
    <definedName name="aaaaaaaaaaaaaaaaaaa" localSheetId="27">#REF!</definedName>
    <definedName name="aaaaaaaaaaaaaaaaaaa" localSheetId="29">#REF!</definedName>
    <definedName name="aaaaaaaaaaaaaaaaaaa" localSheetId="32">#REF!</definedName>
    <definedName name="aaaaaaaaaaaaaaaaaaa" localSheetId="33">#REF!</definedName>
    <definedName name="aaaaaaaaaaaaaaaaaaa" localSheetId="34">#REF!</definedName>
    <definedName name="aaaaaaaaaaaaaaaaaaa" localSheetId="35">#REF!</definedName>
    <definedName name="aaaaaaaaaaaaaaaaaaa" localSheetId="5">#REF!</definedName>
    <definedName name="aaaaaaaaaaaaaaaaaaa" localSheetId="38">#REF!</definedName>
    <definedName name="aaaaaaaaaaaaaaaaaaa" localSheetId="6">#REF!</definedName>
    <definedName name="aaaaaaaaaaaaaaaaaaa" localSheetId="7">#REF!</definedName>
    <definedName name="aaaaaaaaaaaaaaaaaaa" localSheetId="8">#REF!</definedName>
    <definedName name="aaaaaaaaaaaaaaaaaaa" localSheetId="9">#REF!</definedName>
    <definedName name="aaaaaaaaaaaaaaaaaaa" localSheetId="10">#REF!</definedName>
    <definedName name="aaaaaaaaaaaaaaaaaaa" localSheetId="11">#REF!</definedName>
    <definedName name="aaaaaaaaaaaaaaaaaaa" localSheetId="12">#REF!</definedName>
    <definedName name="aaaaaaaaaaaaaaaaaaa" localSheetId="0">#REF!</definedName>
    <definedName name="aaaaaaaaaaaaaaaaaaa">#REF!</definedName>
    <definedName name="ááááááááááááááááááááááááááá" localSheetId="36">#REF!</definedName>
    <definedName name="ááááááááááááááááááááááááááá" localSheetId="14">#REF!</definedName>
    <definedName name="ááááááááááááááááááááááááááá" localSheetId="37">#REF!</definedName>
    <definedName name="ááááááááááááááááááááááááááá" localSheetId="3">#REF!</definedName>
    <definedName name="ááááááááááááááááááááááááááá" localSheetId="4">#REF!</definedName>
    <definedName name="ááááááááááááááááááááááááááá" localSheetId="26">#REF!</definedName>
    <definedName name="ááááááááááááááááááááááááááá" localSheetId="27">#REF!</definedName>
    <definedName name="ááááááááááááááááááááááááááá" localSheetId="29">#REF!</definedName>
    <definedName name="ááááááááááááááááááááááááááá" localSheetId="32">#REF!</definedName>
    <definedName name="ááááááááááááááááááááááááááá" localSheetId="33">#REF!</definedName>
    <definedName name="ááááááááááááááááááááááááááá" localSheetId="34">#REF!</definedName>
    <definedName name="ááááááááááááááááááááááááááá" localSheetId="35">#REF!</definedName>
    <definedName name="ááááááááááááááááááááááááááá" localSheetId="5">#REF!</definedName>
    <definedName name="ááááááááááááááááááááááááááá" localSheetId="38">#REF!</definedName>
    <definedName name="ááááááááááááááááááááááááááá" localSheetId="6">#REF!</definedName>
    <definedName name="ááááááááááááááááááááááááááá" localSheetId="7">#REF!</definedName>
    <definedName name="ááááááááááááááááááááááááááá" localSheetId="8">#REF!</definedName>
    <definedName name="ááááááááááááááááááááááááááá" localSheetId="9">#REF!</definedName>
    <definedName name="ááááááááááááááááááááááááááá" localSheetId="10">#REF!</definedName>
    <definedName name="ááááááááááááááááááááááááááá" localSheetId="11">#REF!</definedName>
    <definedName name="ááááááááááááááááááááááááááá" localSheetId="12">#REF!</definedName>
    <definedName name="ááááááááááááááááááááááááááá" localSheetId="0">#REF!</definedName>
    <definedName name="ááááááááááááááááááááááááááá">#REF!</definedName>
    <definedName name="Áll.norm." localSheetId="36">#REF!</definedName>
    <definedName name="Áll.norm." localSheetId="14">#REF!</definedName>
    <definedName name="Áll.norm." localSheetId="37">#REF!</definedName>
    <definedName name="Áll.norm." localSheetId="3">#REF!</definedName>
    <definedName name="Áll.norm." localSheetId="4">#REF!</definedName>
    <definedName name="Áll.norm." localSheetId="25">#REF!</definedName>
    <definedName name="Áll.norm." localSheetId="26">#REF!</definedName>
    <definedName name="Áll.norm." localSheetId="27">#REF!</definedName>
    <definedName name="Áll.norm." localSheetId="29">#REF!</definedName>
    <definedName name="Áll.norm." localSheetId="32">#REF!</definedName>
    <definedName name="Áll.norm." localSheetId="33">#REF!</definedName>
    <definedName name="Áll.norm." localSheetId="34">#REF!</definedName>
    <definedName name="Áll.norm." localSheetId="35">#REF!</definedName>
    <definedName name="Áll.norm." localSheetId="5">#REF!</definedName>
    <definedName name="Áll.norm." localSheetId="38">#REF!</definedName>
    <definedName name="Áll.norm." localSheetId="6">#REF!</definedName>
    <definedName name="Áll.norm." localSheetId="7">#REF!</definedName>
    <definedName name="Áll.norm." localSheetId="8">#REF!</definedName>
    <definedName name="Áll.norm." localSheetId="9">#REF!</definedName>
    <definedName name="Áll.norm." localSheetId="10">#REF!</definedName>
    <definedName name="Áll.norm." localSheetId="11">#REF!</definedName>
    <definedName name="Áll.norm." localSheetId="12">#REF!</definedName>
    <definedName name="Áll.norm." localSheetId="0">#REF!</definedName>
    <definedName name="Áll.norm." localSheetId="1">#N/A</definedName>
    <definedName name="Áll.norm.">#REF!</definedName>
    <definedName name="án" localSheetId="36">#REF!</definedName>
    <definedName name="án" localSheetId="37">#REF!</definedName>
    <definedName name="án" localSheetId="26">#REF!</definedName>
    <definedName name="án" localSheetId="27">#REF!</definedName>
    <definedName name="án" localSheetId="29">#REF!</definedName>
    <definedName name="án" localSheetId="38">#REF!</definedName>
    <definedName name="án">#REF!</definedName>
    <definedName name="Átvett" localSheetId="36">#REF!</definedName>
    <definedName name="Átvett" localSheetId="14">#REF!</definedName>
    <definedName name="Átvett" localSheetId="37">#REF!</definedName>
    <definedName name="Átvett" localSheetId="3">#REF!</definedName>
    <definedName name="Átvett" localSheetId="4">#REF!</definedName>
    <definedName name="Átvett" localSheetId="25">#REF!</definedName>
    <definedName name="Átvett" localSheetId="26">#REF!</definedName>
    <definedName name="Átvett" localSheetId="27">#REF!</definedName>
    <definedName name="Átvett" localSheetId="29">#REF!</definedName>
    <definedName name="Átvett" localSheetId="32">#REF!</definedName>
    <definedName name="Átvett" localSheetId="33">#REF!</definedName>
    <definedName name="Átvett" localSheetId="34">#REF!</definedName>
    <definedName name="Átvett" localSheetId="35">#REF!</definedName>
    <definedName name="Átvett" localSheetId="5">#REF!</definedName>
    <definedName name="Átvett" localSheetId="38">#REF!</definedName>
    <definedName name="Átvett" localSheetId="6">#REF!</definedName>
    <definedName name="Átvett" localSheetId="7">#REF!</definedName>
    <definedName name="Átvett" localSheetId="8">#REF!</definedName>
    <definedName name="Átvett" localSheetId="9">#REF!</definedName>
    <definedName name="Átvett" localSheetId="10">#REF!</definedName>
    <definedName name="Átvett" localSheetId="11">#REF!</definedName>
    <definedName name="Átvett" localSheetId="12">#REF!</definedName>
    <definedName name="Átvett" localSheetId="0">#REF!</definedName>
    <definedName name="Átvett" localSheetId="1">#N/A</definedName>
    <definedName name="Átvett">#REF!</definedName>
    <definedName name="áv" localSheetId="36">#REF!</definedName>
    <definedName name="áv" localSheetId="37">#REF!</definedName>
    <definedName name="áv" localSheetId="26">#REF!</definedName>
    <definedName name="áv" localSheetId="27">#REF!</definedName>
    <definedName name="áv" localSheetId="29">#REF!</definedName>
    <definedName name="áv" localSheetId="38">#REF!</definedName>
    <definedName name="áv">#REF!</definedName>
    <definedName name="Bemutatás" localSheetId="36">#REF!</definedName>
    <definedName name="Bemutatás" localSheetId="14">#REF!</definedName>
    <definedName name="Bemutatás" localSheetId="37">#REF!</definedName>
    <definedName name="Bemutatás" localSheetId="3">#REF!</definedName>
    <definedName name="Bemutatás" localSheetId="4">#REF!</definedName>
    <definedName name="Bemutatás" localSheetId="25">#REF!</definedName>
    <definedName name="Bemutatás" localSheetId="26">#REF!</definedName>
    <definedName name="Bemutatás" localSheetId="27">#REF!</definedName>
    <definedName name="Bemutatás" localSheetId="29">#REF!</definedName>
    <definedName name="Bemutatás" localSheetId="32">#REF!</definedName>
    <definedName name="Bemutatás" localSheetId="33">#REF!</definedName>
    <definedName name="Bemutatás" localSheetId="34">#REF!</definedName>
    <definedName name="Bemutatás" localSheetId="35">#REF!</definedName>
    <definedName name="Bemutatás" localSheetId="5">#REF!</definedName>
    <definedName name="Bemutatás" localSheetId="38">#REF!</definedName>
    <definedName name="Bemutatás" localSheetId="6">#REF!</definedName>
    <definedName name="Bemutatás" localSheetId="7">#REF!</definedName>
    <definedName name="Bemutatás" localSheetId="8">#REF!</definedName>
    <definedName name="Bemutatás" localSheetId="9">#REF!</definedName>
    <definedName name="Bemutatás" localSheetId="10">#REF!</definedName>
    <definedName name="Bemutatás" localSheetId="11">#REF!</definedName>
    <definedName name="Bemutatás" localSheetId="12">#REF!</definedName>
    <definedName name="Bemutatás" localSheetId="0">#REF!</definedName>
    <definedName name="Bemutatás" localSheetId="1">#REF!</definedName>
    <definedName name="Bemutatás">#REF!</definedName>
    <definedName name="bm" localSheetId="36">#REF!</definedName>
    <definedName name="bm" localSheetId="37">#REF!</definedName>
    <definedName name="bm" localSheetId="26">#REF!</definedName>
    <definedName name="bm" localSheetId="27">#REF!</definedName>
    <definedName name="bm" localSheetId="29">#REF!</definedName>
    <definedName name="bm" localSheetId="38">#REF!</definedName>
    <definedName name="bm">#REF!</definedName>
    <definedName name="ccc" localSheetId="36">#REF!</definedName>
    <definedName name="ccc" localSheetId="37">#REF!</definedName>
    <definedName name="ccc" localSheetId="38">#REF!</definedName>
    <definedName name="ccc">#REF!</definedName>
    <definedName name="civilek" localSheetId="36">#REF!</definedName>
    <definedName name="civilek" localSheetId="37">#REF!</definedName>
    <definedName name="civilek" localSheetId="26">#REF!</definedName>
    <definedName name="civilek" localSheetId="27">#REF!</definedName>
    <definedName name="civilek" localSheetId="29">#REF!</definedName>
    <definedName name="civilek" localSheetId="32">#REF!</definedName>
    <definedName name="civilek" localSheetId="33">#REF!</definedName>
    <definedName name="civilek" localSheetId="34">#REF!</definedName>
    <definedName name="civilek" localSheetId="35">#REF!</definedName>
    <definedName name="civilek" localSheetId="38">#REF!</definedName>
    <definedName name="civilek" localSheetId="6">#REF!</definedName>
    <definedName name="civilek" localSheetId="9">#REF!</definedName>
    <definedName name="civilek" localSheetId="10">#REF!</definedName>
    <definedName name="civilek" localSheetId="0">#REF!</definedName>
    <definedName name="civilek">#REF!</definedName>
    <definedName name="css" localSheetId="36">#REF!</definedName>
    <definedName name="css" localSheetId="37">#REF!</definedName>
    <definedName name="css" localSheetId="26">#REF!</definedName>
    <definedName name="css" localSheetId="27">#REF!</definedName>
    <definedName name="css" localSheetId="29">#REF!</definedName>
    <definedName name="css" localSheetId="38">#REF!</definedName>
    <definedName name="css">#REF!</definedName>
    <definedName name="css_k">[1]Családsegítés!$C$27:$C$86</definedName>
    <definedName name="css_k_" localSheetId="36">#REF!</definedName>
    <definedName name="css_k_" localSheetId="37">#REF!</definedName>
    <definedName name="css_k_" localSheetId="26">#REF!</definedName>
    <definedName name="css_k_" localSheetId="27">#REF!</definedName>
    <definedName name="css_k_" localSheetId="29">#REF!</definedName>
    <definedName name="css_k_" localSheetId="38">#REF!</definedName>
    <definedName name="css_k_">#REF!</definedName>
    <definedName name="ek">[2]PolgármesteriHiv_szakf__3_m__!$A$1:$E$31</definedName>
    <definedName name="elk" localSheetId="36">#REF!</definedName>
    <definedName name="elk" localSheetId="37">#REF!</definedName>
    <definedName name="elk" localSheetId="26">#REF!</definedName>
    <definedName name="elk" localSheetId="27">#REF!</definedName>
    <definedName name="elk" localSheetId="29">#REF!</definedName>
    <definedName name="elk" localSheetId="32">#REF!</definedName>
    <definedName name="elk" localSheetId="33">#REF!</definedName>
    <definedName name="elk" localSheetId="34">#REF!</definedName>
    <definedName name="elk" localSheetId="35">#REF!</definedName>
    <definedName name="elk" localSheetId="38">#REF!</definedName>
    <definedName name="elk" localSheetId="6">#REF!</definedName>
    <definedName name="elk" localSheetId="9">#REF!</definedName>
    <definedName name="elk" localSheetId="10">#REF!</definedName>
    <definedName name="elk" localSheetId="0">#REF!</definedName>
    <definedName name="elk">#REF!</definedName>
    <definedName name="elkö" localSheetId="36">#REF!</definedName>
    <definedName name="elkö" localSheetId="37">#REF!</definedName>
    <definedName name="elkö" localSheetId="26">#REF!</definedName>
    <definedName name="elkö" localSheetId="27">#REF!</definedName>
    <definedName name="elkö" localSheetId="29">#REF!</definedName>
    <definedName name="elkö" localSheetId="38">#REF!</definedName>
    <definedName name="elkö">#REF!</definedName>
    <definedName name="elköt" localSheetId="36">#REF!</definedName>
    <definedName name="elköt" localSheetId="37">#REF!</definedName>
    <definedName name="elköt" localSheetId="26">#REF!</definedName>
    <definedName name="elköt" localSheetId="27">#REF!</definedName>
    <definedName name="elköt" localSheetId="29">#REF!</definedName>
    <definedName name="elköt" localSheetId="38">#REF!</definedName>
    <definedName name="elköt">#REF!</definedName>
    <definedName name="elköt." localSheetId="36">#REF!</definedName>
    <definedName name="elköt." localSheetId="14">#REF!</definedName>
    <definedName name="elköt." localSheetId="37">#REF!</definedName>
    <definedName name="elköt." localSheetId="3">#REF!</definedName>
    <definedName name="elköt." localSheetId="4">#REF!</definedName>
    <definedName name="elköt." localSheetId="25">#REF!</definedName>
    <definedName name="elköt." localSheetId="26">#REF!</definedName>
    <definedName name="elköt." localSheetId="27">#REF!</definedName>
    <definedName name="elköt." localSheetId="29">#REF!</definedName>
    <definedName name="elköt." localSheetId="32">#REF!</definedName>
    <definedName name="elköt." localSheetId="33">#REF!</definedName>
    <definedName name="elköt." localSheetId="34">#REF!</definedName>
    <definedName name="elköt." localSheetId="35">#REF!</definedName>
    <definedName name="elköt." localSheetId="5">#REF!</definedName>
    <definedName name="elköt." localSheetId="38">#REF!</definedName>
    <definedName name="elköt." localSheetId="6">#REF!</definedName>
    <definedName name="elköt." localSheetId="7">#REF!</definedName>
    <definedName name="elköt." localSheetId="8">#REF!</definedName>
    <definedName name="elköt." localSheetId="9">#REF!</definedName>
    <definedName name="elköt." localSheetId="10">#REF!</definedName>
    <definedName name="elköt." localSheetId="11">#REF!</definedName>
    <definedName name="elköt." localSheetId="12">#REF!</definedName>
    <definedName name="elköt." localSheetId="0">#REF!</definedName>
    <definedName name="elköt." localSheetId="1">#REF!</definedName>
    <definedName name="elköt.">#REF!</definedName>
    <definedName name="Elkötelezettség" localSheetId="36">[2]PolgármesteriHiv_szakf__3_m__!$A$1:$E$31</definedName>
    <definedName name="Elkötelezettség" localSheetId="37">[2]PolgármesteriHiv_szakf__3_m__!$A$1:$E$31</definedName>
    <definedName name="Elkötelezettség" localSheetId="29">[2]PolgármesteriHiv_szakf__3_m__!$A$1:$E$31</definedName>
    <definedName name="Elkötelezettség" localSheetId="34">[2]PolgármesteriHiv_szakf__3_m__!$A$1:$E$31</definedName>
    <definedName name="Elkötelezettség" localSheetId="1">[2]PolgármesteriHiv_szakf__3_m__!$A$1:$E$31</definedName>
    <definedName name="Elkötelezettség">[2]PolgármesteriHiv_szakf__3_m__!$A$1:$E$31</definedName>
    <definedName name="Elkötelezettségek" localSheetId="36">#REF!</definedName>
    <definedName name="Elkötelezettségek" localSheetId="14">#REF!</definedName>
    <definedName name="Elkötelezettségek" localSheetId="37">#REF!</definedName>
    <definedName name="Elkötelezettségek" localSheetId="3">#REF!</definedName>
    <definedName name="Elkötelezettségek" localSheetId="4">#REF!</definedName>
    <definedName name="Elkötelezettségek" localSheetId="25">#REF!</definedName>
    <definedName name="Elkötelezettségek" localSheetId="26">#REF!</definedName>
    <definedName name="Elkötelezettségek" localSheetId="27">#REF!</definedName>
    <definedName name="Elkötelezettségek" localSheetId="29">#REF!</definedName>
    <definedName name="Elkötelezettségek" localSheetId="32">#REF!</definedName>
    <definedName name="Elkötelezettségek" localSheetId="33">#REF!</definedName>
    <definedName name="Elkötelezettségek" localSheetId="34">#REF!</definedName>
    <definedName name="Elkötelezettségek" localSheetId="35">#REF!</definedName>
    <definedName name="Elkötelezettségek" localSheetId="5">#REF!</definedName>
    <definedName name="Elkötelezettségek" localSheetId="38">#REF!</definedName>
    <definedName name="Elkötelezettségek" localSheetId="6">#REF!</definedName>
    <definedName name="Elkötelezettségek" localSheetId="7">#REF!</definedName>
    <definedName name="Elkötelezettségek" localSheetId="8">#REF!</definedName>
    <definedName name="Elkötelezettségek" localSheetId="9">#REF!</definedName>
    <definedName name="Elkötelezettségek" localSheetId="10">#REF!</definedName>
    <definedName name="Elkötelezettségek" localSheetId="11">#REF!</definedName>
    <definedName name="Elkötelezettségek" localSheetId="12">#REF!</definedName>
    <definedName name="Elkötelezettségek" localSheetId="0">#REF!</definedName>
    <definedName name="Elkötelezettségek" localSheetId="1">#REF!</definedName>
    <definedName name="Elkötelezettségek">#REF!</definedName>
    <definedName name="fce">[3]PolgármesteriHiv_szakf__3_m__!$A$1:$E$31</definedName>
    <definedName name="fe" localSheetId="36">#REF!</definedName>
    <definedName name="fe" localSheetId="37">#REF!</definedName>
    <definedName name="fe" localSheetId="26">#REF!</definedName>
    <definedName name="fe" localSheetId="27">#REF!</definedName>
    <definedName name="fe" localSheetId="29">#REF!</definedName>
    <definedName name="fe" localSheetId="38">#REF!</definedName>
    <definedName name="fe">#REF!</definedName>
    <definedName name="fee" localSheetId="36">#REF!</definedName>
    <definedName name="fee" localSheetId="37">#REF!</definedName>
    <definedName name="fee" localSheetId="26">#REF!</definedName>
    <definedName name="fee" localSheetId="27">#REF!</definedName>
    <definedName name="fee" localSheetId="29">#REF!</definedName>
    <definedName name="fee" localSheetId="38">#REF!</definedName>
    <definedName name="fee">#REF!</definedName>
    <definedName name="Fejl.c.elköt." localSheetId="36">[3]PolgármesteriHiv_szakf__3_m__!$A$1:$E$31</definedName>
    <definedName name="Fejl.c.elköt." localSheetId="37">[3]PolgármesteriHiv_szakf__3_m__!$A$1:$E$31</definedName>
    <definedName name="Fejl.c.elköt." localSheetId="29">[3]PolgármesteriHiv_szakf__3_m__!$A$1:$E$31</definedName>
    <definedName name="Fejl.c.elköt." localSheetId="34">[3]PolgármesteriHiv_szakf__3_m__!$A$1:$E$31</definedName>
    <definedName name="Fejl.c.elköt." localSheetId="1">[3]PolgármesteriHiv_szakf__3_m__!$A$1:$E$31</definedName>
    <definedName name="Fejl.c.elköt.">[3]PolgármesteriHiv_szakf__3_m__!$A$1:$E$31</definedName>
    <definedName name="Fejl.elköt." localSheetId="36">#REF!</definedName>
    <definedName name="Fejl.elköt." localSheetId="14">#REF!</definedName>
    <definedName name="Fejl.elköt." localSheetId="37">#REF!</definedName>
    <definedName name="Fejl.elköt." localSheetId="3">#REF!</definedName>
    <definedName name="Fejl.elköt." localSheetId="4">#REF!</definedName>
    <definedName name="Fejl.elköt." localSheetId="25">#REF!</definedName>
    <definedName name="Fejl.elköt." localSheetId="26">#REF!</definedName>
    <definedName name="Fejl.elköt." localSheetId="27">#REF!</definedName>
    <definedName name="Fejl.elköt." localSheetId="29">#REF!</definedName>
    <definedName name="Fejl.elköt." localSheetId="32">#REF!</definedName>
    <definedName name="Fejl.elköt." localSheetId="33">#REF!</definedName>
    <definedName name="Fejl.elköt." localSheetId="34">#REF!</definedName>
    <definedName name="Fejl.elköt." localSheetId="35">#REF!</definedName>
    <definedName name="Fejl.elköt." localSheetId="5">#REF!</definedName>
    <definedName name="Fejl.elköt." localSheetId="38">#REF!</definedName>
    <definedName name="Fejl.elköt." localSheetId="6">#REF!</definedName>
    <definedName name="Fejl.elköt." localSheetId="7">#REF!</definedName>
    <definedName name="Fejl.elköt." localSheetId="8">#REF!</definedName>
    <definedName name="Fejl.elköt." localSheetId="9">#REF!</definedName>
    <definedName name="Fejl.elköt." localSheetId="10">#REF!</definedName>
    <definedName name="Fejl.elköt." localSheetId="11">#REF!</definedName>
    <definedName name="Fejl.elköt." localSheetId="12">#REF!</definedName>
    <definedName name="Fejl.elköt." localSheetId="0">#REF!</definedName>
    <definedName name="Fejl.elköt." localSheetId="1">#N/A</definedName>
    <definedName name="Fejl.elköt.">#REF!</definedName>
    <definedName name="fejlelk" localSheetId="36">#REF!</definedName>
    <definedName name="fejlelk" localSheetId="37">#REF!</definedName>
    <definedName name="fejlelk" localSheetId="26">#REF!</definedName>
    <definedName name="fejlelk" localSheetId="27">#REF!</definedName>
    <definedName name="fejlelk" localSheetId="29">#REF!</definedName>
    <definedName name="fejlelk" localSheetId="38">#REF!</definedName>
    <definedName name="fejlelk">#REF!</definedName>
    <definedName name="fejlesztés" localSheetId="36">#REF!</definedName>
    <definedName name="fejlesztés" localSheetId="37">#REF!</definedName>
    <definedName name="fejlesztés" localSheetId="26">#REF!</definedName>
    <definedName name="fejlesztés" localSheetId="27">#REF!</definedName>
    <definedName name="fejlesztés" localSheetId="29">#REF!</definedName>
    <definedName name="fejlesztés" localSheetId="32">#REF!</definedName>
    <definedName name="fejlesztés" localSheetId="33">#REF!</definedName>
    <definedName name="fejlesztés" localSheetId="34">#REF!</definedName>
    <definedName name="fejlesztés" localSheetId="35">#REF!</definedName>
    <definedName name="fejlesztés" localSheetId="38">#REF!</definedName>
    <definedName name="fejlesztés" localSheetId="6">#REF!</definedName>
    <definedName name="fejlesztés" localSheetId="9">#REF!</definedName>
    <definedName name="fejlesztés" localSheetId="10">#REF!</definedName>
    <definedName name="fejlesztés" localSheetId="0">#REF!</definedName>
    <definedName name="fejlesztés">#REF!</definedName>
    <definedName name="Felhaszn.hitel" localSheetId="36">#REF!</definedName>
    <definedName name="Felhaszn.hitel" localSheetId="14">#REF!</definedName>
    <definedName name="Felhaszn.hitel" localSheetId="37">#REF!</definedName>
    <definedName name="Felhaszn.hitel" localSheetId="3">#REF!</definedName>
    <definedName name="Felhaszn.hitel" localSheetId="4">#REF!</definedName>
    <definedName name="Felhaszn.hitel" localSheetId="25">#REF!</definedName>
    <definedName name="Felhaszn.hitel" localSheetId="26">#REF!</definedName>
    <definedName name="Felhaszn.hitel" localSheetId="27">#REF!</definedName>
    <definedName name="Felhaszn.hitel" localSheetId="29">#REF!</definedName>
    <definedName name="Felhaszn.hitel" localSheetId="32">#REF!</definedName>
    <definedName name="Felhaszn.hitel" localSheetId="33">#REF!</definedName>
    <definedName name="Felhaszn.hitel" localSheetId="34">#REF!</definedName>
    <definedName name="Felhaszn.hitel" localSheetId="35">#REF!</definedName>
    <definedName name="Felhaszn.hitel" localSheetId="5">#REF!</definedName>
    <definedName name="Felhaszn.hitel" localSheetId="38">#REF!</definedName>
    <definedName name="Felhaszn.hitel" localSheetId="6">#REF!</definedName>
    <definedName name="Felhaszn.hitel" localSheetId="7">#REF!</definedName>
    <definedName name="Felhaszn.hitel" localSheetId="8">#REF!</definedName>
    <definedName name="Felhaszn.hitel" localSheetId="9">#REF!</definedName>
    <definedName name="Felhaszn.hitel" localSheetId="10">#REF!</definedName>
    <definedName name="Felhaszn.hitel" localSheetId="11">#REF!</definedName>
    <definedName name="Felhaszn.hitel" localSheetId="12">#REF!</definedName>
    <definedName name="Felhaszn.hitel" localSheetId="0">#REF!</definedName>
    <definedName name="Felhaszn.hitel" localSheetId="1">#N/A</definedName>
    <definedName name="Felhaszn.hitel">#REF!</definedName>
    <definedName name="felhh" localSheetId="36">#REF!</definedName>
    <definedName name="felhh" localSheetId="37">#REF!</definedName>
    <definedName name="felhh" localSheetId="26">#REF!</definedName>
    <definedName name="felhh" localSheetId="27">#REF!</definedName>
    <definedName name="felhh" localSheetId="29">#REF!</definedName>
    <definedName name="felhh" localSheetId="38">#REF!</definedName>
    <definedName name="felhh">#REF!</definedName>
    <definedName name="felhhit" localSheetId="36">#REF!</definedName>
    <definedName name="felhhit" localSheetId="37">#REF!</definedName>
    <definedName name="felhhit" localSheetId="26">#REF!</definedName>
    <definedName name="felhhit" localSheetId="27">#REF!</definedName>
    <definedName name="felhhit" localSheetId="29">#REF!</definedName>
    <definedName name="felhhit" localSheetId="38">#REF!</definedName>
    <definedName name="felhhit">#REF!</definedName>
    <definedName name="felk" localSheetId="36">#REF!</definedName>
    <definedName name="felk" localSheetId="37">#REF!</definedName>
    <definedName name="felk" localSheetId="26">#REF!</definedName>
    <definedName name="felk" localSheetId="27">#REF!</definedName>
    <definedName name="felk" localSheetId="29">#REF!</definedName>
    <definedName name="felk" localSheetId="38">#REF!</definedName>
    <definedName name="felk">#REF!</definedName>
    <definedName name="felv" localSheetId="36">#REF!</definedName>
    <definedName name="felv" localSheetId="37">#REF!</definedName>
    <definedName name="felv" localSheetId="26">#REF!</definedName>
    <definedName name="felv" localSheetId="27">#REF!</definedName>
    <definedName name="felv" localSheetId="29">#REF!</definedName>
    <definedName name="felv" localSheetId="38">#REF!</definedName>
    <definedName name="felv">#REF!</definedName>
    <definedName name="felvee" localSheetId="36">#REF!</definedName>
    <definedName name="felvee" localSheetId="37">#REF!</definedName>
    <definedName name="felvee" localSheetId="26">#REF!</definedName>
    <definedName name="felvee" localSheetId="27">#REF!</definedName>
    <definedName name="felvee" localSheetId="29">#REF!</definedName>
    <definedName name="felvee" localSheetId="38">#REF!</definedName>
    <definedName name="felvee">#REF!</definedName>
    <definedName name="felveendő" localSheetId="36">#REF!</definedName>
    <definedName name="felveendő" localSheetId="14">#REF!</definedName>
    <definedName name="felveendő" localSheetId="37">#REF!</definedName>
    <definedName name="felveendő" localSheetId="3">#REF!</definedName>
    <definedName name="felveendő" localSheetId="4">#REF!</definedName>
    <definedName name="felveendő" localSheetId="25">#REF!</definedName>
    <definedName name="felveendő" localSheetId="26">#REF!</definedName>
    <definedName name="felveendő" localSheetId="27">#REF!</definedName>
    <definedName name="felveendő" localSheetId="29">#REF!</definedName>
    <definedName name="felveendő" localSheetId="32">#REF!</definedName>
    <definedName name="felveendő" localSheetId="33">#REF!</definedName>
    <definedName name="felveendő" localSheetId="34">#REF!</definedName>
    <definedName name="felveendő" localSheetId="35">#REF!</definedName>
    <definedName name="felveendő" localSheetId="5">#REF!</definedName>
    <definedName name="felveendő" localSheetId="38">#REF!</definedName>
    <definedName name="felveendő" localSheetId="6">#REF!</definedName>
    <definedName name="felveendő" localSheetId="7">#REF!</definedName>
    <definedName name="felveendő" localSheetId="8">#REF!</definedName>
    <definedName name="felveendő" localSheetId="9">#REF!</definedName>
    <definedName name="felveendő" localSheetId="10">#REF!</definedName>
    <definedName name="felveendő" localSheetId="11">#REF!</definedName>
    <definedName name="felveendő" localSheetId="12">#REF!</definedName>
    <definedName name="felveendő" localSheetId="0">#REF!</definedName>
    <definedName name="felveendő" localSheetId="1">#REF!</definedName>
    <definedName name="felveendő">#REF!</definedName>
    <definedName name="fh" localSheetId="36">#REF!</definedName>
    <definedName name="fh" localSheetId="37">#REF!</definedName>
    <definedName name="fh" localSheetId="26">#REF!</definedName>
    <definedName name="fh" localSheetId="27">#REF!</definedName>
    <definedName name="fh" localSheetId="29">#REF!</definedName>
    <definedName name="fh" localSheetId="38">#REF!</definedName>
    <definedName name="fh">#REF!</definedName>
    <definedName name="Geszbevételek_új" localSheetId="36">#REF!</definedName>
    <definedName name="Geszbevételek_új" localSheetId="37">#REF!</definedName>
    <definedName name="Geszbevételek_új" localSheetId="4">#REF!</definedName>
    <definedName name="Geszbevételek_új" localSheetId="26">#REF!</definedName>
    <definedName name="Geszbevételek_új" localSheetId="27">#REF!</definedName>
    <definedName name="Geszbevételek_új" localSheetId="29">#REF!</definedName>
    <definedName name="Geszbevételek_új" localSheetId="32">#REF!</definedName>
    <definedName name="Geszbevételek_új" localSheetId="33">#REF!</definedName>
    <definedName name="Geszbevételek_új" localSheetId="34">#REF!</definedName>
    <definedName name="Geszbevételek_új" localSheetId="35">#REF!</definedName>
    <definedName name="Geszbevételek_új" localSheetId="5">#REF!</definedName>
    <definedName name="Geszbevételek_új" localSheetId="38">#REF!</definedName>
    <definedName name="Geszbevételek_új" localSheetId="6">#REF!</definedName>
    <definedName name="Geszbevételek_új" localSheetId="7">#REF!</definedName>
    <definedName name="Geszbevételek_új" localSheetId="8">#REF!</definedName>
    <definedName name="Geszbevételek_új" localSheetId="9">#REF!</definedName>
    <definedName name="Geszbevételek_új" localSheetId="10">#REF!</definedName>
    <definedName name="Geszbevételek_új" localSheetId="11">#REF!</definedName>
    <definedName name="Geszbevételek_új" localSheetId="12">#REF!</definedName>
    <definedName name="Geszbevételek_új" localSheetId="0">#REF!</definedName>
    <definedName name="Geszbevételek_új">#REF!</definedName>
    <definedName name="gitta" localSheetId="1">Tartalomjegyzék_2019!$A$1:$D$19</definedName>
    <definedName name="gyj" localSheetId="36">#REF!</definedName>
    <definedName name="gyj" localSheetId="37">#REF!</definedName>
    <definedName name="gyj" localSheetId="26">#REF!</definedName>
    <definedName name="gyj" localSheetId="27">#REF!</definedName>
    <definedName name="gyj" localSheetId="29">#REF!</definedName>
    <definedName name="gyj" localSheetId="38">#REF!</definedName>
    <definedName name="gyj">#REF!</definedName>
    <definedName name="gyj_k">[1]Gyermekjóléti!$C$27:$C$86</definedName>
    <definedName name="gyj_k_" localSheetId="36">#REF!</definedName>
    <definedName name="gyj_k_" localSheetId="37">#REF!</definedName>
    <definedName name="gyj_k_" localSheetId="26">#REF!</definedName>
    <definedName name="gyj_k_" localSheetId="27">#REF!</definedName>
    <definedName name="gyj_k_" localSheetId="29">#REF!</definedName>
    <definedName name="gyj_k_" localSheetId="38">#REF!</definedName>
    <definedName name="gyj_k_">#REF!</definedName>
    <definedName name="hgjhgf" localSheetId="36">#REF!</definedName>
    <definedName name="hgjhgf" localSheetId="37">#REF!</definedName>
    <definedName name="hgjhgf" localSheetId="38">#REF!</definedName>
    <definedName name="hgjhgf">#REF!</definedName>
    <definedName name="hit">[4]PolgármesteriHiv_szakf__3_m__!$A$1:$E$31</definedName>
    <definedName name="hitelek" localSheetId="36">[4]PolgármesteriHiv_szakf__3_m__!$A$1:$E$31</definedName>
    <definedName name="hitelek" localSheetId="37">[4]PolgármesteriHiv_szakf__3_m__!$A$1:$E$31</definedName>
    <definedName name="hitelek" localSheetId="29">[4]PolgármesteriHiv_szakf__3_m__!$A$1:$E$31</definedName>
    <definedName name="hitelek" localSheetId="34">[4]PolgármesteriHiv_szakf__3_m__!$A$1:$E$31</definedName>
    <definedName name="hitelek" localSheetId="1">[4]PolgármesteriHiv_szakf__3_m__!$A$1:$E$31</definedName>
    <definedName name="hitelek">[4]PolgármesteriHiv_szakf__3_m__!$A$1:$E$31</definedName>
    <definedName name="Hosszútávú" localSheetId="36">#REF!</definedName>
    <definedName name="Hosszútávú" localSheetId="14">#REF!</definedName>
    <definedName name="Hosszútávú" localSheetId="37">#REF!</definedName>
    <definedName name="Hosszútávú" localSheetId="3">#REF!</definedName>
    <definedName name="Hosszútávú" localSheetId="4">#REF!</definedName>
    <definedName name="Hosszútávú" localSheetId="25">#REF!</definedName>
    <definedName name="Hosszútávú" localSheetId="26">#REF!</definedName>
    <definedName name="Hosszútávú" localSheetId="27">#REF!</definedName>
    <definedName name="Hosszútávú" localSheetId="29">#REF!</definedName>
    <definedName name="Hosszútávú" localSheetId="32">#REF!</definedName>
    <definedName name="Hosszútávú" localSheetId="33">#REF!</definedName>
    <definedName name="Hosszútávú" localSheetId="34">#REF!</definedName>
    <definedName name="Hosszútávú" localSheetId="35">#REF!</definedName>
    <definedName name="Hosszútávú" localSheetId="5">#REF!</definedName>
    <definedName name="Hosszútávú" localSheetId="38">#REF!</definedName>
    <definedName name="Hosszútávú" localSheetId="6">#REF!</definedName>
    <definedName name="Hosszútávú" localSheetId="7">#REF!</definedName>
    <definedName name="Hosszútávú" localSheetId="8">#REF!</definedName>
    <definedName name="Hosszútávú" localSheetId="9">#REF!</definedName>
    <definedName name="Hosszútávú" localSheetId="10">#REF!</definedName>
    <definedName name="Hosszútávú" localSheetId="11">#REF!</definedName>
    <definedName name="Hosszútávú" localSheetId="12">#REF!</definedName>
    <definedName name="Hosszútávú" localSheetId="0">#REF!</definedName>
    <definedName name="Hosszútávú" localSheetId="1">#REF!</definedName>
    <definedName name="Hosszútávú">#REF!</definedName>
    <definedName name="hoszú" localSheetId="36">#REF!</definedName>
    <definedName name="hoszú" localSheetId="37">#REF!</definedName>
    <definedName name="hoszú" localSheetId="26">#REF!</definedName>
    <definedName name="hoszú" localSheetId="27">#REF!</definedName>
    <definedName name="hoszú" localSheetId="29">#REF!</definedName>
    <definedName name="hoszú" localSheetId="38">#REF!</definedName>
    <definedName name="hoszú">#REF!</definedName>
    <definedName name="ht" localSheetId="36">#REF!</definedName>
    <definedName name="ht" localSheetId="37">#REF!</definedName>
    <definedName name="ht" localSheetId="26">#REF!</definedName>
    <definedName name="ht" localSheetId="27">#REF!</definedName>
    <definedName name="ht" localSheetId="29">#REF!</definedName>
    <definedName name="ht" localSheetId="38">#REF!</definedName>
    <definedName name="ht">#REF!</definedName>
    <definedName name="i" localSheetId="36">#REF!</definedName>
    <definedName name="i" localSheetId="14">#REF!</definedName>
    <definedName name="i" localSheetId="37">#REF!</definedName>
    <definedName name="i" localSheetId="3">#REF!</definedName>
    <definedName name="i" localSheetId="4">#REF!</definedName>
    <definedName name="i" localSheetId="26">#REF!</definedName>
    <definedName name="i" localSheetId="27">[5]PolgármesteriHiv_szakf__3_m__!$A$1:$E$31</definedName>
    <definedName name="i" localSheetId="29">[5]PolgármesteriHiv_szakf__3_m__!$A$1:$E$31</definedName>
    <definedName name="i" localSheetId="32">#REF!</definedName>
    <definedName name="i" localSheetId="33">#REF!</definedName>
    <definedName name="i" localSheetId="34">#REF!</definedName>
    <definedName name="i" localSheetId="35">#REF!</definedName>
    <definedName name="i" localSheetId="5">#REF!</definedName>
    <definedName name="i" localSheetId="38">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" localSheetId="10">#REF!</definedName>
    <definedName name="i" localSheetId="11">#REF!</definedName>
    <definedName name="i" localSheetId="12">#REF!</definedName>
    <definedName name="i" localSheetId="0">#REF!</definedName>
    <definedName name="i">#REF!</definedName>
    <definedName name="ill" localSheetId="36">#REF!</definedName>
    <definedName name="ill" localSheetId="37">#REF!</definedName>
    <definedName name="ill" localSheetId="26">#REF!</definedName>
    <definedName name="ill" localSheetId="27">#REF!</definedName>
    <definedName name="ill" localSheetId="29">#REF!</definedName>
    <definedName name="ill" localSheetId="38">#REF!</definedName>
    <definedName name="ill">#REF!</definedName>
    <definedName name="illetmény" localSheetId="36">#REF!</definedName>
    <definedName name="illetmény" localSheetId="14">#REF!</definedName>
    <definedName name="illetmény" localSheetId="37">#REF!</definedName>
    <definedName name="illetmény" localSheetId="3">#REF!</definedName>
    <definedName name="illetmény" localSheetId="4">#REF!</definedName>
    <definedName name="illetmény" localSheetId="25">#REF!</definedName>
    <definedName name="illetmény" localSheetId="26">#REF!</definedName>
    <definedName name="illetmény" localSheetId="27">#REF!</definedName>
    <definedName name="illetmény" localSheetId="29">#REF!</definedName>
    <definedName name="illetmény" localSheetId="32">#REF!</definedName>
    <definedName name="illetmény" localSheetId="33">#REF!</definedName>
    <definedName name="illetmény" localSheetId="34">#REF!</definedName>
    <definedName name="illetmény" localSheetId="35">#REF!</definedName>
    <definedName name="illetmény" localSheetId="5">#REF!</definedName>
    <definedName name="illetmény" localSheetId="38">#REF!</definedName>
    <definedName name="illetmény" localSheetId="6">#REF!</definedName>
    <definedName name="illetmény" localSheetId="7">#REF!</definedName>
    <definedName name="illetmény" localSheetId="8">#REF!</definedName>
    <definedName name="illetmény" localSheetId="9">#REF!</definedName>
    <definedName name="illetmény" localSheetId="10">#REF!</definedName>
    <definedName name="illetmény" localSheetId="11">#REF!</definedName>
    <definedName name="illetmény" localSheetId="12">#REF!</definedName>
    <definedName name="illetmény" localSheetId="0">#REF!</definedName>
    <definedName name="illetmény" localSheetId="1">#N/A</definedName>
    <definedName name="illetmény">#REF!</definedName>
    <definedName name="indul" localSheetId="36">[5]PolgármesteriHiv_szakf__3_m__!$A$1:$E$31</definedName>
    <definedName name="indul" localSheetId="37">[5]PolgármesteriHiv_szakf__3_m__!$A$1:$E$31</definedName>
    <definedName name="indul" localSheetId="25">[6]PolgármesteriHiv_szakf__3_m__!$A$1:$E$31</definedName>
    <definedName name="indul" localSheetId="29">[5]PolgármesteriHiv_szakf__3_m__!$A$1:$E$31</definedName>
    <definedName name="indul" localSheetId="34">[5]PolgármesteriHiv_szakf__3_m__!$A$1:$E$31</definedName>
    <definedName name="indul" localSheetId="1">#N/A</definedName>
    <definedName name="indul">[5]PolgármesteriHiv_szakf__3_m__!$A$1:$E$31</definedName>
    <definedName name="k" localSheetId="36">#REF!</definedName>
    <definedName name="k" localSheetId="14">#REF!</definedName>
    <definedName name="k" localSheetId="37">#REF!</definedName>
    <definedName name="k" localSheetId="3">#REF!</definedName>
    <definedName name="k" localSheetId="4">#REF!</definedName>
    <definedName name="k" localSheetId="26">#REF!</definedName>
    <definedName name="k" localSheetId="27">#REF!</definedName>
    <definedName name="k" localSheetId="29">#REF!</definedName>
    <definedName name="k" localSheetId="32">#REF!</definedName>
    <definedName name="k" localSheetId="33">#REF!</definedName>
    <definedName name="k" localSheetId="34">#REF!</definedName>
    <definedName name="k" localSheetId="35">#REF!</definedName>
    <definedName name="k" localSheetId="5">#REF!</definedName>
    <definedName name="k" localSheetId="38">#REF!</definedName>
    <definedName name="k" localSheetId="6">#REF!</definedName>
    <definedName name="k" localSheetId="7">#REF!</definedName>
    <definedName name="k" localSheetId="8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0">#REF!</definedName>
    <definedName name="k">#REF!</definedName>
    <definedName name="kjz" localSheetId="36">#REF!</definedName>
    <definedName name="kjz" localSheetId="37">#REF!</definedName>
    <definedName name="kjz" localSheetId="26">#REF!</definedName>
    <definedName name="kjz" localSheetId="27">#REF!</definedName>
    <definedName name="kjz" localSheetId="29">#REF!</definedName>
    <definedName name="kjz" localSheetId="38">#REF!</definedName>
    <definedName name="kjz">#REF!</definedName>
    <definedName name="kjz_k">[1]körjegyzőség!$C$9:$C$28</definedName>
    <definedName name="kjz_k_" localSheetId="36">#REF!</definedName>
    <definedName name="kjz_k_" localSheetId="37">#REF!</definedName>
    <definedName name="kjz_k_" localSheetId="26">#REF!</definedName>
    <definedName name="kjz_k_" localSheetId="27">#REF!</definedName>
    <definedName name="kjz_k_" localSheetId="29">#REF!</definedName>
    <definedName name="kjz_k_" localSheetId="38">#REF!</definedName>
    <definedName name="kjz_k_">#REF!</definedName>
    <definedName name="kk" localSheetId="36">#REF!</definedName>
    <definedName name="kk" localSheetId="37">#REF!</definedName>
    <definedName name="kk" localSheetId="26">#REF!</definedName>
    <definedName name="kk" localSheetId="27">#REF!</definedName>
    <definedName name="kk" localSheetId="29">#REF!</definedName>
    <definedName name="kk" localSheetId="38">#REF!</definedName>
    <definedName name="kk">#REF!</definedName>
    <definedName name="kkk" localSheetId="36">#REF!</definedName>
    <definedName name="kkk" localSheetId="37">#REF!</definedName>
    <definedName name="kkk" localSheetId="26">#REF!</definedName>
    <definedName name="kkk" localSheetId="27">#REF!</definedName>
    <definedName name="kkk" localSheetId="29">#REF!</definedName>
    <definedName name="kkk" localSheetId="38">#REF!</definedName>
    <definedName name="kkk">#REF!</definedName>
    <definedName name="konsz" localSheetId="36">#REF!</definedName>
    <definedName name="konsz" localSheetId="14">#REF!</definedName>
    <definedName name="konsz" localSheetId="37">#REF!</definedName>
    <definedName name="konsz" localSheetId="3">#REF!</definedName>
    <definedName name="konsz" localSheetId="4">#REF!</definedName>
    <definedName name="konsz" localSheetId="25">#REF!</definedName>
    <definedName name="konsz" localSheetId="26">#REF!</definedName>
    <definedName name="konsz" localSheetId="27">#REF!</definedName>
    <definedName name="konsz" localSheetId="29">#REF!</definedName>
    <definedName name="konsz" localSheetId="32">#REF!</definedName>
    <definedName name="konsz" localSheetId="33">#REF!</definedName>
    <definedName name="konsz" localSheetId="34">#REF!</definedName>
    <definedName name="konsz" localSheetId="35">#REF!</definedName>
    <definedName name="konsz" localSheetId="5">#REF!</definedName>
    <definedName name="konsz" localSheetId="38">#REF!</definedName>
    <definedName name="konsz" localSheetId="6">#REF!</definedName>
    <definedName name="konsz" localSheetId="7">#REF!</definedName>
    <definedName name="konsz" localSheetId="8">#REF!</definedName>
    <definedName name="konsz" localSheetId="9">#REF!</definedName>
    <definedName name="konsz" localSheetId="10">#REF!</definedName>
    <definedName name="konsz" localSheetId="11">#REF!</definedName>
    <definedName name="konsz" localSheetId="12">#REF!</definedName>
    <definedName name="konsz" localSheetId="0">#REF!</definedName>
    <definedName name="konsz" localSheetId="1">#REF!</definedName>
    <definedName name="konsz">#REF!</definedName>
    <definedName name="konsz1" localSheetId="36">#REF!</definedName>
    <definedName name="konsz1" localSheetId="14">#REF!</definedName>
    <definedName name="konsz1" localSheetId="37">#REF!</definedName>
    <definedName name="konsz1" localSheetId="3">#REF!</definedName>
    <definedName name="konsz1" localSheetId="4">#REF!</definedName>
    <definedName name="konsz1" localSheetId="25">#REF!</definedName>
    <definedName name="konsz1" localSheetId="26">#REF!</definedName>
    <definedName name="konsz1" localSheetId="27">#REF!</definedName>
    <definedName name="konsz1" localSheetId="29">#REF!</definedName>
    <definedName name="konsz1" localSheetId="32">#REF!</definedName>
    <definedName name="konsz1" localSheetId="33">#REF!</definedName>
    <definedName name="konsz1" localSheetId="34">#REF!</definedName>
    <definedName name="konsz1" localSheetId="35">#REF!</definedName>
    <definedName name="konsz1" localSheetId="5">#REF!</definedName>
    <definedName name="konsz1" localSheetId="38">#REF!</definedName>
    <definedName name="konsz1" localSheetId="6">#REF!</definedName>
    <definedName name="konsz1" localSheetId="7">#REF!</definedName>
    <definedName name="konsz1" localSheetId="8">#REF!</definedName>
    <definedName name="konsz1" localSheetId="9">#REF!</definedName>
    <definedName name="konsz1" localSheetId="10">#REF!</definedName>
    <definedName name="konsz1" localSheetId="11">#REF!</definedName>
    <definedName name="konsz1" localSheetId="12">#REF!</definedName>
    <definedName name="konsz1" localSheetId="0">#REF!</definedName>
    <definedName name="konsz1" localSheetId="1">#REF!</definedName>
    <definedName name="konsz1">#REF!</definedName>
    <definedName name="konsz2" localSheetId="36">#REF!</definedName>
    <definedName name="konsz2" localSheetId="14">#REF!</definedName>
    <definedName name="konsz2" localSheetId="37">#REF!</definedName>
    <definedName name="konsz2" localSheetId="3">#REF!</definedName>
    <definedName name="konsz2" localSheetId="4">#REF!</definedName>
    <definedName name="konsz2" localSheetId="25">#REF!</definedName>
    <definedName name="konsz2" localSheetId="26">#REF!</definedName>
    <definedName name="konsz2" localSheetId="27">#REF!</definedName>
    <definedName name="konsz2" localSheetId="29">#REF!</definedName>
    <definedName name="konsz2" localSheetId="32">#REF!</definedName>
    <definedName name="konsz2" localSheetId="33">#REF!</definedName>
    <definedName name="konsz2" localSheetId="34">#REF!</definedName>
    <definedName name="konsz2" localSheetId="35">#REF!</definedName>
    <definedName name="konsz2" localSheetId="5">#REF!</definedName>
    <definedName name="konsz2" localSheetId="38">#REF!</definedName>
    <definedName name="konsz2" localSheetId="6">#REF!</definedName>
    <definedName name="konsz2" localSheetId="7">#REF!</definedName>
    <definedName name="konsz2" localSheetId="8">#REF!</definedName>
    <definedName name="konsz2" localSheetId="9">#REF!</definedName>
    <definedName name="konsz2" localSheetId="10">#REF!</definedName>
    <definedName name="konsz2" localSheetId="11">#REF!</definedName>
    <definedName name="konsz2" localSheetId="12">#REF!</definedName>
    <definedName name="konsz2" localSheetId="0">#REF!</definedName>
    <definedName name="konsz2" localSheetId="1">#REF!</definedName>
    <definedName name="konsz2">#REF!</definedName>
    <definedName name="kötv" localSheetId="36">#REF!</definedName>
    <definedName name="kötv" localSheetId="37">#REF!</definedName>
    <definedName name="kötv" localSheetId="26">#REF!</definedName>
    <definedName name="kötv" localSheetId="27">#REF!</definedName>
    <definedName name="kötv" localSheetId="29">#REF!</definedName>
    <definedName name="kötv" localSheetId="38">#REF!</definedName>
    <definedName name="kötv">#REF!</definedName>
    <definedName name="Kötvény" localSheetId="36">#REF!</definedName>
    <definedName name="Kötvény" localSheetId="14">#REF!</definedName>
    <definedName name="Kötvény" localSheetId="37">#REF!</definedName>
    <definedName name="Kötvény" localSheetId="3">#REF!</definedName>
    <definedName name="Kötvény" localSheetId="4">#REF!</definedName>
    <definedName name="Kötvény" localSheetId="25">#REF!</definedName>
    <definedName name="Kötvény" localSheetId="26">#REF!</definedName>
    <definedName name="Kötvény" localSheetId="27">#REF!</definedName>
    <definedName name="Kötvény" localSheetId="29">#REF!</definedName>
    <definedName name="Kötvény" localSheetId="32">#REF!</definedName>
    <definedName name="Kötvény" localSheetId="33">#REF!</definedName>
    <definedName name="Kötvény" localSheetId="34">#REF!</definedName>
    <definedName name="Kötvény" localSheetId="35">#REF!</definedName>
    <definedName name="Kötvény" localSheetId="5">#REF!</definedName>
    <definedName name="Kötvény" localSheetId="38">#REF!</definedName>
    <definedName name="Kötvény" localSheetId="6">#REF!</definedName>
    <definedName name="Kötvény" localSheetId="7">#REF!</definedName>
    <definedName name="Kötvény" localSheetId="8">#REF!</definedName>
    <definedName name="Kötvény" localSheetId="9">#REF!</definedName>
    <definedName name="Kötvény" localSheetId="10">#REF!</definedName>
    <definedName name="Kötvény" localSheetId="11">#REF!</definedName>
    <definedName name="Kötvény" localSheetId="12">#REF!</definedName>
    <definedName name="Kötvény" localSheetId="0">#REF!</definedName>
    <definedName name="Kötvény" localSheetId="1">#REF!</definedName>
    <definedName name="Kötvény">#REF!</definedName>
    <definedName name="Kötvénnyel" localSheetId="36">[4]PolgármesteriHiv_szakf__3_m__!$A$1:$E$31</definedName>
    <definedName name="Kötvénnyel" localSheetId="37">[4]PolgármesteriHiv_szakf__3_m__!$A$1:$E$31</definedName>
    <definedName name="Kötvénnyel" localSheetId="29">[4]PolgármesteriHiv_szakf__3_m__!$A$1:$E$31</definedName>
    <definedName name="Kötvénnyel" localSheetId="34">[4]PolgármesteriHiv_szakf__3_m__!$A$1:$E$31</definedName>
    <definedName name="Kötvénnyel" localSheetId="1">[4]PolgármesteriHiv_szakf__3_m__!$A$1:$E$31</definedName>
    <definedName name="Kötvénnyel">[4]PolgármesteriHiv_szakf__3_m__!$A$1:$E$31</definedName>
    <definedName name="közvet.tám" localSheetId="36">#REF!</definedName>
    <definedName name="közvet.tám" localSheetId="37">#REF!</definedName>
    <definedName name="közvet.tám" localSheetId="26">#REF!</definedName>
    <definedName name="közvet.tám" localSheetId="27">#REF!</definedName>
    <definedName name="közvet.tám" localSheetId="29">#REF!</definedName>
    <definedName name="közvet.tám" localSheetId="32">#REF!</definedName>
    <definedName name="közvet.tám" localSheetId="33">#REF!</definedName>
    <definedName name="közvet.tám" localSheetId="34">#REF!</definedName>
    <definedName name="közvet.tám" localSheetId="35">#REF!</definedName>
    <definedName name="közvet.tám" localSheetId="38">#REF!</definedName>
    <definedName name="közvet.tám" localSheetId="6">#REF!</definedName>
    <definedName name="közvet.tám" localSheetId="9">#REF!</definedName>
    <definedName name="közvet.tám" localSheetId="10">#REF!</definedName>
    <definedName name="közvet.tám" localSheetId="0">#REF!</definedName>
    <definedName name="közvet.tám">#REF!</definedName>
    <definedName name="kv" localSheetId="36">#REF!</definedName>
    <definedName name="kv" localSheetId="37">#REF!</definedName>
    <definedName name="kv" localSheetId="26">#REF!</definedName>
    <definedName name="kv" localSheetId="27">#REF!</definedName>
    <definedName name="kv" localSheetId="29">#REF!</definedName>
    <definedName name="kv" localSheetId="38">#REF!</definedName>
    <definedName name="kv">#REF!</definedName>
    <definedName name="kvv">[4]PolgármesteriHiv_szakf__3_m__!$A$1:$E$31</definedName>
    <definedName name="l" localSheetId="36">#REF!</definedName>
    <definedName name="l" localSheetId="14">#REF!</definedName>
    <definedName name="l" localSheetId="37">#REF!</definedName>
    <definedName name="l" localSheetId="3">#REF!</definedName>
    <definedName name="l" localSheetId="4">#REF!</definedName>
    <definedName name="l" localSheetId="26">#REF!</definedName>
    <definedName name="l" localSheetId="27">#REF!</definedName>
    <definedName name="l" localSheetId="29">#REF!</definedName>
    <definedName name="l" localSheetId="32">#REF!</definedName>
    <definedName name="l" localSheetId="33">#REF!</definedName>
    <definedName name="l" localSheetId="34">#REF!</definedName>
    <definedName name="l" localSheetId="35">#REF!</definedName>
    <definedName name="l" localSheetId="5">#REF!</definedName>
    <definedName name="l" localSheetId="38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0">#REF!</definedName>
    <definedName name="l">#REF!</definedName>
    <definedName name="Létszám" localSheetId="36">[5]PolgármesteriHiv_szakf__3_m__!$A$1:$E$31</definedName>
    <definedName name="Létszám" localSheetId="37">[5]PolgármesteriHiv_szakf__3_m__!$A$1:$E$31</definedName>
    <definedName name="Létszám" localSheetId="34">[5]PolgármesteriHiv_szakf__3_m__!$A$1:$E$31</definedName>
    <definedName name="Létszám">[5]PolgármesteriHiv_szakf__3_m__!$A$1:$E$31</definedName>
    <definedName name="Ligeti" localSheetId="36">#REF!</definedName>
    <definedName name="Ligeti" localSheetId="37">#REF!</definedName>
    <definedName name="Ligeti" localSheetId="26">#REF!</definedName>
    <definedName name="Ligeti" localSheetId="27">#REF!</definedName>
    <definedName name="Ligeti" localSheetId="29">#REF!</definedName>
    <definedName name="Ligeti" localSheetId="32">#REF!</definedName>
    <definedName name="Ligeti" localSheetId="33">#REF!</definedName>
    <definedName name="Ligeti" localSheetId="34">#REF!</definedName>
    <definedName name="Ligeti" localSheetId="35">#REF!</definedName>
    <definedName name="Ligeti" localSheetId="38">#REF!</definedName>
    <definedName name="Ligeti" localSheetId="0">#REF!</definedName>
    <definedName name="Ligeti">#REF!</definedName>
    <definedName name="ll" localSheetId="36">#REF!</definedName>
    <definedName name="ll" localSheetId="14">#REF!</definedName>
    <definedName name="ll" localSheetId="37">#REF!</definedName>
    <definedName name="ll" localSheetId="3">#REF!</definedName>
    <definedName name="ll" localSheetId="4">#REF!</definedName>
    <definedName name="ll" localSheetId="26">#REF!</definedName>
    <definedName name="ll" localSheetId="27">#REF!</definedName>
    <definedName name="ll" localSheetId="29">#REF!</definedName>
    <definedName name="ll" localSheetId="32">#REF!</definedName>
    <definedName name="ll" localSheetId="33">#REF!</definedName>
    <definedName name="ll" localSheetId="34">#REF!</definedName>
    <definedName name="ll" localSheetId="35">#REF!</definedName>
    <definedName name="ll" localSheetId="5">#REF!</definedName>
    <definedName name="ll" localSheetId="38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0">#REF!</definedName>
    <definedName name="ll">#REF!</definedName>
    <definedName name="lll" localSheetId="36">#REF!</definedName>
    <definedName name="lll" localSheetId="14">#REF!</definedName>
    <definedName name="lll" localSheetId="37">#REF!</definedName>
    <definedName name="lll" localSheetId="3">#REF!</definedName>
    <definedName name="lll" localSheetId="4">#REF!</definedName>
    <definedName name="lll" localSheetId="26">#REF!</definedName>
    <definedName name="lll" localSheetId="27">#REF!</definedName>
    <definedName name="lll" localSheetId="29">#REF!</definedName>
    <definedName name="lll" localSheetId="32">#REF!</definedName>
    <definedName name="lll" localSheetId="33">#REF!</definedName>
    <definedName name="lll" localSheetId="34">#REF!</definedName>
    <definedName name="lll" localSheetId="35">#REF!</definedName>
    <definedName name="lll" localSheetId="5">#REF!</definedName>
    <definedName name="lll" localSheetId="38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1">#REF!</definedName>
    <definedName name="lll" localSheetId="12">#REF!</definedName>
    <definedName name="lll" localSheetId="0">#REF!</definedName>
    <definedName name="lll">#REF!</definedName>
    <definedName name="llll" localSheetId="36">#REF!</definedName>
    <definedName name="llll" localSheetId="14">#REF!</definedName>
    <definedName name="llll" localSheetId="37">#REF!</definedName>
    <definedName name="llll" localSheetId="3">#REF!</definedName>
    <definedName name="llll" localSheetId="4">#REF!</definedName>
    <definedName name="llll" localSheetId="26">#REF!</definedName>
    <definedName name="llll" localSheetId="27">#REF!</definedName>
    <definedName name="llll" localSheetId="29">#REF!</definedName>
    <definedName name="llll" localSheetId="32">#REF!</definedName>
    <definedName name="llll" localSheetId="33">#REF!</definedName>
    <definedName name="llll" localSheetId="34">#REF!</definedName>
    <definedName name="llll" localSheetId="35">#REF!</definedName>
    <definedName name="llll" localSheetId="5">#REF!</definedName>
    <definedName name="llll" localSheetId="38">#REF!</definedName>
    <definedName name="llll" localSheetId="6">#REF!</definedName>
    <definedName name="llll" localSheetId="7">#REF!</definedName>
    <definedName name="llll" localSheetId="8">#REF!</definedName>
    <definedName name="llll" localSheetId="9">#REF!</definedName>
    <definedName name="llll" localSheetId="10">#REF!</definedName>
    <definedName name="llll" localSheetId="11">#REF!</definedName>
    <definedName name="llll" localSheetId="12">#REF!</definedName>
    <definedName name="llll" localSheetId="0">#REF!</definedName>
    <definedName name="llll">#REF!</definedName>
    <definedName name="lllll" localSheetId="36">#REF!</definedName>
    <definedName name="lllll" localSheetId="14">#REF!</definedName>
    <definedName name="lllll" localSheetId="37">#REF!</definedName>
    <definedName name="lllll" localSheetId="3">#REF!</definedName>
    <definedName name="lllll" localSheetId="4">#REF!</definedName>
    <definedName name="lllll" localSheetId="26">#REF!</definedName>
    <definedName name="lllll" localSheetId="27">#REF!</definedName>
    <definedName name="lllll" localSheetId="29">#REF!</definedName>
    <definedName name="lllll" localSheetId="32">#REF!</definedName>
    <definedName name="lllll" localSheetId="33">#REF!</definedName>
    <definedName name="lllll" localSheetId="34">#REF!</definedName>
    <definedName name="lllll" localSheetId="35">#REF!</definedName>
    <definedName name="lllll" localSheetId="5">#REF!</definedName>
    <definedName name="lllll" localSheetId="38">#REF!</definedName>
    <definedName name="lllll" localSheetId="6">#REF!</definedName>
    <definedName name="lllll" localSheetId="7">#REF!</definedName>
    <definedName name="lllll" localSheetId="8">#REF!</definedName>
    <definedName name="lllll" localSheetId="9">#REF!</definedName>
    <definedName name="lllll" localSheetId="10">#REF!</definedName>
    <definedName name="lllll" localSheetId="11">#REF!</definedName>
    <definedName name="lllll" localSheetId="12">#REF!</definedName>
    <definedName name="lllll" localSheetId="0">#REF!</definedName>
    <definedName name="lllll">#REF!</definedName>
    <definedName name="llllll" localSheetId="36">#REF!</definedName>
    <definedName name="llllll" localSheetId="14">#REF!</definedName>
    <definedName name="llllll" localSheetId="37">#REF!</definedName>
    <definedName name="llllll" localSheetId="3">#REF!</definedName>
    <definedName name="llllll" localSheetId="4">#REF!</definedName>
    <definedName name="llllll" localSheetId="26">#REF!</definedName>
    <definedName name="llllll" localSheetId="27">#REF!</definedName>
    <definedName name="llllll" localSheetId="29">#REF!</definedName>
    <definedName name="llllll" localSheetId="32">#REF!</definedName>
    <definedName name="llllll" localSheetId="33">#REF!</definedName>
    <definedName name="llllll" localSheetId="34">#REF!</definedName>
    <definedName name="llllll" localSheetId="35">#REF!</definedName>
    <definedName name="llllll" localSheetId="5">#REF!</definedName>
    <definedName name="llllll" localSheetId="38">#REF!</definedName>
    <definedName name="llllll" localSheetId="6">#REF!</definedName>
    <definedName name="llllll" localSheetId="7">#REF!</definedName>
    <definedName name="llllll" localSheetId="8">#REF!</definedName>
    <definedName name="llllll" localSheetId="9">#REF!</definedName>
    <definedName name="llllll" localSheetId="10">#REF!</definedName>
    <definedName name="llllll" localSheetId="11">#REF!</definedName>
    <definedName name="llllll" localSheetId="12">#REF!</definedName>
    <definedName name="llllll" localSheetId="0">#REF!</definedName>
    <definedName name="llllll">#REF!</definedName>
    <definedName name="llllllllllll" localSheetId="36">#REF!</definedName>
    <definedName name="llllllllllll" localSheetId="14">#REF!</definedName>
    <definedName name="llllllllllll" localSheetId="37">#REF!</definedName>
    <definedName name="llllllllllll" localSheetId="3">#REF!</definedName>
    <definedName name="llllllllllll" localSheetId="4">#REF!</definedName>
    <definedName name="llllllllllll" localSheetId="26">#REF!</definedName>
    <definedName name="llllllllllll" localSheetId="27">#REF!</definedName>
    <definedName name="llllllllllll" localSheetId="29">#REF!</definedName>
    <definedName name="llllllllllll" localSheetId="32">#REF!</definedName>
    <definedName name="llllllllllll" localSheetId="33">#REF!</definedName>
    <definedName name="llllllllllll" localSheetId="34">#REF!</definedName>
    <definedName name="llllllllllll" localSheetId="35">#REF!</definedName>
    <definedName name="llllllllllll" localSheetId="5">#REF!</definedName>
    <definedName name="llllllllllll" localSheetId="38">#REF!</definedName>
    <definedName name="llllllllllll" localSheetId="6">#REF!</definedName>
    <definedName name="llllllllllll" localSheetId="7">#REF!</definedName>
    <definedName name="llllllllllll" localSheetId="8">#REF!</definedName>
    <definedName name="llllllllllll" localSheetId="9">#REF!</definedName>
    <definedName name="llllllllllll" localSheetId="10">#REF!</definedName>
    <definedName name="llllllllllll" localSheetId="11">#REF!</definedName>
    <definedName name="llllllllllll" localSheetId="12">#REF!</definedName>
    <definedName name="llllllllllll" localSheetId="0">#REF!</definedName>
    <definedName name="llllllllllll">#REF!</definedName>
    <definedName name="llllllllllllllllllllllllllllll" localSheetId="36">#REF!</definedName>
    <definedName name="llllllllllllllllllllllllllllll" localSheetId="14">#REF!</definedName>
    <definedName name="llllllllllllllllllllllllllllll" localSheetId="37">#REF!</definedName>
    <definedName name="llllllllllllllllllllllllllllll" localSheetId="3">#REF!</definedName>
    <definedName name="llllllllllllllllllllllllllllll" localSheetId="4">#REF!</definedName>
    <definedName name="llllllllllllllllllllllllllllll" localSheetId="26">#REF!</definedName>
    <definedName name="llllllllllllllllllllllllllllll" localSheetId="27">#REF!</definedName>
    <definedName name="llllllllllllllllllllllllllllll" localSheetId="29">#REF!</definedName>
    <definedName name="llllllllllllllllllllllllllllll" localSheetId="32">#REF!</definedName>
    <definedName name="llllllllllllllllllllllllllllll" localSheetId="33">#REF!</definedName>
    <definedName name="llllllllllllllllllllllllllllll" localSheetId="34">#REF!</definedName>
    <definedName name="llllllllllllllllllllllllllllll" localSheetId="35">#REF!</definedName>
    <definedName name="llllllllllllllllllllllllllllll" localSheetId="5">#REF!</definedName>
    <definedName name="llllllllllllllllllllllllllllll" localSheetId="38">#REF!</definedName>
    <definedName name="llllllllllllllllllllllllllllll" localSheetId="6">#REF!</definedName>
    <definedName name="llllllllllllllllllllllllllllll" localSheetId="7">#REF!</definedName>
    <definedName name="llllllllllllllllllllllllllllll" localSheetId="8">#REF!</definedName>
    <definedName name="llllllllllllllllllllllllllllll" localSheetId="9">#REF!</definedName>
    <definedName name="llllllllllllllllllllllllllllll" localSheetId="10">#REF!</definedName>
    <definedName name="llllllllllllllllllllllllllllll" localSheetId="11">#REF!</definedName>
    <definedName name="llllllllllllllllllllllllllllll" localSheetId="12">#REF!</definedName>
    <definedName name="llllllllllllllllllllllllllllll" localSheetId="0">#REF!</definedName>
    <definedName name="llllllllllllllllllllllllllllll">#REF!</definedName>
    <definedName name="m" localSheetId="36">#REF!</definedName>
    <definedName name="m" localSheetId="37">#REF!</definedName>
    <definedName name="m" localSheetId="26">#REF!</definedName>
    <definedName name="m" localSheetId="27">#REF!</definedName>
    <definedName name="m" localSheetId="29">#REF!</definedName>
    <definedName name="m" localSheetId="38">#REF!</definedName>
    <definedName name="m">#REF!</definedName>
    <definedName name="mérl" localSheetId="36">#REF!</definedName>
    <definedName name="mérl" localSheetId="37">#REF!</definedName>
    <definedName name="mérl" localSheetId="26">#REF!</definedName>
    <definedName name="mérl" localSheetId="27">#REF!</definedName>
    <definedName name="mérl" localSheetId="29">#REF!</definedName>
    <definedName name="mérl" localSheetId="38">#REF!</definedName>
    <definedName name="mérl">#REF!</definedName>
    <definedName name="Mérleg" localSheetId="36">#REF!</definedName>
    <definedName name="Mérleg" localSheetId="14">#REF!</definedName>
    <definedName name="Mérleg" localSheetId="37">#REF!</definedName>
    <definedName name="Mérleg" localSheetId="3">#REF!</definedName>
    <definedName name="Mérleg" localSheetId="4">#REF!</definedName>
    <definedName name="Mérleg" localSheetId="25">#REF!</definedName>
    <definedName name="Mérleg" localSheetId="26">#REF!</definedName>
    <definedName name="Mérleg" localSheetId="27">#REF!</definedName>
    <definedName name="mérleg" localSheetId="29">#REF!</definedName>
    <definedName name="Mérleg" localSheetId="32">#REF!</definedName>
    <definedName name="Mérleg" localSheetId="33">#REF!</definedName>
    <definedName name="Mérleg" localSheetId="34">#REF!</definedName>
    <definedName name="Mérleg" localSheetId="35">#REF!</definedName>
    <definedName name="Mérleg" localSheetId="5">#REF!</definedName>
    <definedName name="Mérleg" localSheetId="38">#REF!</definedName>
    <definedName name="Mérleg" localSheetId="6">#REF!</definedName>
    <definedName name="Mérleg" localSheetId="7">#REF!</definedName>
    <definedName name="Mérleg" localSheetId="8">#REF!</definedName>
    <definedName name="Mérleg" localSheetId="9">#REF!</definedName>
    <definedName name="Mérleg" localSheetId="10">#REF!</definedName>
    <definedName name="Mérleg" localSheetId="11">#REF!</definedName>
    <definedName name="Mérleg" localSheetId="12">#REF!</definedName>
    <definedName name="Mérleg" localSheetId="0">#REF!</definedName>
    <definedName name="Mérleg" localSheetId="1">#N/A</definedName>
    <definedName name="Mérleg">#REF!</definedName>
    <definedName name="n" localSheetId="36">#REF!</definedName>
    <definedName name="n" localSheetId="37">#REF!</definedName>
    <definedName name="n" localSheetId="26">#REF!</definedName>
    <definedName name="n" localSheetId="27">#REF!</definedName>
    <definedName name="n" localSheetId="29">#REF!</definedName>
    <definedName name="n" localSheetId="38">#REF!</definedName>
    <definedName name="n">#REF!</definedName>
    <definedName name="Nemet" localSheetId="36">#REF!</definedName>
    <definedName name="Nemet" localSheetId="37">#REF!</definedName>
    <definedName name="Nemet" localSheetId="26">#REF!</definedName>
    <definedName name="Nemet" localSheetId="27">#REF!</definedName>
    <definedName name="Nemet" localSheetId="29">#REF!</definedName>
    <definedName name="Nemet" localSheetId="32">#REF!</definedName>
    <definedName name="Nemet" localSheetId="33">#REF!</definedName>
    <definedName name="Nemet" localSheetId="34">#REF!</definedName>
    <definedName name="Nemet" localSheetId="35">#REF!</definedName>
    <definedName name="Nemet" localSheetId="38">#REF!</definedName>
    <definedName name="Nemet" localSheetId="0">#REF!</definedName>
    <definedName name="Nemet">#REF!</definedName>
    <definedName name="Német" localSheetId="36">#REF!</definedName>
    <definedName name="Német" localSheetId="37">#REF!</definedName>
    <definedName name="Német" localSheetId="26">#REF!</definedName>
    <definedName name="Német" localSheetId="27">#REF!</definedName>
    <definedName name="Német" localSheetId="29">#REF!</definedName>
    <definedName name="Német" localSheetId="32">#REF!</definedName>
    <definedName name="Német" localSheetId="33">#REF!</definedName>
    <definedName name="Német" localSheetId="34">#REF!</definedName>
    <definedName name="Német" localSheetId="35">#REF!</definedName>
    <definedName name="Német" localSheetId="38">#REF!</definedName>
    <definedName name="Német" localSheetId="0">#REF!</definedName>
    <definedName name="Német">#REF!</definedName>
    <definedName name="nev_c" localSheetId="36">#REF!</definedName>
    <definedName name="nev_c" localSheetId="37">#REF!</definedName>
    <definedName name="nev_c" localSheetId="26">#REF!</definedName>
    <definedName name="nev_c" localSheetId="27">#REF!</definedName>
    <definedName name="nev_c" localSheetId="29">#REF!</definedName>
    <definedName name="nev_c" localSheetId="38">#REF!</definedName>
    <definedName name="nev_c">#REF!</definedName>
    <definedName name="nev_g" localSheetId="36">#REF!</definedName>
    <definedName name="nev_g" localSheetId="37">#REF!</definedName>
    <definedName name="nev_g" localSheetId="26">#REF!</definedName>
    <definedName name="nev_g" localSheetId="27">#REF!</definedName>
    <definedName name="nev_g" localSheetId="29">#REF!</definedName>
    <definedName name="nev_g" localSheetId="38">#REF!</definedName>
    <definedName name="nev_g">#REF!</definedName>
    <definedName name="nev_k" localSheetId="36">#REF!</definedName>
    <definedName name="nev_k" localSheetId="37">#REF!</definedName>
    <definedName name="nev_k" localSheetId="26">#REF!</definedName>
    <definedName name="nev_k" localSheetId="27">#REF!</definedName>
    <definedName name="nev_k" localSheetId="29">#REF!</definedName>
    <definedName name="nev_k" localSheetId="38">#REF!</definedName>
    <definedName name="nev_k">#REF!</definedName>
    <definedName name="névt" localSheetId="36">#REF!</definedName>
    <definedName name="névt" localSheetId="37">#REF!</definedName>
    <definedName name="névt" localSheetId="26">#REF!</definedName>
    <definedName name="névt" localSheetId="27">#REF!</definedName>
    <definedName name="névt" localSheetId="29">#REF!</definedName>
    <definedName name="névt" localSheetId="38">#REF!</definedName>
    <definedName name="névt">#REF!</definedName>
    <definedName name="Névtelen" localSheetId="36">#REF!</definedName>
    <definedName name="Névtelen" localSheetId="14">#REF!</definedName>
    <definedName name="Névtelen" localSheetId="37">#REF!</definedName>
    <definedName name="Névtelen" localSheetId="3">#REF!</definedName>
    <definedName name="Névtelen" localSheetId="4">#REF!</definedName>
    <definedName name="Névtelen" localSheetId="25">#REF!</definedName>
    <definedName name="Névtelen" localSheetId="26">#REF!</definedName>
    <definedName name="Névtelen" localSheetId="27">#REF!</definedName>
    <definedName name="Névtelen" localSheetId="29">#REF!</definedName>
    <definedName name="Névtelen" localSheetId="32">#REF!</definedName>
    <definedName name="Névtelen" localSheetId="33">#REF!</definedName>
    <definedName name="Névtelen" localSheetId="34">#REF!</definedName>
    <definedName name="Névtelen" localSheetId="35">#REF!</definedName>
    <definedName name="Névtelen" localSheetId="5">#REF!</definedName>
    <definedName name="Névtelen" localSheetId="38">#REF!</definedName>
    <definedName name="Névtelen" localSheetId="6">#REF!</definedName>
    <definedName name="Névtelen" localSheetId="7">#REF!</definedName>
    <definedName name="Névtelen" localSheetId="8">#REF!</definedName>
    <definedName name="Névtelen" localSheetId="9">#REF!</definedName>
    <definedName name="Névtelen" localSheetId="10">#REF!</definedName>
    <definedName name="Névtelen" localSheetId="11">#REF!</definedName>
    <definedName name="Névtelen" localSheetId="12">#REF!</definedName>
    <definedName name="Névtelen" localSheetId="0">#REF!</definedName>
    <definedName name="Névtelen" localSheetId="1">#N/A</definedName>
    <definedName name="Névtelen">#REF!</definedName>
    <definedName name="nn" localSheetId="36">#REF!</definedName>
    <definedName name="nn" localSheetId="37">#REF!</definedName>
    <definedName name="nn" localSheetId="26">#REF!</definedName>
    <definedName name="nn" localSheetId="27">#REF!</definedName>
    <definedName name="nn" localSheetId="29">#REF!</definedName>
    <definedName name="nn" localSheetId="38">#REF!</definedName>
    <definedName name="nn">#REF!</definedName>
    <definedName name="NNÓ" localSheetId="36">#REF!</definedName>
    <definedName name="NNÓ" localSheetId="37">#REF!</definedName>
    <definedName name="NNÓ" localSheetId="26">#REF!</definedName>
    <definedName name="NNÓ" localSheetId="27">#REF!</definedName>
    <definedName name="NNÓ" localSheetId="29">#REF!</definedName>
    <definedName name="NNÓ" localSheetId="32">#REF!</definedName>
    <definedName name="NNÓ" localSheetId="33">#REF!</definedName>
    <definedName name="NNÓ" localSheetId="34">#REF!</definedName>
    <definedName name="NNÓ" localSheetId="35">#REF!</definedName>
    <definedName name="NNÓ" localSheetId="38">#REF!</definedName>
    <definedName name="NNÓ" localSheetId="0">#REF!</definedName>
    <definedName name="NNÓ">#REF!</definedName>
    <definedName name="NNÖ" localSheetId="36">#REF!</definedName>
    <definedName name="NNÖ" localSheetId="37">#REF!</definedName>
    <definedName name="NNÖ" localSheetId="26">#REF!</definedName>
    <definedName name="NNÖ" localSheetId="27">#REF!</definedName>
    <definedName name="NNÖ" localSheetId="29">#REF!</definedName>
    <definedName name="NNÖ" localSheetId="38">#REF!</definedName>
    <definedName name="NNÖ">#REF!</definedName>
    <definedName name="norm" localSheetId="36">#REF!</definedName>
    <definedName name="norm" localSheetId="37">#REF!</definedName>
    <definedName name="norm" localSheetId="26">#REF!</definedName>
    <definedName name="norm" localSheetId="27">#REF!</definedName>
    <definedName name="norm" localSheetId="29">#REF!</definedName>
    <definedName name="norm" localSheetId="38">#REF!</definedName>
    <definedName name="norm">#REF!</definedName>
    <definedName name="Normatíva" localSheetId="36">#REF!</definedName>
    <definedName name="Normatíva" localSheetId="14">#REF!</definedName>
    <definedName name="Normatíva" localSheetId="37">#REF!</definedName>
    <definedName name="Normatíva" localSheetId="3">#REF!</definedName>
    <definedName name="Normatíva" localSheetId="4">#REF!</definedName>
    <definedName name="Normatíva" localSheetId="25">#REF!</definedName>
    <definedName name="Normatíva" localSheetId="26">#REF!</definedName>
    <definedName name="Normatíva" localSheetId="27">#REF!</definedName>
    <definedName name="Normatíva" localSheetId="29">#REF!</definedName>
    <definedName name="Normatíva" localSheetId="32">#REF!</definedName>
    <definedName name="Normatíva" localSheetId="33">#REF!</definedName>
    <definedName name="Normatíva" localSheetId="34">#REF!</definedName>
    <definedName name="Normatíva" localSheetId="35">#REF!</definedName>
    <definedName name="Normatíva" localSheetId="5">#REF!</definedName>
    <definedName name="Normatíva" localSheetId="38">#REF!</definedName>
    <definedName name="Normatíva" localSheetId="6">#REF!</definedName>
    <definedName name="Normatíva" localSheetId="7">#REF!</definedName>
    <definedName name="Normatíva" localSheetId="8">#REF!</definedName>
    <definedName name="Normatíva" localSheetId="9">#REF!</definedName>
    <definedName name="Normatíva" localSheetId="10">#REF!</definedName>
    <definedName name="Normatíva" localSheetId="11">#REF!</definedName>
    <definedName name="Normatíva" localSheetId="12">#REF!</definedName>
    <definedName name="Normatíva" localSheetId="0">#REF!</definedName>
    <definedName name="Normatíva" localSheetId="1">#REF!</definedName>
    <definedName name="Normatíva">#REF!</definedName>
    <definedName name="nt" localSheetId="36">#REF!</definedName>
    <definedName name="nt" localSheetId="37">#REF!</definedName>
    <definedName name="nt" localSheetId="26">#REF!</definedName>
    <definedName name="nt" localSheetId="27">#REF!</definedName>
    <definedName name="nt" localSheetId="29">#REF!</definedName>
    <definedName name="nt" localSheetId="38">#REF!</definedName>
    <definedName name="nt">#REF!</definedName>
    <definedName name="_xlnm.Print_Titles" localSheetId="36">'1.tájék.műk.tám.2022'!#REF!</definedName>
    <definedName name="_xlnm.Print_Area" localSheetId="2">'1.Bev_kiad_kiemelt ei'!$A$1:$R$19</definedName>
    <definedName name="_xlnm.Print_Area" localSheetId="36">'1.tájék.műk.tám.2022'!$C$1:$E$56</definedName>
    <definedName name="_xlnm.Print_Area" localSheetId="13">'10. Bölcsőde'!$A$1:$N$68</definedName>
    <definedName name="_xlnm.Print_Area" localSheetId="14">'11. Támogatási bevételek (B (2)'!$A$1:$Z$23</definedName>
    <definedName name="_xlnm.Print_Area" localSheetId="15">'12. Működési bev. (B3,B4)'!$A$1:$K$43</definedName>
    <definedName name="_xlnm.Print_Area" localSheetId="16">'13. Átvett pénze.(B6,B7)'!$A$1:$F$32</definedName>
    <definedName name="_xlnm.Print_Area" localSheetId="17">'14. finanszírozás be_ki (B8,K9)'!$A$1:$G$37</definedName>
    <definedName name="_xlnm.Print_Area" localSheetId="18">'15. Dologi kiadások cofog(K3)'!$A$1:$K$33</definedName>
    <definedName name="_xlnm.Print_Area" localSheetId="19">'16. Ellátottak p.jutattás (K4)'!$A$1:$G$22</definedName>
    <definedName name="_xlnm.Print_Area" localSheetId="20">'17. Pe. átad. és tám. (K5)'!$A$1:$G$40</definedName>
    <definedName name="_xlnm.Print_Area" localSheetId="21">'18. Tartalékok (K512)'!$A$1:$F$28</definedName>
    <definedName name="_xlnm.Print_Area" localSheetId="22">'19. Beruházás (K6)'!$A$1:$K$48</definedName>
    <definedName name="_xlnm.Print_Area" localSheetId="37">'2. tájék. Intézm.normatíva2022'!$A$1:$E$50</definedName>
    <definedName name="_xlnm.Print_Area" localSheetId="3">'2.1.Bevételek_részletes'!$A$1:$V$53</definedName>
    <definedName name="_xlnm.Print_Area" localSheetId="4">'2.2.Kiadások_részletes '!$A$1:$V$36</definedName>
    <definedName name="_xlnm.Print_Area" localSheetId="23">'20. Felújítás (K7)'!$A$1:$K$28</definedName>
    <definedName name="_xlnm.Print_Area" localSheetId="24">'21. Több éves elköt.'!$A$1:$L$22</definedName>
    <definedName name="_xlnm.Print_Area" localSheetId="25">'22.sz.létszám'!$A$1:$G$37</definedName>
    <definedName name="_xlnm.Print_Area" localSheetId="26">'23. Immatjavak, tárgyi eszk.'!$A$1:$I$25</definedName>
    <definedName name="_xlnm.Print_Area" localSheetId="27">'24. maradvány kimutatás'!$A$1:$J$68</definedName>
    <definedName name="_xlnm.Print_Area" localSheetId="28">'24.3.old.maradvány felhasználás'!$A$1:$C$9</definedName>
    <definedName name="_xlnm.Print_Area" localSheetId="29">'25. egysz mérleg'!$A$1:$H$53</definedName>
    <definedName name="_xlnm.Print_Area" localSheetId="30">'26. Mérleg'!$A$1:$E$101</definedName>
    <definedName name="_xlnm.Print_Area" localSheetId="32">'27. 0-ig leírtak'!$A$1:$M$96</definedName>
    <definedName name="_xlnm.Print_Area" localSheetId="33">'27. Készlet (2)'!$A$1:$B$29</definedName>
    <definedName name="_xlnm.Print_Area" localSheetId="31">'27. mérleg nettó értéken'!$A$1:$M$151</definedName>
    <definedName name="_xlnm.Print_Area" localSheetId="34">'28.sz.közvetett tám.2022'!$A$1:$D$33</definedName>
    <definedName name="_xlnm.Print_Area" localSheetId="35">'29. EU projekt2022'!$A$1:$D$26</definedName>
    <definedName name="_xlnm.Print_Area" localSheetId="5">'3. Gesz költségvetés'!$A$1:$AD$57</definedName>
    <definedName name="_xlnm.Print_Area" localSheetId="38">'3. tájék. Civilek 2022'!$A$1:$F$29</definedName>
    <definedName name="_xlnm.Print_Area" localSheetId="6">'4. Köt+önk_Önkori'!$A$1:$N$74</definedName>
    <definedName name="_xlnm.Print_Area" localSheetId="7">'5. Köt+önk_PH'!$A$1:$R$77</definedName>
    <definedName name="_xlnm.Print_Area" localSheetId="8">'6. Köt+önk_Szakorvosi'!$A$1:$N$68</definedName>
    <definedName name="_xlnm.Print_Area" localSheetId="9">'7.Ligeti cseperedő Ovi'!$A$1:$N$68</definedName>
    <definedName name="_xlnm.Print_Area" localSheetId="10">'7.Német nemzetiségi Ovi'!$A$1:$N$70</definedName>
    <definedName name="_xlnm.Print_Area" localSheetId="11">'8.Művészetek Háza'!$A$1:$R$70</definedName>
    <definedName name="_xlnm.Print_Area" localSheetId="12">'9.GESZ'!$A$1:$N$70</definedName>
    <definedName name="_xlnm.Print_Area" localSheetId="0">Tartalom!$A$1:$B$38</definedName>
    <definedName name="_xlnm.Print_Area" localSheetId="1">Tartalomjegyzék_2019!$A$1:$C$41</definedName>
    <definedName name="öhasnorm" localSheetId="36">#REF!</definedName>
    <definedName name="öhasnorm" localSheetId="37">#REF!</definedName>
    <definedName name="öhasnorm" localSheetId="26">#REF!</definedName>
    <definedName name="öhasnorm" localSheetId="27">#REF!</definedName>
    <definedName name="öhasnorm" localSheetId="29">#REF!</definedName>
    <definedName name="öhasnorm" localSheetId="38">#REF!</definedName>
    <definedName name="öhasnorm">#REF!</definedName>
    <definedName name="öhn" localSheetId="36">#REF!</definedName>
    <definedName name="öhn" localSheetId="37">#REF!</definedName>
    <definedName name="öhn" localSheetId="26">#REF!</definedName>
    <definedName name="öhn" localSheetId="27">#REF!</definedName>
    <definedName name="öhn" localSheetId="29">#REF!</definedName>
    <definedName name="öhn" localSheetId="38">#REF!</definedName>
    <definedName name="öhn">#REF!</definedName>
    <definedName name="ön" localSheetId="36">#REF!</definedName>
    <definedName name="ön" localSheetId="37">#REF!</definedName>
    <definedName name="ön" localSheetId="26">#REF!</definedName>
    <definedName name="ön" localSheetId="27">#REF!</definedName>
    <definedName name="ön" localSheetId="29">#REF!</definedName>
    <definedName name="ön" localSheetId="38">#REF!</definedName>
    <definedName name="ön">#REF!</definedName>
    <definedName name="Összehas.norm." localSheetId="36">#REF!</definedName>
    <definedName name="Összehas.norm." localSheetId="14">#REF!</definedName>
    <definedName name="Összehas.norm." localSheetId="37">#REF!</definedName>
    <definedName name="Összehas.norm." localSheetId="3">#REF!</definedName>
    <definedName name="Összehas.norm." localSheetId="4">#REF!</definedName>
    <definedName name="Összehas.norm." localSheetId="25">#REF!</definedName>
    <definedName name="Összehas.norm." localSheetId="26">#REF!</definedName>
    <definedName name="Összehas.norm." localSheetId="27">#REF!</definedName>
    <definedName name="Összehas.norm." localSheetId="29">#REF!</definedName>
    <definedName name="Összehas.norm." localSheetId="32">#REF!</definedName>
    <definedName name="Összehas.norm." localSheetId="33">#REF!</definedName>
    <definedName name="Összehas.norm." localSheetId="34">#REF!</definedName>
    <definedName name="Összehas.norm." localSheetId="35">#REF!</definedName>
    <definedName name="Összehas.norm." localSheetId="5">#REF!</definedName>
    <definedName name="Összehas.norm." localSheetId="38">#REF!</definedName>
    <definedName name="Összehas.norm." localSheetId="6">#REF!</definedName>
    <definedName name="Összehas.norm." localSheetId="7">#REF!</definedName>
    <definedName name="Összehas.norm." localSheetId="8">#REF!</definedName>
    <definedName name="Összehas.norm." localSheetId="9">#REF!</definedName>
    <definedName name="Összehas.norm." localSheetId="10">#REF!</definedName>
    <definedName name="Összehas.norm." localSheetId="11">#REF!</definedName>
    <definedName name="Összehas.norm." localSheetId="12">#REF!</definedName>
    <definedName name="Összehas.norm." localSheetId="0">#REF!</definedName>
    <definedName name="Összehas.norm." localSheetId="1">#N/A</definedName>
    <definedName name="Összehas.norm.">#REF!</definedName>
    <definedName name="p" localSheetId="36">#REF!</definedName>
    <definedName name="p" localSheetId="14">#REF!</definedName>
    <definedName name="p" localSheetId="37">#REF!</definedName>
    <definedName name="p" localSheetId="3">#REF!</definedName>
    <definedName name="p" localSheetId="4">#REF!</definedName>
    <definedName name="p" localSheetId="26">#REF!</definedName>
    <definedName name="P" localSheetId="27">#REF!</definedName>
    <definedName name="P" localSheetId="29">#REF!</definedName>
    <definedName name="p" localSheetId="32">#REF!</definedName>
    <definedName name="p" localSheetId="33">#REF!</definedName>
    <definedName name="p" localSheetId="34">#REF!</definedName>
    <definedName name="p" localSheetId="35">#REF!</definedName>
    <definedName name="p" localSheetId="5">#REF!</definedName>
    <definedName name="p" localSheetId="38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0">#REF!</definedName>
    <definedName name="p">#REF!</definedName>
    <definedName name="sr" localSheetId="36">#REF!</definedName>
    <definedName name="sr" localSheetId="37">#REF!</definedName>
    <definedName name="sr" localSheetId="26">#REF!</definedName>
    <definedName name="sr" localSheetId="27">#REF!</definedName>
    <definedName name="sr" localSheetId="29">#REF!</definedName>
    <definedName name="sr" localSheetId="38">#REF!</definedName>
    <definedName name="sr">#REF!</definedName>
    <definedName name="st" localSheetId="36">#REF!</definedName>
    <definedName name="st" localSheetId="37">#REF!</definedName>
    <definedName name="st" localSheetId="26">#REF!</definedName>
    <definedName name="st" localSheetId="27">#REF!</definedName>
    <definedName name="st" localSheetId="29">#REF!</definedName>
    <definedName name="st" localSheetId="38">#REF!</definedName>
    <definedName name="st">#REF!</definedName>
    <definedName name="stát" localSheetId="36">#REF!</definedName>
    <definedName name="stát" localSheetId="37">#REF!</definedName>
    <definedName name="stát" localSheetId="26">#REF!</definedName>
    <definedName name="stát" localSheetId="27">#REF!</definedName>
    <definedName name="stát" localSheetId="29">#REF!</definedName>
    <definedName name="stát" localSheetId="38">#REF!</definedName>
    <definedName name="stát">#REF!</definedName>
    <definedName name="Státusz" localSheetId="36">#REF!</definedName>
    <definedName name="Státusz" localSheetId="14">#REF!</definedName>
    <definedName name="Státusz" localSheetId="37">#REF!</definedName>
    <definedName name="Státusz" localSheetId="3">#REF!</definedName>
    <definedName name="Státusz" localSheetId="4">#REF!</definedName>
    <definedName name="Státusz" localSheetId="25">#REF!</definedName>
    <definedName name="Státusz" localSheetId="26">#REF!</definedName>
    <definedName name="Státusz" localSheetId="27">#REF!</definedName>
    <definedName name="Státusz" localSheetId="29">#REF!</definedName>
    <definedName name="Státusz" localSheetId="32">#REF!</definedName>
    <definedName name="Státusz" localSheetId="33">#REF!</definedName>
    <definedName name="Státusz" localSheetId="34">#REF!</definedName>
    <definedName name="Státusz" localSheetId="35">#REF!</definedName>
    <definedName name="Státusz" localSheetId="5">#REF!</definedName>
    <definedName name="Státusz" localSheetId="38">#REF!</definedName>
    <definedName name="Státusz" localSheetId="6">#REF!</definedName>
    <definedName name="Státusz" localSheetId="7">#REF!</definedName>
    <definedName name="Státusz" localSheetId="8">#REF!</definedName>
    <definedName name="Státusz" localSheetId="9">#REF!</definedName>
    <definedName name="Státusz" localSheetId="10">#REF!</definedName>
    <definedName name="Státusz" localSheetId="11">#REF!</definedName>
    <definedName name="Státusz" localSheetId="12">#REF!</definedName>
    <definedName name="Státusz" localSheetId="0">#REF!</definedName>
    <definedName name="Státusz" localSheetId="1">#N/A</definedName>
    <definedName name="Státusz">#REF!</definedName>
    <definedName name="t" localSheetId="36">#REF!</definedName>
    <definedName name="t" localSheetId="14">#REF!</definedName>
    <definedName name="t" localSheetId="37">#REF!</definedName>
    <definedName name="t" localSheetId="3">#REF!</definedName>
    <definedName name="t" localSheetId="4">#REF!</definedName>
    <definedName name="t" localSheetId="26">#REF!</definedName>
    <definedName name="t" localSheetId="27">#REF!</definedName>
    <definedName name="t" localSheetId="29">#REF!</definedName>
    <definedName name="t" localSheetId="32">#REF!</definedName>
    <definedName name="t" localSheetId="33">#REF!</definedName>
    <definedName name="t" localSheetId="34">#REF!</definedName>
    <definedName name="t" localSheetId="35">#REF!</definedName>
    <definedName name="t" localSheetId="5">#REF!</definedName>
    <definedName name="t" localSheetId="38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 localSheetId="11">#REF!</definedName>
    <definedName name="t" localSheetId="12">#REF!</definedName>
    <definedName name="t" localSheetId="0">#REF!</definedName>
    <definedName name="t">#REF!</definedName>
    <definedName name="tartos" localSheetId="36">#REF!</definedName>
    <definedName name="tartos" localSheetId="37">#REF!</definedName>
    <definedName name="tartos" localSheetId="26">#REF!</definedName>
    <definedName name="tartos" localSheetId="27">#REF!</definedName>
    <definedName name="tartos" localSheetId="29">#REF!</definedName>
    <definedName name="tartos" localSheetId="32">#REF!</definedName>
    <definedName name="tartos" localSheetId="33">#REF!</definedName>
    <definedName name="tartos" localSheetId="34">#REF!</definedName>
    <definedName name="tartos" localSheetId="35">#REF!</definedName>
    <definedName name="tartos" localSheetId="38">#REF!</definedName>
    <definedName name="tartos" localSheetId="6">#REF!</definedName>
    <definedName name="tartos" localSheetId="9">#REF!</definedName>
    <definedName name="tartos" localSheetId="10">#REF!</definedName>
    <definedName name="tartos" localSheetId="0">#REF!</definedName>
    <definedName name="tartos">#REF!</definedName>
    <definedName name="u" localSheetId="36">#REF!</definedName>
    <definedName name="u" localSheetId="14">#REF!</definedName>
    <definedName name="u" localSheetId="37">#REF!</definedName>
    <definedName name="u" localSheetId="3">#REF!</definedName>
    <definedName name="u" localSheetId="4">#REF!</definedName>
    <definedName name="u" localSheetId="26">#REF!</definedName>
    <definedName name="u" localSheetId="27">#REF!</definedName>
    <definedName name="u" localSheetId="29">#REF!</definedName>
    <definedName name="u" localSheetId="32">#REF!</definedName>
    <definedName name="u" localSheetId="33">#REF!</definedName>
    <definedName name="u" localSheetId="34">#REF!</definedName>
    <definedName name="u" localSheetId="35">#REF!</definedName>
    <definedName name="u" localSheetId="5">#REF!</definedName>
    <definedName name="u" localSheetId="38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0">#REF!</definedName>
    <definedName name="u">#REF!</definedName>
    <definedName name="ú" localSheetId="36">#REF!</definedName>
    <definedName name="ú" localSheetId="14">#REF!</definedName>
    <definedName name="ú" localSheetId="37">#REF!</definedName>
    <definedName name="ú" localSheetId="3">#REF!</definedName>
    <definedName name="ú" localSheetId="4">#REF!</definedName>
    <definedName name="ú" localSheetId="26">#REF!</definedName>
    <definedName name="ú" localSheetId="27">#REF!</definedName>
    <definedName name="ú" localSheetId="29">#REF!</definedName>
    <definedName name="ú" localSheetId="32">#REF!</definedName>
    <definedName name="ú" localSheetId="33">#REF!</definedName>
    <definedName name="ú" localSheetId="34">#REF!</definedName>
    <definedName name="ú" localSheetId="35">#REF!</definedName>
    <definedName name="ú" localSheetId="5">#REF!</definedName>
    <definedName name="ú" localSheetId="38">#REF!</definedName>
    <definedName name="ú" localSheetId="6">#REF!</definedName>
    <definedName name="ú" localSheetId="7">#REF!</definedName>
    <definedName name="ú" localSheetId="8">#REF!</definedName>
    <definedName name="ú" localSheetId="9">#REF!</definedName>
    <definedName name="ú" localSheetId="10">#REF!</definedName>
    <definedName name="ú" localSheetId="11">#REF!</definedName>
    <definedName name="ú" localSheetId="12">#REF!</definedName>
    <definedName name="ú" localSheetId="0">#REF!</definedName>
    <definedName name="ú">#REF!</definedName>
    <definedName name="új1" localSheetId="36">#REF!</definedName>
    <definedName name="új1" localSheetId="37">#REF!</definedName>
    <definedName name="új1" localSheetId="26">#REF!</definedName>
    <definedName name="új1" localSheetId="27">#REF!</definedName>
    <definedName name="új1" localSheetId="29">#REF!</definedName>
    <definedName name="új1" localSheetId="32">#REF!</definedName>
    <definedName name="új1" localSheetId="33">#REF!</definedName>
    <definedName name="új1" localSheetId="34">#REF!</definedName>
    <definedName name="új1" localSheetId="35">#REF!</definedName>
    <definedName name="új1" localSheetId="38">#REF!</definedName>
    <definedName name="új1" localSheetId="6">#REF!</definedName>
    <definedName name="új1" localSheetId="9">#REF!</definedName>
    <definedName name="új1" localSheetId="10">#REF!</definedName>
    <definedName name="új1" localSheetId="0">#REF!</definedName>
    <definedName name="új1">#REF!</definedName>
    <definedName name="új10" localSheetId="36">#REF!</definedName>
    <definedName name="új10" localSheetId="37">#REF!</definedName>
    <definedName name="új10" localSheetId="26">#REF!</definedName>
    <definedName name="új10" localSheetId="27">#REF!</definedName>
    <definedName name="új10" localSheetId="29">#REF!</definedName>
    <definedName name="új10" localSheetId="32">#REF!</definedName>
    <definedName name="új10" localSheetId="33">#REF!</definedName>
    <definedName name="új10" localSheetId="34">#REF!</definedName>
    <definedName name="új10" localSheetId="35">#REF!</definedName>
    <definedName name="új10" localSheetId="38">#REF!</definedName>
    <definedName name="új10" localSheetId="6">#REF!</definedName>
    <definedName name="új10" localSheetId="9">#REF!</definedName>
    <definedName name="új10" localSheetId="10">#REF!</definedName>
    <definedName name="új10" localSheetId="0">#REF!</definedName>
    <definedName name="új10">#REF!</definedName>
    <definedName name="új11" localSheetId="36">#REF!</definedName>
    <definedName name="új11" localSheetId="37">#REF!</definedName>
    <definedName name="új11" localSheetId="26">#REF!</definedName>
    <definedName name="új11" localSheetId="27">#REF!</definedName>
    <definedName name="új11" localSheetId="29">#REF!</definedName>
    <definedName name="új11" localSheetId="32">#REF!</definedName>
    <definedName name="új11" localSheetId="33">#REF!</definedName>
    <definedName name="új11" localSheetId="34">#REF!</definedName>
    <definedName name="új11" localSheetId="35">#REF!</definedName>
    <definedName name="új11" localSheetId="38">#REF!</definedName>
    <definedName name="új11" localSheetId="6">#REF!</definedName>
    <definedName name="új11" localSheetId="9">#REF!</definedName>
    <definedName name="új11" localSheetId="10">#REF!</definedName>
    <definedName name="új11" localSheetId="0">#REF!</definedName>
    <definedName name="új11">#REF!</definedName>
    <definedName name="új12" localSheetId="36">#REF!</definedName>
    <definedName name="új12" localSheetId="37">#REF!</definedName>
    <definedName name="új12" localSheetId="26">#REF!</definedName>
    <definedName name="új12" localSheetId="27">#REF!</definedName>
    <definedName name="új12" localSheetId="29">#REF!</definedName>
    <definedName name="új12" localSheetId="32">#REF!</definedName>
    <definedName name="új12" localSheetId="33">#REF!</definedName>
    <definedName name="új12" localSheetId="34">#REF!</definedName>
    <definedName name="új12" localSheetId="35">#REF!</definedName>
    <definedName name="új12" localSheetId="38">#REF!</definedName>
    <definedName name="új12" localSheetId="6">#REF!</definedName>
    <definedName name="új12" localSheetId="9">#REF!</definedName>
    <definedName name="új12" localSheetId="10">#REF!</definedName>
    <definedName name="új12" localSheetId="0">#REF!</definedName>
    <definedName name="új12">#REF!</definedName>
    <definedName name="új13" localSheetId="36">#REF!</definedName>
    <definedName name="új13" localSheetId="37">#REF!</definedName>
    <definedName name="új13" localSheetId="26">#REF!</definedName>
    <definedName name="új13" localSheetId="27">#REF!</definedName>
    <definedName name="új13" localSheetId="29">#REF!</definedName>
    <definedName name="új13" localSheetId="32">#REF!</definedName>
    <definedName name="új13" localSheetId="33">#REF!</definedName>
    <definedName name="új13" localSheetId="34">#REF!</definedName>
    <definedName name="új13" localSheetId="35">#REF!</definedName>
    <definedName name="új13" localSheetId="38">#REF!</definedName>
    <definedName name="új13" localSheetId="6">#REF!</definedName>
    <definedName name="új13" localSheetId="9">#REF!</definedName>
    <definedName name="új13" localSheetId="10">#REF!</definedName>
    <definedName name="új13" localSheetId="0">#REF!</definedName>
    <definedName name="új13">#REF!</definedName>
    <definedName name="új14" localSheetId="36">#REF!</definedName>
    <definedName name="új14" localSheetId="37">#REF!</definedName>
    <definedName name="új14" localSheetId="26">#REF!</definedName>
    <definedName name="új14" localSheetId="27">#REF!</definedName>
    <definedName name="új14" localSheetId="29">#REF!</definedName>
    <definedName name="új14" localSheetId="32">#REF!</definedName>
    <definedName name="új14" localSheetId="33">#REF!</definedName>
    <definedName name="új14" localSheetId="34">#REF!</definedName>
    <definedName name="új14" localSheetId="35">#REF!</definedName>
    <definedName name="új14" localSheetId="38">#REF!</definedName>
    <definedName name="új14" localSheetId="6">#REF!</definedName>
    <definedName name="új14" localSheetId="9">#REF!</definedName>
    <definedName name="új14" localSheetId="10">#REF!</definedName>
    <definedName name="új14" localSheetId="0">#REF!</definedName>
    <definedName name="új14">#REF!</definedName>
    <definedName name="új15" localSheetId="36">#REF!</definedName>
    <definedName name="új15" localSheetId="37">#REF!</definedName>
    <definedName name="új15" localSheetId="26">#REF!</definedName>
    <definedName name="új15" localSheetId="27">#REF!</definedName>
    <definedName name="új15" localSheetId="29">#REF!</definedName>
    <definedName name="új15" localSheetId="32">#REF!</definedName>
    <definedName name="új15" localSheetId="33">#REF!</definedName>
    <definedName name="új15" localSheetId="34">#REF!</definedName>
    <definedName name="új15" localSheetId="35">#REF!</definedName>
    <definedName name="új15" localSheetId="38">#REF!</definedName>
    <definedName name="új15" localSheetId="6">#REF!</definedName>
    <definedName name="új15" localSheetId="9">#REF!</definedName>
    <definedName name="új15" localSheetId="10">#REF!</definedName>
    <definedName name="új15" localSheetId="0">#REF!</definedName>
    <definedName name="új15">#REF!</definedName>
    <definedName name="új16" localSheetId="36">#REF!</definedName>
    <definedName name="új16" localSheetId="37">#REF!</definedName>
    <definedName name="új16" localSheetId="26">#REF!</definedName>
    <definedName name="új16" localSheetId="27">#REF!</definedName>
    <definedName name="új16" localSheetId="29">#REF!</definedName>
    <definedName name="új16" localSheetId="32">#REF!</definedName>
    <definedName name="új16" localSheetId="33">#REF!</definedName>
    <definedName name="új16" localSheetId="34">#REF!</definedName>
    <definedName name="új16" localSheetId="35">#REF!</definedName>
    <definedName name="új16" localSheetId="38">#REF!</definedName>
    <definedName name="új16" localSheetId="6">#REF!</definedName>
    <definedName name="új16" localSheetId="9">#REF!</definedName>
    <definedName name="új16" localSheetId="10">#REF!</definedName>
    <definedName name="új16" localSheetId="0">#REF!</definedName>
    <definedName name="új16">#REF!</definedName>
    <definedName name="új2" localSheetId="36">#REF!</definedName>
    <definedName name="új2" localSheetId="37">#REF!</definedName>
    <definedName name="új2" localSheetId="26">#REF!</definedName>
    <definedName name="új2" localSheetId="27">#REF!</definedName>
    <definedName name="új2" localSheetId="29">#REF!</definedName>
    <definedName name="új2" localSheetId="32">#REF!</definedName>
    <definedName name="új2" localSheetId="33">#REF!</definedName>
    <definedName name="új2" localSheetId="34">#REF!</definedName>
    <definedName name="új2" localSheetId="35">#REF!</definedName>
    <definedName name="új2" localSheetId="38">#REF!</definedName>
    <definedName name="új2" localSheetId="6">#REF!</definedName>
    <definedName name="új2" localSheetId="9">#REF!</definedName>
    <definedName name="új2" localSheetId="10">#REF!</definedName>
    <definedName name="új2" localSheetId="0">#REF!</definedName>
    <definedName name="új2">#REF!</definedName>
    <definedName name="új3" localSheetId="36">#REF!</definedName>
    <definedName name="új3" localSheetId="37">#REF!</definedName>
    <definedName name="új3" localSheetId="26">#REF!</definedName>
    <definedName name="új3" localSheetId="27">#REF!</definedName>
    <definedName name="új3" localSheetId="29">#REF!</definedName>
    <definedName name="új3" localSheetId="32">#REF!</definedName>
    <definedName name="új3" localSheetId="33">#REF!</definedName>
    <definedName name="új3" localSheetId="34">#REF!</definedName>
    <definedName name="új3" localSheetId="35">#REF!</definedName>
    <definedName name="új3" localSheetId="38">#REF!</definedName>
    <definedName name="új3" localSheetId="6">#REF!</definedName>
    <definedName name="új3" localSheetId="9">#REF!</definedName>
    <definedName name="új3" localSheetId="10">#REF!</definedName>
    <definedName name="új3" localSheetId="0">#REF!</definedName>
    <definedName name="új3">#REF!</definedName>
    <definedName name="új4" localSheetId="36">#REF!</definedName>
    <definedName name="új4" localSheetId="37">#REF!</definedName>
    <definedName name="új4" localSheetId="26">#REF!</definedName>
    <definedName name="új4" localSheetId="27">#REF!</definedName>
    <definedName name="új4" localSheetId="29">#REF!</definedName>
    <definedName name="új4" localSheetId="32">#REF!</definedName>
    <definedName name="új4" localSheetId="33">#REF!</definedName>
    <definedName name="új4" localSheetId="34">#REF!</definedName>
    <definedName name="új4" localSheetId="35">#REF!</definedName>
    <definedName name="új4" localSheetId="38">#REF!</definedName>
    <definedName name="új4" localSheetId="6">#REF!</definedName>
    <definedName name="új4" localSheetId="9">#REF!</definedName>
    <definedName name="új4" localSheetId="10">#REF!</definedName>
    <definedName name="új4" localSheetId="0">#REF!</definedName>
    <definedName name="új4">#REF!</definedName>
    <definedName name="új5" localSheetId="36">#REF!</definedName>
    <definedName name="új5" localSheetId="37">#REF!</definedName>
    <definedName name="új5" localSheetId="26">#REF!</definedName>
    <definedName name="új5" localSheetId="27">#REF!</definedName>
    <definedName name="új5" localSheetId="29">#REF!</definedName>
    <definedName name="új5" localSheetId="32">#REF!</definedName>
    <definedName name="új5" localSheetId="33">#REF!</definedName>
    <definedName name="új5" localSheetId="34">#REF!</definedName>
    <definedName name="új5" localSheetId="35">#REF!</definedName>
    <definedName name="új5" localSheetId="38">#REF!</definedName>
    <definedName name="új5" localSheetId="6">#REF!</definedName>
    <definedName name="új5" localSheetId="9">#REF!</definedName>
    <definedName name="új5" localSheetId="10">#REF!</definedName>
    <definedName name="új5" localSheetId="0">#REF!</definedName>
    <definedName name="új5">#REF!</definedName>
    <definedName name="új6" localSheetId="36">#REF!</definedName>
    <definedName name="új6" localSheetId="37">#REF!</definedName>
    <definedName name="új6" localSheetId="26">#REF!</definedName>
    <definedName name="új6" localSheetId="27">#REF!</definedName>
    <definedName name="új6" localSheetId="29">#REF!</definedName>
    <definedName name="új6" localSheetId="32">#REF!</definedName>
    <definedName name="új6" localSheetId="33">#REF!</definedName>
    <definedName name="új6" localSheetId="34">#REF!</definedName>
    <definedName name="új6" localSheetId="35">#REF!</definedName>
    <definedName name="új6" localSheetId="38">#REF!</definedName>
    <definedName name="új6" localSheetId="6">#REF!</definedName>
    <definedName name="új6" localSheetId="9">#REF!</definedName>
    <definedName name="új6" localSheetId="10">#REF!</definedName>
    <definedName name="új6" localSheetId="0">#REF!</definedName>
    <definedName name="új6">#REF!</definedName>
    <definedName name="új7" localSheetId="36">#REF!</definedName>
    <definedName name="új7" localSheetId="37">#REF!</definedName>
    <definedName name="új7" localSheetId="26">#REF!</definedName>
    <definedName name="új7" localSheetId="27">#REF!</definedName>
    <definedName name="új7" localSheetId="29">#REF!</definedName>
    <definedName name="új7" localSheetId="32">#REF!</definedName>
    <definedName name="új7" localSheetId="33">#REF!</definedName>
    <definedName name="új7" localSheetId="34">#REF!</definedName>
    <definedName name="új7" localSheetId="35">#REF!</definedName>
    <definedName name="új7" localSheetId="38">#REF!</definedName>
    <definedName name="új7" localSheetId="6">#REF!</definedName>
    <definedName name="új7" localSheetId="9">#REF!</definedName>
    <definedName name="új7" localSheetId="10">#REF!</definedName>
    <definedName name="új7" localSheetId="0">#REF!</definedName>
    <definedName name="új7">#REF!</definedName>
    <definedName name="új8" localSheetId="36">#REF!</definedName>
    <definedName name="új8" localSheetId="37">#REF!</definedName>
    <definedName name="új8" localSheetId="26">#REF!</definedName>
    <definedName name="új8" localSheetId="27">#REF!</definedName>
    <definedName name="új8" localSheetId="29">#REF!</definedName>
    <definedName name="új8" localSheetId="32">#REF!</definedName>
    <definedName name="új8" localSheetId="33">#REF!</definedName>
    <definedName name="új8" localSheetId="34">#REF!</definedName>
    <definedName name="új8" localSheetId="35">#REF!</definedName>
    <definedName name="új8" localSheetId="38">#REF!</definedName>
    <definedName name="új8" localSheetId="6">#REF!</definedName>
    <definedName name="új8" localSheetId="9">#REF!</definedName>
    <definedName name="új8" localSheetId="10">#REF!</definedName>
    <definedName name="új8" localSheetId="0">#REF!</definedName>
    <definedName name="új8">#REF!</definedName>
    <definedName name="új9" localSheetId="36">#REF!</definedName>
    <definedName name="új9" localSheetId="37">#REF!</definedName>
    <definedName name="új9" localSheetId="26">#REF!</definedName>
    <definedName name="új9" localSheetId="27">#REF!</definedName>
    <definedName name="új9" localSheetId="29">#REF!</definedName>
    <definedName name="új9" localSheetId="32">#REF!</definedName>
    <definedName name="új9" localSheetId="33">#REF!</definedName>
    <definedName name="új9" localSheetId="34">#REF!</definedName>
    <definedName name="új9" localSheetId="35">#REF!</definedName>
    <definedName name="új9" localSheetId="38">#REF!</definedName>
    <definedName name="új9" localSheetId="6">#REF!</definedName>
    <definedName name="új9" localSheetId="9">#REF!</definedName>
    <definedName name="új9" localSheetId="10">#REF!</definedName>
    <definedName name="új9" localSheetId="0">#REF!</definedName>
    <definedName name="új9">#REF!</definedName>
    <definedName name="ü" localSheetId="36">#REF!</definedName>
    <definedName name="ü" localSheetId="14">#REF!</definedName>
    <definedName name="ü" localSheetId="37">#REF!</definedName>
    <definedName name="ü" localSheetId="3">#REF!</definedName>
    <definedName name="ü" localSheetId="4">#REF!</definedName>
    <definedName name="ü" localSheetId="26">#REF!</definedName>
    <definedName name="ü" localSheetId="27">#REF!</definedName>
    <definedName name="ü" localSheetId="29">#REF!</definedName>
    <definedName name="ü" localSheetId="32">#REF!</definedName>
    <definedName name="ü" localSheetId="33">#REF!</definedName>
    <definedName name="ü" localSheetId="34">#REF!</definedName>
    <definedName name="ü" localSheetId="35">#REF!</definedName>
    <definedName name="ü" localSheetId="5">#REF!</definedName>
    <definedName name="ü" localSheetId="38">#REF!</definedName>
    <definedName name="ü" localSheetId="6">#REF!</definedName>
    <definedName name="ü" localSheetId="7">#REF!</definedName>
    <definedName name="ü" localSheetId="8">#REF!</definedName>
    <definedName name="ü" localSheetId="9">#REF!</definedName>
    <definedName name="ü" localSheetId="10">#REF!</definedName>
    <definedName name="ü" localSheetId="11">#REF!</definedName>
    <definedName name="ü" localSheetId="12">#REF!</definedName>
    <definedName name="ü" localSheetId="0">#REF!</definedName>
    <definedName name="ü">#REF!</definedName>
    <definedName name="w" localSheetId="36">#REF!</definedName>
    <definedName name="w" localSheetId="37">#REF!</definedName>
    <definedName name="w" localSheetId="26">#REF!</definedName>
    <definedName name="w" localSheetId="27">#REF!</definedName>
    <definedName name="w" localSheetId="29">#REF!</definedName>
    <definedName name="w" localSheetId="32">#REF!</definedName>
    <definedName name="w" localSheetId="33">#REF!</definedName>
    <definedName name="w" localSheetId="34">#REF!</definedName>
    <definedName name="w" localSheetId="35">#REF!</definedName>
    <definedName name="w" localSheetId="38">#REF!</definedName>
    <definedName name="w" localSheetId="6">#REF!</definedName>
    <definedName name="w" localSheetId="9">#REF!</definedName>
    <definedName name="w" localSheetId="10">#REF!</definedName>
    <definedName name="w" localSheetId="0">#REF!</definedName>
    <definedName name="w">#REF!</definedName>
    <definedName name="X" localSheetId="36">#REF!</definedName>
    <definedName name="X" localSheetId="14">#REF!</definedName>
    <definedName name="X" localSheetId="37">#REF!</definedName>
    <definedName name="X" localSheetId="3">#REF!</definedName>
    <definedName name="X" localSheetId="4">#REF!</definedName>
    <definedName name="X" localSheetId="25">#REF!</definedName>
    <definedName name="X" localSheetId="26">#REF!</definedName>
    <definedName name="X" localSheetId="27">#REF!</definedName>
    <definedName name="X" localSheetId="29">#REF!</definedName>
    <definedName name="X" localSheetId="32">#REF!</definedName>
    <definedName name="X" localSheetId="33">#REF!</definedName>
    <definedName name="X" localSheetId="34">#REF!</definedName>
    <definedName name="X" localSheetId="35">#REF!</definedName>
    <definedName name="X" localSheetId="5">#REF!</definedName>
    <definedName name="X" localSheetId="38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0">#REF!</definedName>
    <definedName name="X" localSheetId="1">#N/A</definedName>
    <definedName name="X">#REF!</definedName>
    <definedName name="y" localSheetId="36">#REF!</definedName>
    <definedName name="y" localSheetId="37">#REF!</definedName>
    <definedName name="y" localSheetId="26">#REF!</definedName>
    <definedName name="y" localSheetId="27">#REF!</definedName>
    <definedName name="y" localSheetId="29">#REF!</definedName>
    <definedName name="y" localSheetId="38">#REF!</definedName>
    <definedName name="y">#REF!</definedName>
    <definedName name="z" localSheetId="36">#REF!</definedName>
    <definedName name="z" localSheetId="14">#REF!</definedName>
    <definedName name="z" localSheetId="37">#REF!</definedName>
    <definedName name="z" localSheetId="3">#REF!</definedName>
    <definedName name="z" localSheetId="4">#REF!</definedName>
    <definedName name="z" localSheetId="26">#REF!</definedName>
    <definedName name="z" localSheetId="27">#REF!</definedName>
    <definedName name="z" localSheetId="29">#REF!</definedName>
    <definedName name="z" localSheetId="32">#REF!</definedName>
    <definedName name="z" localSheetId="33">#REF!</definedName>
    <definedName name="z" localSheetId="34">#REF!</definedName>
    <definedName name="z" localSheetId="35">#REF!</definedName>
    <definedName name="z" localSheetId="5">#REF!</definedName>
    <definedName name="z" localSheetId="38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0">#REF!</definedName>
    <definedName name="z">#REF!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Tartomány" name="Tartomány" connection="WorksheetConnection_Tartalom!$A$6:$B$39"/>
        </x15:modelTables>
      </x15:dataModel>
    </ext>
  </extLst>
</workbook>
</file>

<file path=xl/calcChain.xml><?xml version="1.0" encoding="utf-8"?>
<calcChain xmlns="http://schemas.openxmlformats.org/spreadsheetml/2006/main">
  <c r="Q38" i="4" l="1"/>
  <c r="F23" i="87" l="1"/>
  <c r="F22" i="87"/>
  <c r="F21" i="87"/>
  <c r="F20" i="87"/>
  <c r="F19" i="87"/>
  <c r="F14" i="87"/>
  <c r="F18" i="87"/>
  <c r="F17" i="87"/>
  <c r="F15" i="87"/>
  <c r="F10" i="87"/>
  <c r="F11" i="87"/>
  <c r="F12" i="87"/>
  <c r="F9" i="87"/>
  <c r="F8" i="87"/>
  <c r="Z21" i="87"/>
  <c r="Z20" i="87"/>
  <c r="AA21" i="87"/>
  <c r="AB21" i="87" s="1"/>
  <c r="AC21" i="87" s="1"/>
  <c r="AD21" i="87" s="1"/>
  <c r="T18" i="87"/>
  <c r="T17" i="87"/>
  <c r="J17" i="87"/>
  <c r="T19" i="87"/>
  <c r="V19" i="87"/>
  <c r="V18" i="87"/>
  <c r="AD15" i="45" l="1"/>
  <c r="J20" i="68"/>
  <c r="J19" i="68"/>
  <c r="N10" i="68"/>
  <c r="N15" i="68"/>
  <c r="J47" i="31"/>
  <c r="R47" i="31"/>
  <c r="V47" i="31"/>
  <c r="H22" i="18" l="1"/>
  <c r="J48" i="40"/>
  <c r="F48" i="40"/>
  <c r="D25" i="41"/>
  <c r="F40" i="39"/>
  <c r="F33" i="39"/>
  <c r="F28" i="39"/>
  <c r="F21" i="39"/>
  <c r="F13" i="39"/>
  <c r="F21" i="38"/>
  <c r="F22" i="38"/>
  <c r="J33" i="92"/>
  <c r="F33" i="92"/>
  <c r="F34" i="23"/>
  <c r="F37" i="23"/>
  <c r="E19" i="25"/>
  <c r="E32" i="25"/>
  <c r="J43" i="6"/>
  <c r="F43" i="6"/>
  <c r="Y23" i="87"/>
  <c r="U21" i="87"/>
  <c r="U18" i="87"/>
  <c r="R35" i="68" l="1"/>
  <c r="V34" i="68"/>
  <c r="R34" i="68"/>
  <c r="E39" i="136" l="1"/>
  <c r="E41" i="136"/>
  <c r="E47" i="136"/>
  <c r="E34" i="136"/>
  <c r="M15" i="68" l="1"/>
  <c r="L18" i="18"/>
  <c r="U48" i="31"/>
  <c r="Q48" i="31"/>
  <c r="Q51" i="31" s="1"/>
  <c r="U47" i="31"/>
  <c r="Q47" i="31"/>
  <c r="K33" i="31" l="1"/>
  <c r="G35" i="40"/>
  <c r="G39" i="39"/>
  <c r="G38" i="39"/>
  <c r="G37" i="39"/>
  <c r="G40" i="39"/>
  <c r="G36" i="39"/>
  <c r="G30" i="39"/>
  <c r="G29" i="39"/>
  <c r="G28" i="39"/>
  <c r="G27" i="39"/>
  <c r="G26" i="39"/>
  <c r="G21" i="39"/>
  <c r="G16" i="39"/>
  <c r="G17" i="39"/>
  <c r="G18" i="39"/>
  <c r="G19" i="39"/>
  <c r="G20" i="39"/>
  <c r="G15" i="39"/>
  <c r="G14" i="39"/>
  <c r="G13" i="39"/>
  <c r="G10" i="39"/>
  <c r="G11" i="39"/>
  <c r="G12" i="39"/>
  <c r="G9" i="39"/>
  <c r="G22" i="38"/>
  <c r="G21" i="38"/>
  <c r="G14" i="38"/>
  <c r="G15" i="38"/>
  <c r="G16" i="38"/>
  <c r="G17" i="38"/>
  <c r="G18" i="38"/>
  <c r="G19" i="38"/>
  <c r="G20" i="38"/>
  <c r="G13" i="38"/>
  <c r="G12" i="38"/>
  <c r="K33" i="92"/>
  <c r="K29" i="92"/>
  <c r="K30" i="92"/>
  <c r="K32" i="92"/>
  <c r="K28" i="92"/>
  <c r="K14" i="92"/>
  <c r="K13" i="92"/>
  <c r="K10" i="92"/>
  <c r="K9" i="92"/>
  <c r="G33" i="92"/>
  <c r="G12" i="92"/>
  <c r="G15" i="92"/>
  <c r="G16" i="92"/>
  <c r="G17" i="92"/>
  <c r="G18" i="92"/>
  <c r="G19" i="92"/>
  <c r="G20" i="92"/>
  <c r="G21" i="92"/>
  <c r="G22" i="92"/>
  <c r="G23" i="92"/>
  <c r="G24" i="92"/>
  <c r="G25" i="92"/>
  <c r="G26" i="92"/>
  <c r="G27" i="92"/>
  <c r="G29" i="92"/>
  <c r="G31" i="92"/>
  <c r="G11" i="92"/>
  <c r="G9" i="92"/>
  <c r="G37" i="23"/>
  <c r="G32" i="23"/>
  <c r="G33" i="23"/>
  <c r="G34" i="23"/>
  <c r="G31" i="23"/>
  <c r="G29" i="23"/>
  <c r="G26" i="23"/>
  <c r="G20" i="23"/>
  <c r="G18" i="23"/>
  <c r="G15" i="23"/>
  <c r="G14" i="23"/>
  <c r="G13" i="23"/>
  <c r="F28" i="25"/>
  <c r="K43" i="6"/>
  <c r="K39" i="6"/>
  <c r="K38" i="6"/>
  <c r="K37" i="6"/>
  <c r="K36" i="6"/>
  <c r="K35" i="6"/>
  <c r="K30" i="6"/>
  <c r="K29" i="6"/>
  <c r="K28" i="6"/>
  <c r="K27" i="6"/>
  <c r="G43" i="6"/>
  <c r="G39" i="6"/>
  <c r="G40" i="6"/>
  <c r="G41" i="6"/>
  <c r="G38" i="6"/>
  <c r="G34" i="6"/>
  <c r="G33" i="6"/>
  <c r="G32" i="6"/>
  <c r="G30" i="6"/>
  <c r="G29" i="6"/>
  <c r="G26" i="6"/>
  <c r="G25" i="6"/>
  <c r="G24" i="6"/>
  <c r="G23" i="6"/>
  <c r="G22" i="6" l="1"/>
  <c r="G19" i="6"/>
  <c r="G18" i="6"/>
  <c r="G16" i="6"/>
  <c r="G15" i="6"/>
  <c r="G14" i="6"/>
  <c r="G13" i="6"/>
  <c r="G12" i="6"/>
  <c r="G11" i="6"/>
  <c r="G10" i="6"/>
  <c r="G9" i="6"/>
  <c r="G8" i="6"/>
  <c r="Z22" i="87"/>
  <c r="Z19" i="87"/>
  <c r="Z16" i="87"/>
  <c r="Z18" i="87"/>
  <c r="Z15" i="87"/>
  <c r="Z14" i="87"/>
  <c r="Z9" i="87"/>
  <c r="Z10" i="87"/>
  <c r="Z11" i="87"/>
  <c r="Z12" i="87"/>
  <c r="Z8" i="87"/>
  <c r="V22" i="87"/>
  <c r="V21" i="87"/>
  <c r="V20" i="87"/>
  <c r="V16" i="87"/>
  <c r="V15" i="87"/>
  <c r="V14" i="87"/>
  <c r="V9" i="87"/>
  <c r="V10" i="87"/>
  <c r="V11" i="87"/>
  <c r="V12" i="87"/>
  <c r="V8" i="87"/>
  <c r="Z23" i="87"/>
  <c r="V23" i="87"/>
  <c r="R23" i="87"/>
  <c r="J23" i="87"/>
  <c r="R19" i="87"/>
  <c r="J19" i="87"/>
  <c r="R17" i="87"/>
  <c r="R18" i="87"/>
  <c r="R16" i="87"/>
  <c r="J18" i="87"/>
  <c r="K48" i="40"/>
  <c r="K47" i="40"/>
  <c r="K44" i="40"/>
  <c r="K43" i="40"/>
  <c r="K39" i="40"/>
  <c r="K36" i="40"/>
  <c r="K33" i="40"/>
  <c r="K34" i="40"/>
  <c r="G15" i="40"/>
  <c r="G32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19" i="40"/>
  <c r="G18" i="40"/>
  <c r="G17" i="40"/>
  <c r="G16" i="40"/>
  <c r="G12" i="40"/>
  <c r="G13" i="40"/>
  <c r="G14" i="40"/>
  <c r="G11" i="40"/>
  <c r="G37" i="40"/>
  <c r="G36" i="40"/>
  <c r="G40" i="40"/>
  <c r="G42" i="40"/>
  <c r="R11" i="130"/>
  <c r="N49" i="129"/>
  <c r="N48" i="129"/>
  <c r="N58" i="131" l="1"/>
  <c r="N39" i="131"/>
  <c r="N41" i="131"/>
  <c r="N42" i="131"/>
  <c r="N43" i="131"/>
  <c r="F35" i="131"/>
  <c r="F33" i="131"/>
  <c r="F26" i="131"/>
  <c r="N26" i="131"/>
  <c r="F35" i="129"/>
  <c r="F33" i="129"/>
  <c r="C22" i="129"/>
  <c r="C23" i="129"/>
  <c r="D22" i="129"/>
  <c r="D23" i="129"/>
  <c r="E22" i="129"/>
  <c r="E23" i="129"/>
  <c r="F27" i="129"/>
  <c r="F24" i="129"/>
  <c r="N24" i="129"/>
  <c r="F9" i="127"/>
  <c r="N38" i="127"/>
  <c r="N72" i="97"/>
  <c r="N46" i="97"/>
  <c r="N47" i="97"/>
  <c r="N50" i="97"/>
  <c r="R36" i="97"/>
  <c r="N36" i="97"/>
  <c r="F36" i="97"/>
  <c r="AD50" i="45"/>
  <c r="AD12" i="45"/>
  <c r="AD13" i="45"/>
  <c r="AD18" i="45"/>
  <c r="AD19" i="45"/>
  <c r="AD20" i="45"/>
  <c r="AD28" i="45"/>
  <c r="AD30" i="45"/>
  <c r="Z30" i="45"/>
  <c r="Z28" i="45"/>
  <c r="L28" i="118"/>
  <c r="AD12" i="68" l="1"/>
  <c r="AD11" i="68"/>
  <c r="V26" i="45" l="1"/>
  <c r="V29" i="45"/>
  <c r="J26" i="45"/>
  <c r="L90" i="120" l="1"/>
  <c r="F23" i="130"/>
  <c r="F24" i="130"/>
  <c r="F22" i="130"/>
  <c r="F11" i="130"/>
  <c r="F17" i="130"/>
  <c r="R23" i="130"/>
  <c r="R22" i="130"/>
  <c r="Q23" i="130"/>
  <c r="Q22" i="130"/>
  <c r="E22" i="130"/>
  <c r="N26" i="127"/>
  <c r="F26" i="127"/>
  <c r="N28" i="127"/>
  <c r="F28" i="127"/>
  <c r="F38" i="127"/>
  <c r="N9" i="127"/>
  <c r="N38" i="31" l="1"/>
  <c r="N34" i="31"/>
  <c r="U25" i="31"/>
  <c r="Q25" i="31"/>
  <c r="E24" i="6"/>
  <c r="F24" i="6"/>
  <c r="E29" i="6"/>
  <c r="F29" i="6"/>
  <c r="R13" i="31"/>
  <c r="V13" i="31"/>
  <c r="R31" i="31"/>
  <c r="V31" i="31"/>
  <c r="U19" i="87" l="1"/>
  <c r="U23" i="87" s="1"/>
  <c r="U22" i="87"/>
  <c r="U14" i="87"/>
  <c r="E22" i="87"/>
  <c r="E19" i="87"/>
  <c r="E14" i="87"/>
  <c r="E14" i="31"/>
  <c r="P18" i="87"/>
  <c r="X14" i="87"/>
  <c r="Y22" i="87"/>
  <c r="Y14" i="87"/>
  <c r="T11" i="31"/>
  <c r="R9" i="31"/>
  <c r="N10" i="31"/>
  <c r="V9" i="31" l="1"/>
  <c r="F28" i="135" l="1"/>
  <c r="E44" i="133"/>
  <c r="E42" i="133"/>
  <c r="E41" i="133"/>
  <c r="E40" i="133"/>
  <c r="E39" i="133"/>
  <c r="E38" i="133"/>
  <c r="E31" i="133"/>
  <c r="E32" i="133" s="1"/>
  <c r="E26" i="133"/>
  <c r="E24" i="133"/>
  <c r="E23" i="133"/>
  <c r="E18" i="133"/>
  <c r="E17" i="133"/>
  <c r="E16" i="133"/>
  <c r="E15" i="133"/>
  <c r="E14" i="133"/>
  <c r="E13" i="133"/>
  <c r="E12" i="133"/>
  <c r="E11" i="133"/>
  <c r="E10" i="133"/>
  <c r="E9" i="133"/>
  <c r="E45" i="133" l="1"/>
  <c r="E27" i="133"/>
  <c r="E19" i="133"/>
  <c r="G26" i="114" l="1"/>
  <c r="F26" i="114"/>
  <c r="E26" i="114"/>
  <c r="C26" i="114"/>
  <c r="D26" i="114"/>
  <c r="B26" i="114"/>
  <c r="N28" i="31" l="1"/>
  <c r="N24" i="31"/>
  <c r="N25" i="31"/>
  <c r="M24" i="31"/>
  <c r="M25" i="31"/>
  <c r="M29" i="31" s="1"/>
  <c r="AD24" i="45"/>
  <c r="AD25" i="45"/>
  <c r="AD26" i="45"/>
  <c r="AC24" i="45"/>
  <c r="AC25" i="45"/>
  <c r="AC26" i="45"/>
  <c r="AC23" i="45"/>
  <c r="AC22" i="45"/>
  <c r="AC21" i="45"/>
  <c r="Y29" i="45"/>
  <c r="U29" i="45"/>
  <c r="Q29" i="45"/>
  <c r="M29" i="45"/>
  <c r="AC29" i="45"/>
  <c r="AC38" i="45"/>
  <c r="Z42" i="45"/>
  <c r="Q37" i="45"/>
  <c r="R28" i="45"/>
  <c r="N47" i="45"/>
  <c r="N25" i="45"/>
  <c r="N24" i="45"/>
  <c r="M21" i="45"/>
  <c r="AC20" i="45"/>
  <c r="N15" i="45"/>
  <c r="N12" i="45"/>
  <c r="N13" i="45"/>
  <c r="E92" i="121" l="1"/>
  <c r="E87" i="121"/>
  <c r="E86" i="121" s="1"/>
  <c r="E73" i="121" s="1"/>
  <c r="E80" i="121"/>
  <c r="E75" i="121"/>
  <c r="E74" i="121"/>
  <c r="E60" i="121"/>
  <c r="E59" i="121" s="1"/>
  <c r="E58" i="121" s="1"/>
  <c r="E57" i="121" s="1"/>
  <c r="E51" i="121"/>
  <c r="E41" i="121"/>
  <c r="E40" i="121"/>
  <c r="E34" i="121"/>
  <c r="E28" i="121"/>
  <c r="E23" i="121"/>
  <c r="E22" i="121" s="1"/>
  <c r="E16" i="121"/>
  <c r="E11" i="121"/>
  <c r="M126" i="120"/>
  <c r="E143" i="120"/>
  <c r="E138" i="120"/>
  <c r="E133" i="120"/>
  <c r="E125" i="120"/>
  <c r="E10" i="121" l="1"/>
  <c r="E9" i="121" s="1"/>
  <c r="E65" i="121" s="1"/>
  <c r="E132" i="120"/>
  <c r="E151" i="120" s="1"/>
  <c r="J90" i="120" l="1"/>
  <c r="E36" i="120"/>
  <c r="E43" i="120"/>
  <c r="E53" i="120"/>
  <c r="E42" i="120" s="1"/>
  <c r="E62" i="120"/>
  <c r="E61" i="120" s="1"/>
  <c r="E60" i="120" s="1"/>
  <c r="E59" i="120" s="1"/>
  <c r="E69" i="120"/>
  <c r="E68" i="120" s="1"/>
  <c r="E67" i="120" s="1"/>
  <c r="E77" i="120"/>
  <c r="E82" i="120"/>
  <c r="E75" i="120" s="1"/>
  <c r="E90" i="120"/>
  <c r="E100" i="120"/>
  <c r="E105" i="120"/>
  <c r="E110" i="120"/>
  <c r="E25" i="120"/>
  <c r="E30" i="120"/>
  <c r="E18" i="120"/>
  <c r="E13" i="120"/>
  <c r="E12" i="120" l="1"/>
  <c r="E89" i="120"/>
  <c r="E24" i="120"/>
  <c r="E11" i="120" s="1"/>
  <c r="E115" i="120" l="1"/>
  <c r="G8" i="92" l="1"/>
  <c r="J22" i="68"/>
  <c r="F67" i="97"/>
  <c r="E67" i="97"/>
  <c r="D67" i="97"/>
  <c r="R65" i="97"/>
  <c r="P25" i="97"/>
  <c r="D25" i="97" s="1"/>
  <c r="Q25" i="97"/>
  <c r="E25" i="97" s="1"/>
  <c r="F25" i="97" s="1"/>
  <c r="R25" i="97"/>
  <c r="P24" i="97"/>
  <c r="D24" i="97" s="1"/>
  <c r="Q24" i="97"/>
  <c r="R24" i="97" s="1"/>
  <c r="F13" i="97"/>
  <c r="F12" i="97"/>
  <c r="C13" i="97"/>
  <c r="D13" i="97"/>
  <c r="E13" i="97"/>
  <c r="C12" i="97"/>
  <c r="D12" i="97"/>
  <c r="E12" i="97"/>
  <c r="R13" i="97"/>
  <c r="R12" i="97"/>
  <c r="O12" i="97"/>
  <c r="Q12" i="97"/>
  <c r="P12" i="97"/>
  <c r="M72" i="104"/>
  <c r="E72" i="104" s="1"/>
  <c r="M70" i="104"/>
  <c r="L69" i="104"/>
  <c r="D69" i="104" s="1"/>
  <c r="M69" i="104"/>
  <c r="E69" i="104" s="1"/>
  <c r="K69" i="104"/>
  <c r="C69" i="104" s="1"/>
  <c r="L64" i="104"/>
  <c r="D64" i="104" s="1"/>
  <c r="M64" i="104"/>
  <c r="E64" i="104" s="1"/>
  <c r="K64" i="104"/>
  <c r="C64" i="104" s="1"/>
  <c r="N64" i="104"/>
  <c r="L63" i="104"/>
  <c r="D63" i="104" s="1"/>
  <c r="M63" i="104"/>
  <c r="E63" i="104" s="1"/>
  <c r="K63" i="104"/>
  <c r="C63" i="104" s="1"/>
  <c r="M59" i="104"/>
  <c r="E59" i="104" s="1"/>
  <c r="K59" i="104"/>
  <c r="C59" i="104" s="1"/>
  <c r="K56" i="104"/>
  <c r="L58" i="104"/>
  <c r="K57" i="104"/>
  <c r="K58" i="104"/>
  <c r="L56" i="104"/>
  <c r="L55" i="104"/>
  <c r="D55" i="104" s="1"/>
  <c r="K55" i="104"/>
  <c r="C55" i="104" s="1"/>
  <c r="L54" i="104"/>
  <c r="D54" i="104" s="1"/>
  <c r="K54" i="104"/>
  <c r="C54" i="104" s="1"/>
  <c r="L51" i="104"/>
  <c r="D51" i="104" s="1"/>
  <c r="M51" i="104"/>
  <c r="E51" i="104" s="1"/>
  <c r="K51" i="104"/>
  <c r="C51" i="104" s="1"/>
  <c r="L53" i="104"/>
  <c r="D53" i="104" s="1"/>
  <c r="M53" i="104"/>
  <c r="E53" i="104" s="1"/>
  <c r="K53" i="104"/>
  <c r="C53" i="104" s="1"/>
  <c r="M52" i="104"/>
  <c r="E52" i="104" s="1"/>
  <c r="K44" i="104"/>
  <c r="C44" i="104" s="1"/>
  <c r="L44" i="104"/>
  <c r="D44" i="104" s="1"/>
  <c r="M44" i="104"/>
  <c r="E44" i="104" s="1"/>
  <c r="M42" i="104"/>
  <c r="E42" i="104" s="1"/>
  <c r="L42" i="104"/>
  <c r="D42" i="104" s="1"/>
  <c r="K42" i="104"/>
  <c r="C42" i="104" s="1"/>
  <c r="M41" i="104"/>
  <c r="L41" i="104"/>
  <c r="K41" i="104"/>
  <c r="K43" i="104" s="1"/>
  <c r="L15" i="68"/>
  <c r="T15" i="68" s="1"/>
  <c r="J32" i="31"/>
  <c r="U14" i="31"/>
  <c r="Q14" i="31"/>
  <c r="U12" i="31"/>
  <c r="F9" i="31"/>
  <c r="F13" i="31"/>
  <c r="E13" i="31"/>
  <c r="E12" i="31"/>
  <c r="P14" i="31"/>
  <c r="T14" i="31"/>
  <c r="U13" i="31"/>
  <c r="T13" i="31"/>
  <c r="Q13" i="31"/>
  <c r="P13" i="31"/>
  <c r="AA53" i="45"/>
  <c r="AB53" i="45"/>
  <c r="H34" i="45"/>
  <c r="M43" i="104" l="1"/>
  <c r="F64" i="104"/>
  <c r="F63" i="104"/>
  <c r="N63" i="104"/>
  <c r="E70" i="104"/>
  <c r="E24" i="97"/>
  <c r="F24" i="97" s="1"/>
  <c r="L43" i="104"/>
  <c r="E22" i="136" l="1"/>
  <c r="E23" i="136"/>
  <c r="E21" i="136"/>
  <c r="H53" i="117"/>
  <c r="H52" i="117"/>
  <c r="H38" i="117"/>
  <c r="H47" i="117"/>
  <c r="H50" i="118" l="1"/>
  <c r="H49" i="118"/>
  <c r="H48" i="118"/>
  <c r="H46" i="118"/>
  <c r="H44" i="118"/>
  <c r="H43" i="118"/>
  <c r="H42" i="118"/>
  <c r="H41" i="118"/>
  <c r="F50" i="118"/>
  <c r="F49" i="118"/>
  <c r="F48" i="118"/>
  <c r="F46" i="118"/>
  <c r="F44" i="118"/>
  <c r="F43" i="118"/>
  <c r="F42" i="118"/>
  <c r="F41" i="118"/>
  <c r="C52" i="118"/>
  <c r="C50" i="118"/>
  <c r="C49" i="118"/>
  <c r="C48" i="118"/>
  <c r="C46" i="118"/>
  <c r="C44" i="118"/>
  <c r="C43" i="118"/>
  <c r="C42" i="118"/>
  <c r="C41" i="118"/>
  <c r="F28" i="118"/>
  <c r="F26" i="118"/>
  <c r="F25" i="118"/>
  <c r="F24" i="118"/>
  <c r="F22" i="118"/>
  <c r="F18" i="118"/>
  <c r="F17" i="118"/>
  <c r="F16" i="118"/>
  <c r="C26" i="118"/>
  <c r="C25" i="118"/>
  <c r="C24" i="118"/>
  <c r="C22" i="118"/>
  <c r="C18" i="118"/>
  <c r="C17" i="118"/>
  <c r="C16" i="118"/>
  <c r="C47" i="118" l="1"/>
  <c r="B16" i="122"/>
  <c r="C26" i="124"/>
  <c r="B26" i="124"/>
  <c r="D25" i="124"/>
  <c r="D24" i="124"/>
  <c r="D23" i="124"/>
  <c r="C20" i="124"/>
  <c r="D20" i="124"/>
  <c r="B20" i="124"/>
  <c r="D19" i="124"/>
  <c r="D14" i="124"/>
  <c r="D13" i="124"/>
  <c r="D12" i="124"/>
  <c r="C15" i="124"/>
  <c r="C9" i="124"/>
  <c r="D26" i="124" l="1"/>
  <c r="E42" i="136" l="1"/>
  <c r="E40" i="136"/>
  <c r="E38" i="136"/>
  <c r="E37" i="136"/>
  <c r="E36" i="136"/>
  <c r="E35" i="136"/>
  <c r="E33" i="136"/>
  <c r="E46" i="136" s="1"/>
  <c r="E27" i="136"/>
  <c r="E28" i="136"/>
  <c r="E24" i="136"/>
  <c r="E17" i="136"/>
  <c r="E16" i="136"/>
  <c r="E15" i="136"/>
  <c r="E14" i="136"/>
  <c r="E13" i="136"/>
  <c r="E12" i="136"/>
  <c r="E11" i="136"/>
  <c r="E30" i="136" l="1"/>
  <c r="B13" i="123"/>
  <c r="C13" i="123"/>
  <c r="E91" i="119"/>
  <c r="E85" i="119"/>
  <c r="E68" i="119"/>
  <c r="C68" i="119"/>
  <c r="E61" i="119"/>
  <c r="F38" i="119"/>
  <c r="C27" i="119"/>
  <c r="F19" i="18"/>
  <c r="F20" i="18" s="1"/>
  <c r="F18" i="18"/>
  <c r="G18" i="18"/>
  <c r="H18" i="18"/>
  <c r="I18" i="18"/>
  <c r="J18" i="18"/>
  <c r="K18" i="18"/>
  <c r="E18" i="18"/>
  <c r="K17" i="18"/>
  <c r="K19" i="18" s="1"/>
  <c r="K20" i="18" s="1"/>
  <c r="F17" i="18"/>
  <c r="E17" i="18"/>
  <c r="E19" i="18" s="1"/>
  <c r="G17" i="18"/>
  <c r="G19" i="18" s="1"/>
  <c r="G20" i="18" s="1"/>
  <c r="J17" i="18"/>
  <c r="J19" i="18" s="1"/>
  <c r="J20" i="18" s="1"/>
  <c r="L14" i="18"/>
  <c r="L16" i="18"/>
  <c r="L19" i="18" s="1"/>
  <c r="L20" i="18" s="1"/>
  <c r="L15" i="18"/>
  <c r="L12" i="18"/>
  <c r="L13" i="18"/>
  <c r="L17" i="18" s="1"/>
  <c r="M29" i="97"/>
  <c r="M35" i="97" s="1"/>
  <c r="E27" i="97"/>
  <c r="Q27" i="97"/>
  <c r="M47" i="97"/>
  <c r="L47" i="97"/>
  <c r="L50" i="97" s="1"/>
  <c r="E46" i="97"/>
  <c r="Q46" i="97"/>
  <c r="P46" i="97"/>
  <c r="D46" i="97" s="1"/>
  <c r="Q44" i="97"/>
  <c r="P44" i="97"/>
  <c r="L29" i="97"/>
  <c r="K29" i="97"/>
  <c r="I29" i="97"/>
  <c r="H29" i="97"/>
  <c r="G29" i="97"/>
  <c r="Q30" i="97"/>
  <c r="P30" i="97"/>
  <c r="D30" i="97" s="1"/>
  <c r="O30" i="97"/>
  <c r="C30" i="97" s="1"/>
  <c r="N30" i="97"/>
  <c r="N25" i="97"/>
  <c r="N24" i="97"/>
  <c r="N67" i="97"/>
  <c r="J25" i="97"/>
  <c r="J24" i="97"/>
  <c r="J20" i="97"/>
  <c r="J57" i="97"/>
  <c r="E30" i="97" l="1"/>
  <c r="F30" i="97" s="1"/>
  <c r="R46" i="97"/>
  <c r="R30" i="97"/>
  <c r="J56" i="97"/>
  <c r="J55" i="97"/>
  <c r="J23" i="104" l="1"/>
  <c r="J20" i="104"/>
  <c r="J19" i="104"/>
  <c r="J18" i="104"/>
  <c r="J24" i="104"/>
  <c r="F34" i="68"/>
  <c r="E9" i="31"/>
  <c r="E36" i="31"/>
  <c r="E35" i="31"/>
  <c r="E25" i="31"/>
  <c r="M24" i="104" s="1"/>
  <c r="E24" i="104" s="1"/>
  <c r="F33" i="6"/>
  <c r="U13" i="87"/>
  <c r="Y13" i="87"/>
  <c r="F15" i="88"/>
  <c r="G47" i="40"/>
  <c r="F26" i="39" l="1"/>
  <c r="F27" i="39"/>
  <c r="F26" i="92" l="1"/>
  <c r="I51" i="31" l="1"/>
  <c r="I48" i="31"/>
  <c r="I25" i="31"/>
  <c r="J31" i="31"/>
  <c r="I10" i="31"/>
  <c r="K28" i="88"/>
  <c r="J19" i="88"/>
  <c r="I19" i="88"/>
  <c r="K16" i="88"/>
  <c r="K19" i="88" l="1"/>
  <c r="E23" i="131" l="1"/>
  <c r="E22" i="131"/>
  <c r="D23" i="131"/>
  <c r="D22" i="131"/>
  <c r="C23" i="131"/>
  <c r="C22" i="131"/>
  <c r="E23" i="130"/>
  <c r="C23" i="130"/>
  <c r="C22" i="130"/>
  <c r="P23" i="130"/>
  <c r="D23" i="130" s="1"/>
  <c r="P22" i="130"/>
  <c r="D22" i="130" s="1"/>
  <c r="O23" i="130"/>
  <c r="O22" i="130"/>
  <c r="M33" i="127"/>
  <c r="L33" i="127"/>
  <c r="K33" i="127"/>
  <c r="I33" i="127"/>
  <c r="H33" i="127"/>
  <c r="G33" i="127"/>
  <c r="E33" i="127"/>
  <c r="D33" i="127"/>
  <c r="C33" i="127"/>
  <c r="I32" i="127"/>
  <c r="H32" i="127"/>
  <c r="G32" i="127"/>
  <c r="O24" i="97"/>
  <c r="C24" i="97" s="1"/>
  <c r="O25" i="97"/>
  <c r="C25" i="97" s="1"/>
  <c r="L72" i="104"/>
  <c r="D72" i="104" s="1"/>
  <c r="K72" i="104"/>
  <c r="C72" i="104" s="1"/>
  <c r="L70" i="104"/>
  <c r="D29" i="39"/>
  <c r="L52" i="104"/>
  <c r="N52" i="104" s="1"/>
  <c r="K52" i="104"/>
  <c r="C52" i="104" s="1"/>
  <c r="B40" i="104"/>
  <c r="C40" i="104"/>
  <c r="K40" i="104" s="1"/>
  <c r="D40" i="104"/>
  <c r="L40" i="104" s="1"/>
  <c r="E40" i="104"/>
  <c r="M40" i="104" s="1"/>
  <c r="D70" i="104" l="1"/>
  <c r="F70" i="104" s="1"/>
  <c r="N70" i="104"/>
  <c r="D52" i="104"/>
  <c r="F52" i="104" s="1"/>
  <c r="L23" i="104"/>
  <c r="K23" i="104"/>
  <c r="C23" i="104" s="1"/>
  <c r="U34" i="68" l="1"/>
  <c r="Q34" i="68"/>
  <c r="P34" i="68"/>
  <c r="T35" i="68"/>
  <c r="S35" i="68"/>
  <c r="T34" i="68"/>
  <c r="S34" i="68"/>
  <c r="O34" i="68"/>
  <c r="D33" i="92"/>
  <c r="P48" i="31"/>
  <c r="T48" i="31"/>
  <c r="T47" i="31"/>
  <c r="P47" i="31"/>
  <c r="D34" i="68"/>
  <c r="C34" i="68"/>
  <c r="H48" i="31"/>
  <c r="C46" i="31"/>
  <c r="C36" i="31"/>
  <c r="D35" i="31"/>
  <c r="C35" i="31"/>
  <c r="C23" i="31"/>
  <c r="D13" i="31"/>
  <c r="D12" i="31"/>
  <c r="D9" i="31"/>
  <c r="K27" i="88"/>
  <c r="K23" i="88"/>
  <c r="G17" i="88"/>
  <c r="G18" i="88"/>
  <c r="G20" i="88"/>
  <c r="G21" i="88"/>
  <c r="G22" i="88"/>
  <c r="G14" i="88"/>
  <c r="G15" i="88"/>
  <c r="G13" i="88"/>
  <c r="E28" i="88"/>
  <c r="D28" i="88"/>
  <c r="D48" i="40"/>
  <c r="E48" i="40"/>
  <c r="E32" i="40"/>
  <c r="D14" i="31" l="1"/>
  <c r="E30" i="39"/>
  <c r="E29" i="39"/>
  <c r="E31" i="39"/>
  <c r="G31" i="39" s="1"/>
  <c r="E13" i="39"/>
  <c r="E15" i="23"/>
  <c r="AA25" i="45"/>
  <c r="K25" i="31" s="1"/>
  <c r="AB25" i="45"/>
  <c r="AA24" i="45"/>
  <c r="K24" i="31"/>
  <c r="AB24" i="45"/>
  <c r="L25" i="31"/>
  <c r="L24" i="31"/>
  <c r="H25" i="31"/>
  <c r="J25" i="31" s="1"/>
  <c r="G25" i="31"/>
  <c r="H24" i="31"/>
  <c r="G24" i="31"/>
  <c r="D25" i="31"/>
  <c r="C25" i="31"/>
  <c r="C24" i="31"/>
  <c r="K24" i="104" l="1"/>
  <c r="C24" i="104" s="1"/>
  <c r="O25" i="31"/>
  <c r="S25" i="31"/>
  <c r="F25" i="31"/>
  <c r="L24" i="104"/>
  <c r="T25" i="31"/>
  <c r="V25" i="31" s="1"/>
  <c r="P25" i="31"/>
  <c r="R25" i="31" s="1"/>
  <c r="O18" i="87"/>
  <c r="C19" i="87"/>
  <c r="L21" i="45"/>
  <c r="N20" i="45"/>
  <c r="AB20" i="45"/>
  <c r="E24" i="88"/>
  <c r="E21" i="39"/>
  <c r="N24" i="104" l="1"/>
  <c r="D24" i="104"/>
  <c r="F24" i="104" s="1"/>
  <c r="A1" i="97"/>
  <c r="Y37" i="45" l="1"/>
  <c r="Y39" i="45" s="1"/>
  <c r="F34" i="119" l="1"/>
  <c r="F35" i="119"/>
  <c r="F36" i="119"/>
  <c r="F37" i="119"/>
  <c r="F39" i="119"/>
  <c r="F40" i="119"/>
  <c r="F41" i="119"/>
  <c r="F42" i="119"/>
  <c r="F44" i="119"/>
  <c r="F45" i="119"/>
  <c r="F46" i="119"/>
  <c r="F47" i="119"/>
  <c r="F48" i="119"/>
  <c r="F50" i="119"/>
  <c r="F51" i="119"/>
  <c r="F52" i="119"/>
  <c r="F53" i="119"/>
  <c r="A3" i="116"/>
  <c r="E80" i="119" l="1"/>
  <c r="I67" i="104"/>
  <c r="H67" i="104"/>
  <c r="I66" i="104"/>
  <c r="H66" i="104"/>
  <c r="E23" i="31"/>
  <c r="E24" i="31"/>
  <c r="M23" i="104" l="1"/>
  <c r="N23" i="104" s="1"/>
  <c r="I15" i="117"/>
  <c r="J15" i="117"/>
  <c r="I22" i="117"/>
  <c r="I11" i="117"/>
  <c r="I10" i="117"/>
  <c r="J10" i="117" s="1"/>
  <c r="I8" i="117"/>
  <c r="I7" i="117"/>
  <c r="J7" i="117" s="1"/>
  <c r="I14" i="117"/>
  <c r="J14" i="117"/>
  <c r="A3" i="133"/>
  <c r="A2" i="133"/>
  <c r="A3" i="135" s="1"/>
  <c r="A1" i="133"/>
  <c r="F53" i="133"/>
  <c r="F50" i="133"/>
  <c r="F44" i="133"/>
  <c r="F43" i="133"/>
  <c r="F42" i="133"/>
  <c r="F41" i="133"/>
  <c r="F40" i="133"/>
  <c r="F39" i="133"/>
  <c r="F37" i="133"/>
  <c r="F36" i="133"/>
  <c r="F35" i="133"/>
  <c r="F25" i="133"/>
  <c r="F24" i="133"/>
  <c r="F23" i="133"/>
  <c r="F22" i="133"/>
  <c r="F17" i="133"/>
  <c r="F16" i="133"/>
  <c r="F15" i="133"/>
  <c r="F14" i="133"/>
  <c r="F13" i="133"/>
  <c r="F12" i="133"/>
  <c r="F11" i="133"/>
  <c r="F10" i="133"/>
  <c r="F9" i="133"/>
  <c r="J22" i="117" l="1"/>
  <c r="H57" i="117"/>
  <c r="H65" i="117" s="1"/>
  <c r="J16" i="117"/>
  <c r="F31" i="133"/>
  <c r="F30" i="133"/>
  <c r="F18" i="133"/>
  <c r="F26" i="133"/>
  <c r="F46" i="133"/>
  <c r="F52" i="133"/>
  <c r="B33" i="123" l="1"/>
  <c r="A4" i="92" l="1"/>
  <c r="J29" i="6"/>
  <c r="M22" i="132" l="1"/>
  <c r="L22" i="132"/>
  <c r="M24" i="131"/>
  <c r="L24" i="131"/>
  <c r="Q24" i="130"/>
  <c r="E24" i="130" s="1"/>
  <c r="P24" i="130"/>
  <c r="R24" i="130" l="1"/>
  <c r="N24" i="131"/>
  <c r="N22" i="132"/>
  <c r="A4" i="136"/>
  <c r="A3" i="124"/>
  <c r="A3" i="120"/>
  <c r="A119" i="120" s="1"/>
  <c r="A3" i="119" l="1"/>
  <c r="A3" i="118"/>
  <c r="A3" i="117"/>
  <c r="A4" i="114"/>
  <c r="A7" i="18"/>
  <c r="A4" i="88"/>
  <c r="A5" i="40"/>
  <c r="A4" i="41"/>
  <c r="A3" i="39"/>
  <c r="A3" i="38"/>
  <c r="A4" i="23"/>
  <c r="A4" i="25"/>
  <c r="A3" i="6"/>
  <c r="A3" i="87"/>
  <c r="A4" i="132"/>
  <c r="A4" i="131"/>
  <c r="A4" i="130"/>
  <c r="A4" i="129"/>
  <c r="A4" i="127"/>
  <c r="A4" i="97"/>
  <c r="A3" i="104"/>
  <c r="A5" i="45"/>
  <c r="A4" i="68"/>
  <c r="A3" i="31"/>
  <c r="A3" i="4"/>
  <c r="E35" i="114"/>
  <c r="C29" i="123"/>
  <c r="B29" i="123"/>
  <c r="B15" i="124" l="1"/>
  <c r="D15" i="124" s="1"/>
  <c r="E53" i="136" l="1"/>
  <c r="E49" i="136"/>
  <c r="E18" i="136"/>
  <c r="E54" i="136" l="1"/>
  <c r="E56" i="136" s="1"/>
  <c r="C91" i="119" l="1"/>
  <c r="E27" i="119"/>
  <c r="AC54" i="45" l="1"/>
  <c r="AC53" i="45"/>
  <c r="AC51" i="45"/>
  <c r="AC50" i="45"/>
  <c r="AC49" i="45"/>
  <c r="AC41" i="45"/>
  <c r="AC36" i="45"/>
  <c r="AC35" i="45"/>
  <c r="Z26" i="45"/>
  <c r="Z22" i="45"/>
  <c r="Z10" i="45"/>
  <c r="R26" i="45"/>
  <c r="R10" i="45"/>
  <c r="N30" i="45"/>
  <c r="N26" i="45"/>
  <c r="N18" i="45"/>
  <c r="N19" i="45"/>
  <c r="AC19" i="45"/>
  <c r="N10" i="45"/>
  <c r="H66" i="117" l="1"/>
  <c r="H55" i="117" l="1"/>
  <c r="H51" i="117"/>
  <c r="E10" i="104" l="1"/>
  <c r="D10" i="104"/>
  <c r="F10" i="104" s="1"/>
  <c r="D44" i="97" l="1"/>
  <c r="D45" i="97"/>
  <c r="AB54" i="45"/>
  <c r="AB36" i="45"/>
  <c r="AB35" i="45"/>
  <c r="D47" i="97" l="1"/>
  <c r="E23" i="68" l="1"/>
  <c r="U23" i="68" s="1"/>
  <c r="F37" i="39"/>
  <c r="F15" i="40"/>
  <c r="E44" i="97" l="1"/>
  <c r="D23" i="68" l="1"/>
  <c r="T23" i="68" s="1"/>
  <c r="E11" i="68"/>
  <c r="D11" i="68"/>
  <c r="U9" i="31"/>
  <c r="Q9" i="31"/>
  <c r="T9" i="31"/>
  <c r="P9" i="31"/>
  <c r="D24" i="31"/>
  <c r="D23" i="31"/>
  <c r="AB44" i="45"/>
  <c r="AB45" i="45"/>
  <c r="N50" i="45"/>
  <c r="AB50" i="45"/>
  <c r="D23" i="104" l="1"/>
  <c r="F24" i="31"/>
  <c r="AB19" i="45"/>
  <c r="G11" i="88"/>
  <c r="G12" i="88"/>
  <c r="G27" i="88"/>
  <c r="E15" i="40"/>
  <c r="E37" i="39"/>
  <c r="D14" i="87"/>
  <c r="D19" i="87" s="1"/>
  <c r="S23" i="68" l="1"/>
  <c r="G66" i="104"/>
  <c r="G28" i="104"/>
  <c r="K10" i="31"/>
  <c r="U42" i="31"/>
  <c r="U41" i="31"/>
  <c r="S49" i="31"/>
  <c r="S41" i="31"/>
  <c r="U31" i="31"/>
  <c r="U30" i="31"/>
  <c r="T31" i="31"/>
  <c r="T30" i="31"/>
  <c r="S31" i="31"/>
  <c r="S30" i="31"/>
  <c r="AC45" i="45"/>
  <c r="AC44" i="45"/>
  <c r="AC42" i="45"/>
  <c r="AB42" i="45"/>
  <c r="AB41" i="45"/>
  <c r="AA45" i="45"/>
  <c r="AA44" i="45"/>
  <c r="AA42" i="45"/>
  <c r="AA41" i="45"/>
  <c r="AA12" i="45"/>
  <c r="AA50" i="45"/>
  <c r="K21" i="45"/>
  <c r="AA19" i="45"/>
  <c r="J15" i="40"/>
  <c r="I15" i="40"/>
  <c r="H15" i="40"/>
  <c r="D13" i="39"/>
  <c r="M41" i="127"/>
  <c r="M39" i="127"/>
  <c r="M38" i="127"/>
  <c r="L39" i="127"/>
  <c r="L38" i="127"/>
  <c r="M61" i="127"/>
  <c r="M57" i="127"/>
  <c r="M49" i="127"/>
  <c r="M48" i="127"/>
  <c r="L61" i="127"/>
  <c r="L57" i="127"/>
  <c r="L49" i="127"/>
  <c r="L48" i="127"/>
  <c r="K61" i="127"/>
  <c r="K57" i="127"/>
  <c r="K49" i="127"/>
  <c r="K48" i="127"/>
  <c r="M31" i="127"/>
  <c r="M28" i="127"/>
  <c r="M26" i="127"/>
  <c r="M24" i="127"/>
  <c r="M19" i="127"/>
  <c r="M16" i="127"/>
  <c r="M12" i="127"/>
  <c r="M9" i="127"/>
  <c r="M11" i="127" s="1"/>
  <c r="L31" i="127"/>
  <c r="L28" i="127"/>
  <c r="L26" i="127"/>
  <c r="L24" i="127"/>
  <c r="L19" i="127"/>
  <c r="L16" i="127"/>
  <c r="L12" i="127"/>
  <c r="L9" i="127"/>
  <c r="L11" i="127" s="1"/>
  <c r="K39" i="127"/>
  <c r="K38" i="127"/>
  <c r="AD41" i="45" l="1"/>
  <c r="M40" i="127"/>
  <c r="M42" i="127" s="1"/>
  <c r="L40" i="127"/>
  <c r="K28" i="127" l="1"/>
  <c r="K26" i="127"/>
  <c r="K24" i="127"/>
  <c r="K19" i="127"/>
  <c r="K18" i="127"/>
  <c r="K16" i="127" l="1"/>
  <c r="K12" i="127"/>
  <c r="K9" i="127"/>
  <c r="I19" i="68"/>
  <c r="AA55" i="45"/>
  <c r="K25" i="68" s="1"/>
  <c r="AA54" i="45"/>
  <c r="K22" i="68" s="1"/>
  <c r="K21" i="68"/>
  <c r="AA51" i="45"/>
  <c r="K19" i="68" s="1"/>
  <c r="AA49" i="45"/>
  <c r="AA48" i="45"/>
  <c r="AA47" i="45"/>
  <c r="AA46" i="45"/>
  <c r="K13" i="68"/>
  <c r="K12" i="68"/>
  <c r="K10" i="68"/>
  <c r="K9" i="68"/>
  <c r="AA36" i="45"/>
  <c r="K46" i="31" s="1"/>
  <c r="AA35" i="45"/>
  <c r="AA10" i="45"/>
  <c r="AC30" i="45"/>
  <c r="AC28" i="45"/>
  <c r="M28" i="31" s="1"/>
  <c r="AC27" i="45"/>
  <c r="M23" i="31"/>
  <c r="AC18" i="45"/>
  <c r="AC17" i="45"/>
  <c r="AC16" i="45"/>
  <c r="AC15" i="45"/>
  <c r="AC14" i="45"/>
  <c r="AC12" i="45"/>
  <c r="AC11" i="45"/>
  <c r="AC10" i="45"/>
  <c r="AB30" i="45"/>
  <c r="AB28" i="45"/>
  <c r="L28" i="31" s="1"/>
  <c r="AB27" i="45"/>
  <c r="AB26" i="45"/>
  <c r="L26" i="31" s="1"/>
  <c r="AB23" i="45"/>
  <c r="L23" i="31" s="1"/>
  <c r="AB22" i="45"/>
  <c r="L21" i="31" s="1"/>
  <c r="AB18" i="45"/>
  <c r="AB17" i="45"/>
  <c r="AB16" i="45"/>
  <c r="AB15" i="45"/>
  <c r="AB14" i="45"/>
  <c r="AB12" i="45"/>
  <c r="AB11" i="45"/>
  <c r="AB10" i="45"/>
  <c r="AA30" i="45"/>
  <c r="AA28" i="45"/>
  <c r="AA27" i="45"/>
  <c r="L27" i="31" s="1"/>
  <c r="AA26" i="45"/>
  <c r="K26" i="31" s="1"/>
  <c r="AA23" i="45"/>
  <c r="K23" i="31" s="1"/>
  <c r="AA22" i="45"/>
  <c r="K21" i="31" s="1"/>
  <c r="AA18" i="45"/>
  <c r="AA17" i="45"/>
  <c r="AA16" i="45"/>
  <c r="AA15" i="45"/>
  <c r="M27" i="31"/>
  <c r="M21" i="31"/>
  <c r="M43" i="31"/>
  <c r="L43" i="31"/>
  <c r="K45" i="31"/>
  <c r="K28" i="31"/>
  <c r="Q42" i="31"/>
  <c r="Q41" i="31"/>
  <c r="Q31" i="31"/>
  <c r="Q30" i="31"/>
  <c r="P31" i="31"/>
  <c r="P30" i="31"/>
  <c r="O49" i="31"/>
  <c r="O41" i="31"/>
  <c r="O31" i="31"/>
  <c r="O30" i="31"/>
  <c r="AA11" i="45"/>
  <c r="K12" i="31" s="1"/>
  <c r="AA14" i="45"/>
  <c r="AD10" i="45"/>
  <c r="Y56" i="45"/>
  <c r="Y34" i="45" s="1"/>
  <c r="X56" i="45"/>
  <c r="X34" i="45" s="1"/>
  <c r="W56" i="45"/>
  <c r="W34" i="45" s="1"/>
  <c r="Z53" i="45"/>
  <c r="Z45" i="45"/>
  <c r="Z44" i="45"/>
  <c r="Y43" i="45"/>
  <c r="X43" i="45"/>
  <c r="W43" i="45"/>
  <c r="Z41" i="45"/>
  <c r="X37" i="45"/>
  <c r="W37" i="45"/>
  <c r="Z35" i="45"/>
  <c r="L18" i="127"/>
  <c r="Y13" i="45"/>
  <c r="X13" i="45"/>
  <c r="W13" i="45"/>
  <c r="W29" i="45" s="1"/>
  <c r="R30" i="31" l="1"/>
  <c r="M26" i="31"/>
  <c r="N26" i="31" s="1"/>
  <c r="W32" i="45"/>
  <c r="Y32" i="45"/>
  <c r="Y52" i="45"/>
  <c r="Y57" i="45" s="1"/>
  <c r="M47" i="127"/>
  <c r="O9" i="68"/>
  <c r="S9" i="68"/>
  <c r="O12" i="68"/>
  <c r="S12" i="68"/>
  <c r="X32" i="45"/>
  <c r="L27" i="127"/>
  <c r="L32" i="127" s="1"/>
  <c r="Z21" i="45"/>
  <c r="M18" i="127"/>
  <c r="X52" i="45"/>
  <c r="X57" i="45" s="1"/>
  <c r="L47" i="127"/>
  <c r="Z56" i="45"/>
  <c r="O10" i="68"/>
  <c r="S10" i="68"/>
  <c r="K27" i="127"/>
  <c r="K32" i="127" s="1"/>
  <c r="W52" i="45"/>
  <c r="W57" i="45" s="1"/>
  <c r="K47" i="127"/>
  <c r="K48" i="31"/>
  <c r="Z37" i="45"/>
  <c r="Z43" i="45"/>
  <c r="W38" i="45" l="1"/>
  <c r="K41" i="127" s="1"/>
  <c r="Y40" i="45"/>
  <c r="Y33" i="45"/>
  <c r="Z29" i="45"/>
  <c r="X33" i="45"/>
  <c r="X38" i="45"/>
  <c r="L41" i="127" s="1"/>
  <c r="Z52" i="45"/>
  <c r="M27" i="127"/>
  <c r="M32" i="127" s="1"/>
  <c r="Z57" i="45"/>
  <c r="W33" i="45"/>
  <c r="W39" i="45"/>
  <c r="W40" i="45" s="1"/>
  <c r="F49" i="119"/>
  <c r="E33" i="92"/>
  <c r="C22" i="132"/>
  <c r="D22" i="132"/>
  <c r="E22" i="132"/>
  <c r="C23" i="132"/>
  <c r="D23" i="132"/>
  <c r="E23" i="132"/>
  <c r="D29" i="6"/>
  <c r="Z32" i="45" l="1"/>
  <c r="F22" i="132"/>
  <c r="X39" i="45"/>
  <c r="Z39" i="45" l="1"/>
  <c r="X40" i="45"/>
  <c r="Z40" i="45" s="1"/>
  <c r="C9" i="137"/>
  <c r="F90" i="120" l="1"/>
  <c r="A2" i="137" l="1"/>
  <c r="A1" i="137"/>
  <c r="E43" i="119" l="1"/>
  <c r="L17" i="92" l="1"/>
  <c r="C14" i="87"/>
  <c r="K133" i="120"/>
  <c r="M127" i="120"/>
  <c r="E100" i="119" l="1"/>
  <c r="C100" i="119"/>
  <c r="E96" i="119"/>
  <c r="C96" i="119"/>
  <c r="E97" i="119"/>
  <c r="E101" i="119" s="1"/>
  <c r="C85" i="119"/>
  <c r="C97" i="119" s="1"/>
  <c r="C80" i="119"/>
  <c r="E66" i="119"/>
  <c r="C66" i="119"/>
  <c r="E63" i="119"/>
  <c r="C63" i="119"/>
  <c r="C61" i="119"/>
  <c r="C43" i="119"/>
  <c r="F43" i="119" s="1"/>
  <c r="E24" i="119"/>
  <c r="E28" i="119" s="1"/>
  <c r="C24" i="119"/>
  <c r="E20" i="119"/>
  <c r="C20" i="119"/>
  <c r="E13" i="119"/>
  <c r="H52" i="118" l="1"/>
  <c r="F52" i="118"/>
  <c r="C67" i="119"/>
  <c r="C101" i="119"/>
  <c r="E67" i="119"/>
  <c r="C28" i="119"/>
  <c r="C13" i="119"/>
  <c r="E9" i="119"/>
  <c r="C9" i="119"/>
  <c r="I19" i="116"/>
  <c r="H22" i="116"/>
  <c r="H23" i="116" s="1"/>
  <c r="G22" i="116"/>
  <c r="G23" i="116" s="1"/>
  <c r="F22" i="116"/>
  <c r="F23" i="116" s="1"/>
  <c r="E22" i="116"/>
  <c r="E23" i="116" s="1"/>
  <c r="D22" i="116"/>
  <c r="D23" i="116" s="1"/>
  <c r="C22" i="116"/>
  <c r="C23" i="116" s="1"/>
  <c r="I25" i="116"/>
  <c r="I21" i="116"/>
  <c r="I20" i="116"/>
  <c r="H17" i="116"/>
  <c r="G17" i="116"/>
  <c r="F17" i="116"/>
  <c r="E17" i="116"/>
  <c r="D17" i="116"/>
  <c r="C17" i="116"/>
  <c r="I16" i="116"/>
  <c r="I17" i="116" s="1"/>
  <c r="I15" i="116"/>
  <c r="I14" i="116"/>
  <c r="H13" i="116"/>
  <c r="G13" i="116"/>
  <c r="F13" i="116"/>
  <c r="E13" i="116"/>
  <c r="E18" i="116" s="1"/>
  <c r="D13" i="116"/>
  <c r="C13" i="116"/>
  <c r="I12" i="116"/>
  <c r="I11" i="116"/>
  <c r="I10" i="116"/>
  <c r="I9" i="116"/>
  <c r="I8" i="116"/>
  <c r="I7" i="116"/>
  <c r="H18" i="116" l="1"/>
  <c r="F18" i="116"/>
  <c r="H24" i="116"/>
  <c r="I13" i="116"/>
  <c r="F24" i="116"/>
  <c r="D18" i="116"/>
  <c r="D24" i="116" s="1"/>
  <c r="C18" i="116"/>
  <c r="C24" i="116" s="1"/>
  <c r="G18" i="116"/>
  <c r="G24" i="116" s="1"/>
  <c r="C15" i="118"/>
  <c r="I22" i="116"/>
  <c r="I23" i="116" s="1"/>
  <c r="E24" i="116"/>
  <c r="E45" i="97"/>
  <c r="E47" i="97" s="1"/>
  <c r="I18" i="116" l="1"/>
  <c r="I24" i="116" s="1"/>
  <c r="I21" i="31"/>
  <c r="N42" i="45" l="1"/>
  <c r="D13" i="68" l="1"/>
  <c r="K13" i="97"/>
  <c r="L13" i="97"/>
  <c r="M13" i="97"/>
  <c r="K18" i="97"/>
  <c r="L18" i="97"/>
  <c r="M18" i="97"/>
  <c r="N20" i="97"/>
  <c r="K35" i="97"/>
  <c r="L35" i="97"/>
  <c r="M37" i="97"/>
  <c r="K34" i="97"/>
  <c r="K36" i="97" s="1"/>
  <c r="L34" i="97"/>
  <c r="L36" i="97" s="1"/>
  <c r="M34" i="97"/>
  <c r="M36" i="97" s="1"/>
  <c r="N55" i="97"/>
  <c r="N56" i="97"/>
  <c r="N57" i="97"/>
  <c r="K65" i="97"/>
  <c r="L65" i="97"/>
  <c r="L71" i="97" s="1"/>
  <c r="M65" i="97"/>
  <c r="M71" i="97" s="1"/>
  <c r="N66" i="97"/>
  <c r="K70" i="97"/>
  <c r="K72" i="97" s="1"/>
  <c r="L70" i="97"/>
  <c r="L72" i="97" s="1"/>
  <c r="K71" i="97"/>
  <c r="M72" i="97"/>
  <c r="K76" i="97"/>
  <c r="L76" i="97"/>
  <c r="M76" i="97"/>
  <c r="K73" i="97" l="1"/>
  <c r="K77" i="97" s="1"/>
  <c r="M73" i="97"/>
  <c r="N71" i="97"/>
  <c r="L73" i="97"/>
  <c r="L77" i="97" s="1"/>
  <c r="K39" i="97"/>
  <c r="K37" i="97"/>
  <c r="I20" i="31"/>
  <c r="E20" i="97" s="1"/>
  <c r="Q20" i="97" s="1"/>
  <c r="M39" i="97"/>
  <c r="L38" i="97"/>
  <c r="L39" i="97"/>
  <c r="M38" i="97"/>
  <c r="N29" i="97"/>
  <c r="N35" i="97"/>
  <c r="L37" i="97"/>
  <c r="K38" i="97"/>
  <c r="M19" i="131"/>
  <c r="L19" i="131"/>
  <c r="K19" i="131"/>
  <c r="J50" i="129"/>
  <c r="M24" i="128"/>
  <c r="E24" i="128" s="1"/>
  <c r="L24" i="128"/>
  <c r="D24" i="128" s="1"/>
  <c r="K24" i="128"/>
  <c r="C24" i="128" s="1"/>
  <c r="D29" i="127"/>
  <c r="R22" i="45"/>
  <c r="K13" i="45"/>
  <c r="K29" i="45" s="1"/>
  <c r="L13" i="45"/>
  <c r="L29" i="45" s="1"/>
  <c r="M13" i="45"/>
  <c r="AD22" i="45" l="1"/>
  <c r="N19" i="131"/>
  <c r="F24" i="128"/>
  <c r="N24" i="128"/>
  <c r="N21" i="31"/>
  <c r="M77" i="97"/>
  <c r="N77" i="97" s="1"/>
  <c r="N73" i="97"/>
  <c r="N37" i="97"/>
  <c r="C17" i="123" l="1"/>
  <c r="C33" i="123" s="1"/>
  <c r="N4" i="18"/>
  <c r="H30" i="18"/>
  <c r="A2" i="97" l="1"/>
  <c r="A2" i="104"/>
  <c r="G12" i="104"/>
  <c r="H12" i="104"/>
  <c r="I12" i="104"/>
  <c r="G17" i="104"/>
  <c r="H17" i="104"/>
  <c r="I17" i="104"/>
  <c r="H28" i="104"/>
  <c r="I28" i="104"/>
  <c r="J28" i="104" l="1"/>
  <c r="O36" i="31"/>
  <c r="S36" i="31"/>
  <c r="C45" i="31"/>
  <c r="O46" i="31" l="1"/>
  <c r="S46" i="31"/>
  <c r="O45" i="31"/>
  <c r="S45" i="31"/>
  <c r="I24" i="31"/>
  <c r="J24" i="31" s="1"/>
  <c r="F34" i="6"/>
  <c r="E18" i="6"/>
  <c r="D18" i="6"/>
  <c r="C24" i="68"/>
  <c r="Q23" i="68"/>
  <c r="P23" i="68"/>
  <c r="O23" i="68"/>
  <c r="C11" i="68"/>
  <c r="J12" i="68"/>
  <c r="I11" i="68"/>
  <c r="H11" i="68"/>
  <c r="G11" i="68"/>
  <c r="J10" i="68"/>
  <c r="J9" i="68"/>
  <c r="H24" i="88"/>
  <c r="O24" i="68" l="1"/>
  <c r="S24" i="68"/>
  <c r="F23" i="68"/>
  <c r="R23" i="68"/>
  <c r="J11" i="68"/>
  <c r="F44" i="40" l="1"/>
  <c r="F32" i="40"/>
  <c r="H44" i="40" l="1"/>
  <c r="D44" i="40"/>
  <c r="D32" i="40"/>
  <c r="D15" i="40"/>
  <c r="I19" i="38" l="1"/>
  <c r="J19" i="38" s="1"/>
  <c r="F18" i="120" l="1"/>
  <c r="E27" i="114"/>
  <c r="I33" i="92"/>
  <c r="M19" i="68"/>
  <c r="T13" i="45"/>
  <c r="Q13" i="45"/>
  <c r="O13" i="45"/>
  <c r="P13" i="45"/>
  <c r="L43" i="45"/>
  <c r="L52" i="45" s="1"/>
  <c r="L33" i="45" s="1"/>
  <c r="C13" i="45"/>
  <c r="F28" i="45"/>
  <c r="E33" i="68" l="1"/>
  <c r="M50" i="31"/>
  <c r="Q50" i="31" s="1"/>
  <c r="C28" i="31"/>
  <c r="E28" i="31"/>
  <c r="M27" i="104" s="1"/>
  <c r="C27" i="31"/>
  <c r="E27" i="31"/>
  <c r="M26" i="104" l="1"/>
  <c r="E26" i="104" s="1"/>
  <c r="K26" i="104"/>
  <c r="O27" i="31"/>
  <c r="K27" i="104"/>
  <c r="Q33" i="68"/>
  <c r="M71" i="104"/>
  <c r="E71" i="104" s="1"/>
  <c r="Q27" i="31"/>
  <c r="U27" i="31"/>
  <c r="E25" i="41"/>
  <c r="Q14" i="87" l="1"/>
  <c r="P14" i="87"/>
  <c r="O14" i="87"/>
  <c r="H17" i="18" l="1"/>
  <c r="H19" i="18" s="1"/>
  <c r="H20" i="18" s="1"/>
  <c r="I17" i="18"/>
  <c r="I19" i="18" s="1"/>
  <c r="I20" i="18" s="1"/>
  <c r="C26" i="127" l="1"/>
  <c r="D26" i="127"/>
  <c r="E26" i="127"/>
  <c r="D8" i="124" l="1"/>
  <c r="B9" i="124"/>
  <c r="A4" i="128"/>
  <c r="E45" i="31"/>
  <c r="E46" i="31"/>
  <c r="E49" i="31"/>
  <c r="D9" i="124" l="1"/>
  <c r="Q49" i="31"/>
  <c r="U49" i="31"/>
  <c r="E48" i="31"/>
  <c r="Y8" i="87" l="1"/>
  <c r="Y9" i="87"/>
  <c r="Y10" i="87"/>
  <c r="Y11" i="87"/>
  <c r="Y12" i="87"/>
  <c r="Y15" i="87"/>
  <c r="Y16" i="87"/>
  <c r="Y17" i="87"/>
  <c r="Y20" i="87"/>
  <c r="Y21" i="87"/>
  <c r="U8" i="87"/>
  <c r="U9" i="87"/>
  <c r="U10" i="87"/>
  <c r="U11" i="87"/>
  <c r="U12" i="87"/>
  <c r="U15" i="87"/>
  <c r="U16" i="87"/>
  <c r="U17" i="87"/>
  <c r="U20" i="87"/>
  <c r="A5" i="135" l="1"/>
  <c r="E29" i="135"/>
  <c r="C29" i="135"/>
  <c r="F29" i="135" l="1"/>
  <c r="Q58" i="130" l="1"/>
  <c r="O58" i="130"/>
  <c r="M58" i="130"/>
  <c r="L58" i="130"/>
  <c r="K58" i="130"/>
  <c r="K64" i="130" s="1"/>
  <c r="I58" i="130"/>
  <c r="I64" i="130" s="1"/>
  <c r="H58" i="130"/>
  <c r="G58" i="130"/>
  <c r="G64" i="130" s="1"/>
  <c r="Q63" i="130"/>
  <c r="P63" i="130"/>
  <c r="O63" i="130"/>
  <c r="M63" i="130"/>
  <c r="L63" i="130"/>
  <c r="L64" i="130" s="1"/>
  <c r="K63" i="130"/>
  <c r="I63" i="130"/>
  <c r="H63" i="130"/>
  <c r="G63" i="130"/>
  <c r="M43" i="130"/>
  <c r="L43" i="130"/>
  <c r="K43" i="130"/>
  <c r="M27" i="130"/>
  <c r="M33" i="130" s="1"/>
  <c r="L27" i="130"/>
  <c r="L33" i="130" s="1"/>
  <c r="K27" i="130"/>
  <c r="K33" i="130" s="1"/>
  <c r="I27" i="130"/>
  <c r="H27" i="130"/>
  <c r="H33" i="130" s="1"/>
  <c r="G27" i="130"/>
  <c r="G33" i="130" s="1"/>
  <c r="H64" i="130" l="1"/>
  <c r="E58" i="130"/>
  <c r="H36" i="130"/>
  <c r="G36" i="130"/>
  <c r="C58" i="130"/>
  <c r="J27" i="130"/>
  <c r="M64" i="130"/>
  <c r="N64" i="130" s="1"/>
  <c r="N27" i="130"/>
  <c r="I33" i="130"/>
  <c r="I36" i="130" s="1"/>
  <c r="M36" i="130" l="1"/>
  <c r="E56" i="97"/>
  <c r="Q56" i="97" s="1"/>
  <c r="C56" i="97"/>
  <c r="J51" i="104" l="1"/>
  <c r="M47" i="132" l="1"/>
  <c r="M48" i="132"/>
  <c r="E48" i="132" s="1"/>
  <c r="M56" i="132"/>
  <c r="E56" i="132" s="1"/>
  <c r="M57" i="132"/>
  <c r="E57" i="132" s="1"/>
  <c r="E58" i="132"/>
  <c r="L67" i="132"/>
  <c r="M67" i="132"/>
  <c r="K57" i="132"/>
  <c r="C57" i="132" s="1"/>
  <c r="K56" i="132"/>
  <c r="K48" i="132"/>
  <c r="C48" i="132" s="1"/>
  <c r="K47" i="132"/>
  <c r="C47" i="132" s="1"/>
  <c r="L21" i="132"/>
  <c r="D21" i="132" s="1"/>
  <c r="M21" i="132"/>
  <c r="M27" i="132"/>
  <c r="E27" i="132" s="1"/>
  <c r="E30" i="132"/>
  <c r="L32" i="132"/>
  <c r="M32" i="132"/>
  <c r="M37" i="132"/>
  <c r="M40" i="132"/>
  <c r="E40" i="132" s="1"/>
  <c r="K37" i="132"/>
  <c r="K39" i="132" s="1"/>
  <c r="K27" i="132"/>
  <c r="C27" i="132" s="1"/>
  <c r="K21" i="132"/>
  <c r="C21" i="132" s="1"/>
  <c r="K12" i="132"/>
  <c r="C12" i="132" s="1"/>
  <c r="K11" i="132"/>
  <c r="C11" i="132" s="1"/>
  <c r="M49" i="131"/>
  <c r="E49" i="131" s="1"/>
  <c r="M50" i="131"/>
  <c r="E50" i="131" s="1"/>
  <c r="M58" i="131"/>
  <c r="E58" i="131" s="1"/>
  <c r="M59" i="131"/>
  <c r="E59" i="131" s="1"/>
  <c r="L69" i="131"/>
  <c r="M69" i="131"/>
  <c r="K59" i="131"/>
  <c r="C59" i="131" s="1"/>
  <c r="K58" i="131"/>
  <c r="C58" i="131" s="1"/>
  <c r="K50" i="131"/>
  <c r="K49" i="131"/>
  <c r="C49" i="131" s="1"/>
  <c r="M29" i="131"/>
  <c r="K29" i="131"/>
  <c r="C29" i="131" s="1"/>
  <c r="L34" i="131"/>
  <c r="L11" i="131"/>
  <c r="M11" i="131"/>
  <c r="L12" i="131"/>
  <c r="D12" i="131" s="1"/>
  <c r="M12" i="131"/>
  <c r="D17" i="131"/>
  <c r="E17" i="131"/>
  <c r="D21" i="131"/>
  <c r="D24" i="131"/>
  <c r="E24" i="131"/>
  <c r="D25" i="131"/>
  <c r="E25" i="131"/>
  <c r="M26" i="131"/>
  <c r="E29" i="131"/>
  <c r="M34" i="131"/>
  <c r="M39" i="131"/>
  <c r="M40" i="131"/>
  <c r="E40" i="131" s="1"/>
  <c r="M42" i="131"/>
  <c r="E42" i="131" s="1"/>
  <c r="K40" i="131"/>
  <c r="C40" i="131" s="1"/>
  <c r="K39" i="131"/>
  <c r="K26" i="131"/>
  <c r="C26" i="131" s="1"/>
  <c r="C25" i="131"/>
  <c r="K24" i="131"/>
  <c r="C24" i="131" s="1"/>
  <c r="P25" i="130"/>
  <c r="D25" i="130" s="1"/>
  <c r="Q25" i="130"/>
  <c r="E25" i="130" s="1"/>
  <c r="O25" i="130"/>
  <c r="C25" i="130" s="1"/>
  <c r="C21" i="131"/>
  <c r="K12" i="131"/>
  <c r="C12" i="131" s="1"/>
  <c r="K11" i="131"/>
  <c r="Q49" i="130"/>
  <c r="E49" i="130" s="1"/>
  <c r="Q50" i="130"/>
  <c r="E50" i="130" s="1"/>
  <c r="Q59" i="130"/>
  <c r="E59" i="130" s="1"/>
  <c r="Q60" i="130"/>
  <c r="O60" i="130"/>
  <c r="C60" i="130" s="1"/>
  <c r="O59" i="130"/>
  <c r="C59" i="130" s="1"/>
  <c r="O50" i="130"/>
  <c r="O49" i="130"/>
  <c r="C49" i="130" s="1"/>
  <c r="Q42" i="130"/>
  <c r="O40" i="130"/>
  <c r="G40" i="130" s="1"/>
  <c r="C40" i="130" s="1"/>
  <c r="Q40" i="130"/>
  <c r="I40" i="130" s="1"/>
  <c r="Q39" i="130"/>
  <c r="O39" i="130"/>
  <c r="G39" i="130" s="1"/>
  <c r="Q21" i="130"/>
  <c r="E21" i="130" s="1"/>
  <c r="O21" i="130"/>
  <c r="C21" i="130" s="1"/>
  <c r="D24" i="130"/>
  <c r="O24" i="130"/>
  <c r="C24" i="130" s="1"/>
  <c r="P26" i="130"/>
  <c r="D26" i="130" s="1"/>
  <c r="Q26" i="130"/>
  <c r="E26" i="130" s="1"/>
  <c r="O26" i="130"/>
  <c r="C26" i="130" s="1"/>
  <c r="Q29" i="130"/>
  <c r="O29" i="130"/>
  <c r="C29" i="130" s="1"/>
  <c r="Q11" i="130"/>
  <c r="Q12" i="130"/>
  <c r="E12" i="130" s="1"/>
  <c r="Q34" i="130"/>
  <c r="P34" i="130"/>
  <c r="O12" i="130"/>
  <c r="C12" i="130" s="1"/>
  <c r="O11" i="130"/>
  <c r="M49" i="129"/>
  <c r="E49" i="129" s="1"/>
  <c r="M50" i="129"/>
  <c r="M58" i="129"/>
  <c r="M59" i="129"/>
  <c r="M60" i="129"/>
  <c r="L63" i="129"/>
  <c r="D63" i="129" s="1"/>
  <c r="M63" i="129"/>
  <c r="E63" i="129" s="1"/>
  <c r="L69" i="129"/>
  <c r="M69" i="129"/>
  <c r="K60" i="129"/>
  <c r="C60" i="129" s="1"/>
  <c r="K59" i="129"/>
  <c r="C59" i="129" s="1"/>
  <c r="K58" i="129"/>
  <c r="C58" i="129" s="1"/>
  <c r="K50" i="129"/>
  <c r="C50" i="129" s="1"/>
  <c r="K49" i="129"/>
  <c r="C49" i="129" s="1"/>
  <c r="L11" i="129"/>
  <c r="D11" i="129" s="1"/>
  <c r="M11" i="129"/>
  <c r="M29" i="129"/>
  <c r="E29" i="129" s="1"/>
  <c r="K29" i="129"/>
  <c r="C26" i="129"/>
  <c r="E26" i="129"/>
  <c r="C25" i="129"/>
  <c r="D25" i="129"/>
  <c r="E25" i="129"/>
  <c r="M39" i="129"/>
  <c r="M41" i="129" s="1"/>
  <c r="E41" i="129" s="1"/>
  <c r="M42" i="129"/>
  <c r="E42" i="129" s="1"/>
  <c r="K39" i="129"/>
  <c r="K41" i="129" s="1"/>
  <c r="K34" i="129"/>
  <c r="E21" i="129"/>
  <c r="M24" i="129"/>
  <c r="E24" i="129" s="1"/>
  <c r="K24" i="129"/>
  <c r="C21" i="129"/>
  <c r="K12" i="129"/>
  <c r="C12" i="129" s="1"/>
  <c r="M40" i="128"/>
  <c r="E40" i="128" s="1"/>
  <c r="K38" i="128"/>
  <c r="M38" i="128"/>
  <c r="E38" i="128" s="1"/>
  <c r="M37" i="128"/>
  <c r="K37" i="128"/>
  <c r="C37" i="128" s="1"/>
  <c r="M30" i="128"/>
  <c r="L30" i="128"/>
  <c r="K30" i="128"/>
  <c r="H30" i="128"/>
  <c r="H32" i="128" s="1"/>
  <c r="I30" i="128"/>
  <c r="G30" i="128"/>
  <c r="M27" i="128"/>
  <c r="E27" i="128" s="1"/>
  <c r="K27" i="128"/>
  <c r="C27" i="128" s="1"/>
  <c r="M10" i="128"/>
  <c r="M12" i="128"/>
  <c r="E12" i="128" s="1"/>
  <c r="L19" i="128"/>
  <c r="D19" i="128" s="1"/>
  <c r="M19" i="128"/>
  <c r="E19" i="128" s="1"/>
  <c r="L21" i="128"/>
  <c r="D21" i="128" s="1"/>
  <c r="M21" i="128"/>
  <c r="E21" i="128" s="1"/>
  <c r="L22" i="128"/>
  <c r="D22" i="128" s="1"/>
  <c r="M22" i="128"/>
  <c r="E22" i="128" s="1"/>
  <c r="M32" i="128"/>
  <c r="K19" i="128"/>
  <c r="C19" i="128" s="1"/>
  <c r="M48" i="128"/>
  <c r="E48" i="128" s="1"/>
  <c r="M56" i="128"/>
  <c r="M57" i="128"/>
  <c r="M58" i="128"/>
  <c r="M61" i="128"/>
  <c r="E61" i="128" s="1"/>
  <c r="L67" i="128"/>
  <c r="M67" i="128"/>
  <c r="K61" i="128"/>
  <c r="C61" i="128" s="1"/>
  <c r="K58" i="128"/>
  <c r="C58" i="128" s="1"/>
  <c r="K57" i="128"/>
  <c r="K56" i="128"/>
  <c r="K48" i="128"/>
  <c r="C48" i="128" s="1"/>
  <c r="K47" i="128"/>
  <c r="C47" i="128" s="1"/>
  <c r="K22" i="128"/>
  <c r="C22" i="128" s="1"/>
  <c r="K21" i="128"/>
  <c r="C21" i="128" s="1"/>
  <c r="K12" i="128"/>
  <c r="C12" i="128" s="1"/>
  <c r="K10" i="128"/>
  <c r="C10" i="128" s="1"/>
  <c r="E51" i="127"/>
  <c r="E52" i="127"/>
  <c r="E56" i="127"/>
  <c r="D59" i="127"/>
  <c r="D60" i="127"/>
  <c r="E60" i="127"/>
  <c r="D61" i="127"/>
  <c r="E61" i="127"/>
  <c r="E66" i="127"/>
  <c r="C61" i="127"/>
  <c r="C56" i="127"/>
  <c r="C52" i="127"/>
  <c r="C51" i="127"/>
  <c r="E13" i="127"/>
  <c r="D14" i="127"/>
  <c r="D15" i="127"/>
  <c r="E15" i="127"/>
  <c r="D19" i="127"/>
  <c r="E20" i="127"/>
  <c r="D25" i="127"/>
  <c r="D28" i="127"/>
  <c r="E30" i="127"/>
  <c r="E38" i="127"/>
  <c r="E41" i="127"/>
  <c r="C39" i="127"/>
  <c r="C28" i="127"/>
  <c r="C24" i="127"/>
  <c r="C23" i="127"/>
  <c r="C19" i="127"/>
  <c r="C18" i="127"/>
  <c r="K67" i="132"/>
  <c r="I67" i="132"/>
  <c r="H67" i="132"/>
  <c r="G67" i="132"/>
  <c r="E67" i="132"/>
  <c r="D67" i="132"/>
  <c r="C67" i="132"/>
  <c r="I63" i="132"/>
  <c r="H63" i="132"/>
  <c r="G63" i="132"/>
  <c r="I62" i="132"/>
  <c r="H62" i="132"/>
  <c r="G62" i="132"/>
  <c r="E61" i="132"/>
  <c r="D61" i="132"/>
  <c r="C61" i="132"/>
  <c r="E60" i="132"/>
  <c r="D60" i="132"/>
  <c r="C60" i="132"/>
  <c r="E59" i="132"/>
  <c r="D59" i="132"/>
  <c r="C59" i="132"/>
  <c r="D58" i="132"/>
  <c r="C58" i="132"/>
  <c r="C56" i="132"/>
  <c r="E55" i="132"/>
  <c r="D55" i="132"/>
  <c r="C55" i="132"/>
  <c r="E54" i="132"/>
  <c r="D54" i="132"/>
  <c r="C54" i="132"/>
  <c r="E53" i="132"/>
  <c r="D53" i="132"/>
  <c r="C53" i="132"/>
  <c r="E52" i="132"/>
  <c r="D52" i="132"/>
  <c r="C52" i="132"/>
  <c r="E51" i="132"/>
  <c r="D51" i="132"/>
  <c r="C51" i="132"/>
  <c r="E50" i="132"/>
  <c r="D50" i="132"/>
  <c r="C50" i="132"/>
  <c r="E49" i="132"/>
  <c r="D49" i="132"/>
  <c r="C49" i="132"/>
  <c r="I41" i="132"/>
  <c r="H41" i="132"/>
  <c r="G41" i="132"/>
  <c r="E38" i="132"/>
  <c r="D38" i="132"/>
  <c r="C38" i="132"/>
  <c r="E36" i="132"/>
  <c r="D36" i="132"/>
  <c r="C36" i="132"/>
  <c r="K32" i="132"/>
  <c r="I32" i="132"/>
  <c r="I35" i="132" s="1"/>
  <c r="H32" i="132"/>
  <c r="G32" i="132"/>
  <c r="D30" i="132"/>
  <c r="C30" i="132"/>
  <c r="E29" i="132"/>
  <c r="D29" i="132"/>
  <c r="C29" i="132"/>
  <c r="E28" i="132"/>
  <c r="D28" i="132"/>
  <c r="C28" i="132"/>
  <c r="E26" i="132"/>
  <c r="D26" i="132"/>
  <c r="C26" i="132"/>
  <c r="I25" i="132"/>
  <c r="H25" i="132"/>
  <c r="H31" i="132" s="1"/>
  <c r="G25" i="132"/>
  <c r="G31" i="132" s="1"/>
  <c r="E24" i="132"/>
  <c r="D24" i="132"/>
  <c r="C24" i="132"/>
  <c r="E20" i="132"/>
  <c r="D20" i="132"/>
  <c r="C20" i="132"/>
  <c r="E19" i="132"/>
  <c r="D19" i="132"/>
  <c r="C19" i="132"/>
  <c r="E16" i="132"/>
  <c r="D16" i="132"/>
  <c r="C16" i="132"/>
  <c r="E15" i="132"/>
  <c r="D15" i="132"/>
  <c r="C15" i="132"/>
  <c r="E14" i="132"/>
  <c r="D14" i="132"/>
  <c r="C14" i="132"/>
  <c r="E13" i="132"/>
  <c r="D13" i="132"/>
  <c r="C13" i="132"/>
  <c r="E10" i="132"/>
  <c r="D10" i="132"/>
  <c r="C10" i="132"/>
  <c r="E9" i="132"/>
  <c r="D9" i="132"/>
  <c r="C9" i="132"/>
  <c r="K69" i="131"/>
  <c r="I69" i="131"/>
  <c r="H69" i="131"/>
  <c r="G69" i="131"/>
  <c r="E69" i="131"/>
  <c r="D69" i="131"/>
  <c r="C69" i="131"/>
  <c r="I65" i="131"/>
  <c r="H65" i="131"/>
  <c r="G65" i="131"/>
  <c r="I64" i="131"/>
  <c r="H64" i="131"/>
  <c r="G64" i="131"/>
  <c r="C63" i="131"/>
  <c r="E62" i="131"/>
  <c r="D62" i="131"/>
  <c r="C62" i="131"/>
  <c r="E61" i="131"/>
  <c r="D61" i="131"/>
  <c r="C61" i="131"/>
  <c r="E57" i="131"/>
  <c r="D57" i="131"/>
  <c r="C57" i="131"/>
  <c r="E56" i="131"/>
  <c r="D56" i="131"/>
  <c r="C56" i="131"/>
  <c r="E55" i="131"/>
  <c r="D55" i="131"/>
  <c r="C55" i="131"/>
  <c r="E54" i="131"/>
  <c r="D54" i="131"/>
  <c r="C54" i="131"/>
  <c r="E53" i="131"/>
  <c r="D53" i="131"/>
  <c r="C53" i="131"/>
  <c r="E52" i="131"/>
  <c r="D52" i="131"/>
  <c r="C52" i="131"/>
  <c r="E51" i="131"/>
  <c r="D51" i="131"/>
  <c r="C51" i="131"/>
  <c r="C50" i="131"/>
  <c r="I43" i="131"/>
  <c r="H43" i="131"/>
  <c r="G43" i="131"/>
  <c r="E38" i="131"/>
  <c r="D38" i="131"/>
  <c r="C38" i="131"/>
  <c r="I34" i="131"/>
  <c r="H34" i="131"/>
  <c r="G34" i="131"/>
  <c r="G37" i="131" s="1"/>
  <c r="D32" i="131"/>
  <c r="E32" i="131"/>
  <c r="E31" i="131"/>
  <c r="D31" i="131"/>
  <c r="C31" i="131"/>
  <c r="E30" i="131"/>
  <c r="D30" i="131"/>
  <c r="C30" i="131"/>
  <c r="E28" i="131"/>
  <c r="D28" i="131"/>
  <c r="C28" i="131"/>
  <c r="I27" i="131"/>
  <c r="H27" i="131"/>
  <c r="H33" i="131" s="1"/>
  <c r="G27" i="131"/>
  <c r="G33" i="131" s="1"/>
  <c r="E21" i="131"/>
  <c r="E20" i="131"/>
  <c r="D20" i="131"/>
  <c r="C20" i="131"/>
  <c r="E19" i="131"/>
  <c r="D19" i="131"/>
  <c r="C19" i="131"/>
  <c r="E16" i="131"/>
  <c r="D16" i="131"/>
  <c r="C16" i="131"/>
  <c r="E15" i="131"/>
  <c r="D15" i="131"/>
  <c r="C15" i="131"/>
  <c r="E14" i="131"/>
  <c r="D14" i="131"/>
  <c r="C14" i="131"/>
  <c r="E13" i="131"/>
  <c r="D13" i="131"/>
  <c r="C13" i="131"/>
  <c r="E10" i="131"/>
  <c r="D10" i="131"/>
  <c r="C10" i="131"/>
  <c r="E9" i="131"/>
  <c r="D9" i="131"/>
  <c r="C9" i="131"/>
  <c r="Q69" i="130"/>
  <c r="P69" i="130"/>
  <c r="O69" i="130"/>
  <c r="M69" i="130"/>
  <c r="L69" i="130"/>
  <c r="K69" i="130"/>
  <c r="I69" i="130"/>
  <c r="H69" i="130"/>
  <c r="G69" i="130"/>
  <c r="E68" i="130"/>
  <c r="D68" i="130"/>
  <c r="D69" i="130" s="1"/>
  <c r="C68" i="130"/>
  <c r="E67" i="130"/>
  <c r="E69" i="130" s="1"/>
  <c r="D67" i="130"/>
  <c r="C67" i="130"/>
  <c r="M65" i="130"/>
  <c r="L65" i="130"/>
  <c r="K65" i="130"/>
  <c r="I65" i="130"/>
  <c r="I66" i="130" s="1"/>
  <c r="H65" i="130"/>
  <c r="G65" i="130"/>
  <c r="E62" i="130"/>
  <c r="D62" i="130"/>
  <c r="C62" i="130"/>
  <c r="E61" i="130"/>
  <c r="D61" i="130"/>
  <c r="C61" i="130"/>
  <c r="E57" i="130"/>
  <c r="D57" i="130"/>
  <c r="C57" i="130"/>
  <c r="E56" i="130"/>
  <c r="D56" i="130"/>
  <c r="C56" i="130"/>
  <c r="E55" i="130"/>
  <c r="D55" i="130"/>
  <c r="C55" i="130"/>
  <c r="E54" i="130"/>
  <c r="D54" i="130"/>
  <c r="C54" i="130"/>
  <c r="E53" i="130"/>
  <c r="D53" i="130"/>
  <c r="C53" i="130"/>
  <c r="E52" i="130"/>
  <c r="D52" i="130"/>
  <c r="C52" i="130"/>
  <c r="E51" i="130"/>
  <c r="D51" i="130"/>
  <c r="C51" i="130"/>
  <c r="N50" i="130"/>
  <c r="J50" i="130"/>
  <c r="I38" i="130"/>
  <c r="E38" i="130" s="1"/>
  <c r="H38" i="130"/>
  <c r="D38" i="130" s="1"/>
  <c r="G38" i="130"/>
  <c r="C38" i="130" s="1"/>
  <c r="M34" i="130"/>
  <c r="M35" i="130" s="1"/>
  <c r="L34" i="130"/>
  <c r="L35" i="130" s="1"/>
  <c r="K34" i="130"/>
  <c r="K35" i="130" s="1"/>
  <c r="O34" i="130"/>
  <c r="D32" i="130"/>
  <c r="E31" i="130"/>
  <c r="D31" i="130"/>
  <c r="C31" i="130"/>
  <c r="E30" i="130"/>
  <c r="D30" i="130"/>
  <c r="C30" i="130"/>
  <c r="E28" i="130"/>
  <c r="D28" i="130"/>
  <c r="C28" i="130"/>
  <c r="E20" i="130"/>
  <c r="D20" i="130"/>
  <c r="C20" i="130"/>
  <c r="E19" i="130"/>
  <c r="D19" i="130"/>
  <c r="C19" i="130"/>
  <c r="J18" i="130"/>
  <c r="N17" i="130"/>
  <c r="E16" i="130"/>
  <c r="D16" i="130"/>
  <c r="C16" i="130"/>
  <c r="E15" i="130"/>
  <c r="D15" i="130"/>
  <c r="C15" i="130"/>
  <c r="E14" i="130"/>
  <c r="D14" i="130"/>
  <c r="C14" i="130"/>
  <c r="E13" i="130"/>
  <c r="D13" i="130"/>
  <c r="C13" i="130"/>
  <c r="E10" i="130"/>
  <c r="D10" i="130"/>
  <c r="C10" i="130"/>
  <c r="E9" i="130"/>
  <c r="D9" i="130"/>
  <c r="C9" i="130"/>
  <c r="K69" i="129"/>
  <c r="I69" i="129"/>
  <c r="H69" i="129"/>
  <c r="G69" i="129"/>
  <c r="E69" i="129"/>
  <c r="D69" i="129"/>
  <c r="C69" i="129"/>
  <c r="I65" i="129"/>
  <c r="H65" i="129"/>
  <c r="G65" i="129"/>
  <c r="I64" i="129"/>
  <c r="H64" i="129"/>
  <c r="G64" i="129"/>
  <c r="K63" i="129"/>
  <c r="C63" i="129" s="1"/>
  <c r="E59" i="129"/>
  <c r="E51" i="129"/>
  <c r="D51" i="129"/>
  <c r="C51" i="129"/>
  <c r="I43" i="129"/>
  <c r="H43" i="129"/>
  <c r="G43" i="129"/>
  <c r="E40" i="129"/>
  <c r="D40" i="129"/>
  <c r="C40" i="129"/>
  <c r="E38" i="129"/>
  <c r="D38" i="129"/>
  <c r="C38" i="129"/>
  <c r="I34" i="129"/>
  <c r="H34" i="129"/>
  <c r="G34" i="129"/>
  <c r="G37" i="129" s="1"/>
  <c r="M34" i="129"/>
  <c r="C32" i="129"/>
  <c r="E31" i="129"/>
  <c r="D31" i="129"/>
  <c r="C31" i="129"/>
  <c r="E30" i="129"/>
  <c r="D30" i="129"/>
  <c r="C30" i="129"/>
  <c r="C29" i="129"/>
  <c r="E28" i="129"/>
  <c r="D28" i="129"/>
  <c r="C28" i="129"/>
  <c r="I27" i="129"/>
  <c r="I33" i="129" s="1"/>
  <c r="H27" i="129"/>
  <c r="H33" i="129" s="1"/>
  <c r="G27" i="129"/>
  <c r="G33" i="129" s="1"/>
  <c r="G35" i="129" s="1"/>
  <c r="G44" i="129" s="1"/>
  <c r="C24" i="129"/>
  <c r="E20" i="129"/>
  <c r="D20" i="129"/>
  <c r="C20" i="129"/>
  <c r="E19" i="129"/>
  <c r="D19" i="129"/>
  <c r="C19" i="129"/>
  <c r="J18" i="129"/>
  <c r="E16" i="129"/>
  <c r="D16" i="129"/>
  <c r="C16" i="129"/>
  <c r="E15" i="129"/>
  <c r="D15" i="129"/>
  <c r="C15" i="129"/>
  <c r="E14" i="129"/>
  <c r="D14" i="129"/>
  <c r="C14" i="129"/>
  <c r="E13" i="129"/>
  <c r="D13" i="129"/>
  <c r="C13" i="129"/>
  <c r="K11" i="129"/>
  <c r="C11" i="129"/>
  <c r="E10" i="129"/>
  <c r="D10" i="129"/>
  <c r="C10" i="129"/>
  <c r="E9" i="129"/>
  <c r="D9" i="129"/>
  <c r="C9" i="129"/>
  <c r="M69" i="128"/>
  <c r="L69" i="128"/>
  <c r="K69" i="128"/>
  <c r="K67" i="128"/>
  <c r="I67" i="128"/>
  <c r="H67" i="128"/>
  <c r="G67" i="128"/>
  <c r="E67" i="128"/>
  <c r="D67" i="128"/>
  <c r="C67" i="128"/>
  <c r="I63" i="128"/>
  <c r="H63" i="128"/>
  <c r="G63" i="128"/>
  <c r="I62" i="128"/>
  <c r="H62" i="128"/>
  <c r="G62" i="128"/>
  <c r="E60" i="128"/>
  <c r="D60" i="128"/>
  <c r="C60" i="128"/>
  <c r="E59" i="128"/>
  <c r="D59" i="128"/>
  <c r="C59" i="128"/>
  <c r="C56" i="128"/>
  <c r="E55" i="128"/>
  <c r="D55" i="128"/>
  <c r="C55" i="128"/>
  <c r="E54" i="128"/>
  <c r="D54" i="128"/>
  <c r="C54" i="128"/>
  <c r="E53" i="128"/>
  <c r="D53" i="128"/>
  <c r="C53" i="128"/>
  <c r="E52" i="128"/>
  <c r="D52" i="128"/>
  <c r="C52" i="128"/>
  <c r="E51" i="128"/>
  <c r="D51" i="128"/>
  <c r="C51" i="128"/>
  <c r="E50" i="128"/>
  <c r="D50" i="128"/>
  <c r="C50" i="128"/>
  <c r="E49" i="128"/>
  <c r="D49" i="128"/>
  <c r="C49" i="128"/>
  <c r="J48" i="128"/>
  <c r="I41" i="128"/>
  <c r="H41" i="128"/>
  <c r="G41" i="128"/>
  <c r="C38" i="128"/>
  <c r="E36" i="128"/>
  <c r="D36" i="128"/>
  <c r="C36" i="128"/>
  <c r="I32" i="128"/>
  <c r="E30" i="128"/>
  <c r="E29" i="128"/>
  <c r="D29" i="128"/>
  <c r="C29" i="128"/>
  <c r="E28" i="128"/>
  <c r="D28" i="128"/>
  <c r="C28" i="128"/>
  <c r="E26" i="128"/>
  <c r="D26" i="128"/>
  <c r="C26" i="128"/>
  <c r="I25" i="128"/>
  <c r="I31" i="128" s="1"/>
  <c r="I34" i="128" s="1"/>
  <c r="H25" i="128"/>
  <c r="H31" i="128" s="1"/>
  <c r="G25" i="128"/>
  <c r="G31" i="128" s="1"/>
  <c r="E23" i="128"/>
  <c r="D23" i="128"/>
  <c r="C23" i="128"/>
  <c r="E20" i="128"/>
  <c r="D20" i="128"/>
  <c r="C20" i="128"/>
  <c r="J18" i="128"/>
  <c r="E16" i="128"/>
  <c r="D16" i="128"/>
  <c r="C16" i="128"/>
  <c r="E15" i="128"/>
  <c r="D15" i="128"/>
  <c r="C15" i="128"/>
  <c r="E14" i="128"/>
  <c r="D14" i="128"/>
  <c r="C14" i="128"/>
  <c r="E13" i="128"/>
  <c r="D13" i="128"/>
  <c r="C13" i="128"/>
  <c r="E10" i="128"/>
  <c r="E9" i="128"/>
  <c r="D9" i="128"/>
  <c r="C9" i="128"/>
  <c r="C66" i="127"/>
  <c r="C65" i="127"/>
  <c r="D65" i="127"/>
  <c r="C60" i="127"/>
  <c r="E59" i="127"/>
  <c r="C59" i="127"/>
  <c r="C58" i="127"/>
  <c r="D56" i="127"/>
  <c r="E55" i="127"/>
  <c r="D55" i="127"/>
  <c r="C55" i="127"/>
  <c r="E54" i="127"/>
  <c r="D54" i="127"/>
  <c r="C54" i="127"/>
  <c r="E53" i="127"/>
  <c r="D53" i="127"/>
  <c r="C53" i="127"/>
  <c r="D52" i="127"/>
  <c r="D51" i="127"/>
  <c r="C50" i="127"/>
  <c r="E49" i="127"/>
  <c r="C49" i="127"/>
  <c r="I42" i="127"/>
  <c r="H42" i="127"/>
  <c r="G42" i="127"/>
  <c r="K40" i="127"/>
  <c r="D38" i="127"/>
  <c r="C38" i="127"/>
  <c r="I36" i="127"/>
  <c r="H36" i="127"/>
  <c r="G36" i="127"/>
  <c r="H35" i="127"/>
  <c r="C30" i="127"/>
  <c r="C25" i="127"/>
  <c r="E23" i="127"/>
  <c r="C21" i="127"/>
  <c r="C20" i="127"/>
  <c r="C15" i="127"/>
  <c r="E14" i="127"/>
  <c r="B27" i="31"/>
  <c r="A27" i="31"/>
  <c r="Q22" i="87"/>
  <c r="M22" i="87"/>
  <c r="I35" i="68"/>
  <c r="H10" i="4"/>
  <c r="M18" i="31"/>
  <c r="M32" i="31"/>
  <c r="M37" i="31"/>
  <c r="F19" i="131" l="1"/>
  <c r="M39" i="132"/>
  <c r="M41" i="132" s="1"/>
  <c r="E41" i="132" s="1"/>
  <c r="E21" i="132"/>
  <c r="F21" i="132" s="1"/>
  <c r="N21" i="132"/>
  <c r="F24" i="131"/>
  <c r="E11" i="131"/>
  <c r="N11" i="131"/>
  <c r="E29" i="130"/>
  <c r="H34" i="128"/>
  <c r="I70" i="130"/>
  <c r="C40" i="127"/>
  <c r="K42" i="127"/>
  <c r="C37" i="132"/>
  <c r="M19" i="87"/>
  <c r="M23" i="87" s="1"/>
  <c r="G34" i="128"/>
  <c r="H35" i="132"/>
  <c r="E29" i="127"/>
  <c r="E28" i="127"/>
  <c r="C30" i="128"/>
  <c r="G34" i="127"/>
  <c r="G43" i="127" s="1"/>
  <c r="E24" i="127"/>
  <c r="D63" i="130"/>
  <c r="I37" i="131"/>
  <c r="G66" i="131"/>
  <c r="G70" i="131" s="1"/>
  <c r="K41" i="131"/>
  <c r="C41" i="131" s="1"/>
  <c r="E39" i="129"/>
  <c r="K39" i="128"/>
  <c r="C39" i="128" s="1"/>
  <c r="K11" i="128"/>
  <c r="C11" i="128" s="1"/>
  <c r="K63" i="128"/>
  <c r="M63" i="128"/>
  <c r="M35" i="128" s="1"/>
  <c r="C39" i="130"/>
  <c r="C41" i="130" s="1"/>
  <c r="G41" i="130"/>
  <c r="G43" i="130" s="1"/>
  <c r="D40" i="127"/>
  <c r="J25" i="128"/>
  <c r="G64" i="128"/>
  <c r="G68" i="128" s="1"/>
  <c r="C63" i="130"/>
  <c r="C65" i="130" s="1"/>
  <c r="C16" i="127"/>
  <c r="E17" i="127"/>
  <c r="M39" i="128"/>
  <c r="M41" i="128" s="1"/>
  <c r="Q41" i="130"/>
  <c r="Q43" i="130" s="1"/>
  <c r="E40" i="130"/>
  <c r="I41" i="130"/>
  <c r="I43" i="130" s="1"/>
  <c r="H34" i="130"/>
  <c r="K63" i="132"/>
  <c r="K35" i="132" s="1"/>
  <c r="I64" i="132"/>
  <c r="I68" i="132" s="1"/>
  <c r="C57" i="128"/>
  <c r="C63" i="128" s="1"/>
  <c r="H66" i="129"/>
  <c r="H70" i="129" s="1"/>
  <c r="E63" i="130"/>
  <c r="G36" i="131"/>
  <c r="H37" i="131"/>
  <c r="E37" i="132"/>
  <c r="H64" i="132"/>
  <c r="H68" i="132" s="1"/>
  <c r="C17" i="127"/>
  <c r="M11" i="128"/>
  <c r="C11" i="130"/>
  <c r="O41" i="130"/>
  <c r="C27" i="127"/>
  <c r="C32" i="127" s="1"/>
  <c r="E25" i="127"/>
  <c r="E58" i="127"/>
  <c r="E50" i="127"/>
  <c r="C14" i="127"/>
  <c r="K37" i="130"/>
  <c r="K66" i="130"/>
  <c r="D9" i="127"/>
  <c r="G32" i="128"/>
  <c r="G35" i="128" s="1"/>
  <c r="H64" i="128"/>
  <c r="H68" i="128" s="1"/>
  <c r="I66" i="129"/>
  <c r="I70" i="129" s="1"/>
  <c r="K70" i="130"/>
  <c r="I66" i="131"/>
  <c r="G64" i="132"/>
  <c r="G68" i="132" s="1"/>
  <c r="G35" i="132"/>
  <c r="E39" i="127"/>
  <c r="E39" i="131"/>
  <c r="I34" i="127"/>
  <c r="I43" i="127" s="1"/>
  <c r="H35" i="128"/>
  <c r="G33" i="132"/>
  <c r="G42" i="132" s="1"/>
  <c r="G34" i="132"/>
  <c r="D30" i="128"/>
  <c r="L32" i="128"/>
  <c r="E26" i="131"/>
  <c r="H34" i="127"/>
  <c r="H43" i="127" s="1"/>
  <c r="I35" i="127"/>
  <c r="D39" i="127"/>
  <c r="I37" i="129"/>
  <c r="G66" i="129"/>
  <c r="G70" i="129" s="1"/>
  <c r="H37" i="129"/>
  <c r="L37" i="130"/>
  <c r="M66" i="130"/>
  <c r="M70" i="130" s="1"/>
  <c r="C69" i="130"/>
  <c r="I33" i="131"/>
  <c r="C32" i="132"/>
  <c r="M67" i="127"/>
  <c r="M65" i="129"/>
  <c r="M37" i="129" s="1"/>
  <c r="Q65" i="130"/>
  <c r="Q37" i="130" s="1"/>
  <c r="H66" i="130"/>
  <c r="H70" i="130" s="1"/>
  <c r="I31" i="132"/>
  <c r="D16" i="127"/>
  <c r="L67" i="127"/>
  <c r="N19" i="127"/>
  <c r="H33" i="132"/>
  <c r="H42" i="132" s="1"/>
  <c r="H34" i="132"/>
  <c r="C9" i="127"/>
  <c r="K65" i="129"/>
  <c r="K37" i="129" s="1"/>
  <c r="C37" i="129" s="1"/>
  <c r="E9" i="127"/>
  <c r="K44" i="130"/>
  <c r="K36" i="130"/>
  <c r="L44" i="130"/>
  <c r="L36" i="130"/>
  <c r="H36" i="129"/>
  <c r="H35" i="129"/>
  <c r="H44" i="129" s="1"/>
  <c r="J33" i="129"/>
  <c r="G36" i="129"/>
  <c r="E47" i="132"/>
  <c r="M63" i="132"/>
  <c r="M35" i="132" s="1"/>
  <c r="E35" i="132" s="1"/>
  <c r="C63" i="132"/>
  <c r="D32" i="132"/>
  <c r="C39" i="132"/>
  <c r="E63" i="132"/>
  <c r="M41" i="131"/>
  <c r="M43" i="131" s="1"/>
  <c r="O65" i="130"/>
  <c r="O37" i="130" s="1"/>
  <c r="C39" i="131"/>
  <c r="E60" i="130"/>
  <c r="D34" i="130"/>
  <c r="C65" i="129"/>
  <c r="E58" i="129"/>
  <c r="E60" i="129"/>
  <c r="E11" i="129"/>
  <c r="C39" i="129"/>
  <c r="E50" i="129"/>
  <c r="M43" i="129"/>
  <c r="E43" i="129" s="1"/>
  <c r="I35" i="128"/>
  <c r="D66" i="127"/>
  <c r="D67" i="127" s="1"/>
  <c r="E21" i="127"/>
  <c r="E19" i="127"/>
  <c r="F19" i="127" s="1"/>
  <c r="D30" i="127"/>
  <c r="E16" i="127"/>
  <c r="D13" i="127"/>
  <c r="D17" i="127"/>
  <c r="E18" i="127"/>
  <c r="E12" i="127"/>
  <c r="C13" i="127"/>
  <c r="I35" i="129"/>
  <c r="I36" i="129"/>
  <c r="E34" i="129"/>
  <c r="G35" i="127"/>
  <c r="E65" i="127"/>
  <c r="E67" i="127" s="1"/>
  <c r="H33" i="128"/>
  <c r="H42" i="128" s="1"/>
  <c r="K32" i="128"/>
  <c r="I33" i="128"/>
  <c r="E57" i="128"/>
  <c r="J62" i="128"/>
  <c r="J27" i="129"/>
  <c r="J64" i="129"/>
  <c r="C50" i="130"/>
  <c r="C67" i="127"/>
  <c r="J31" i="128"/>
  <c r="E37" i="128"/>
  <c r="I64" i="128"/>
  <c r="C34" i="129"/>
  <c r="C41" i="129"/>
  <c r="E34" i="131"/>
  <c r="H66" i="131"/>
  <c r="H70" i="131" s="1"/>
  <c r="H36" i="131"/>
  <c r="E56" i="128"/>
  <c r="E58" i="128"/>
  <c r="L34" i="129"/>
  <c r="D32" i="129"/>
  <c r="E32" i="130"/>
  <c r="E34" i="130" s="1"/>
  <c r="J64" i="130"/>
  <c r="H35" i="131"/>
  <c r="H44" i="131" s="1"/>
  <c r="D34" i="131"/>
  <c r="K67" i="127"/>
  <c r="E11" i="130"/>
  <c r="D11" i="131"/>
  <c r="E12" i="131"/>
  <c r="G35" i="131"/>
  <c r="G44" i="131" s="1"/>
  <c r="I33" i="132"/>
  <c r="E32" i="129"/>
  <c r="C32" i="130"/>
  <c r="C34" i="130" s="1"/>
  <c r="G34" i="130"/>
  <c r="M37" i="130"/>
  <c r="G66" i="130"/>
  <c r="G70" i="130" s="1"/>
  <c r="L66" i="130"/>
  <c r="L70" i="130" s="1"/>
  <c r="C11" i="131"/>
  <c r="K34" i="131"/>
  <c r="C32" i="131"/>
  <c r="K65" i="131"/>
  <c r="C60" i="131"/>
  <c r="C65" i="131" s="1"/>
  <c r="E32" i="132"/>
  <c r="J70" i="130" l="1"/>
  <c r="E39" i="132"/>
  <c r="F11" i="131"/>
  <c r="E37" i="129"/>
  <c r="H35" i="130"/>
  <c r="H44" i="130" s="1"/>
  <c r="H37" i="130"/>
  <c r="G33" i="128"/>
  <c r="G42" i="128" s="1"/>
  <c r="E65" i="129"/>
  <c r="G35" i="130"/>
  <c r="G44" i="130" s="1"/>
  <c r="G37" i="130"/>
  <c r="J66" i="129"/>
  <c r="E41" i="131"/>
  <c r="E65" i="130"/>
  <c r="E37" i="130" s="1"/>
  <c r="J70" i="129"/>
  <c r="N70" i="130"/>
  <c r="J66" i="130"/>
  <c r="I35" i="131"/>
  <c r="E37" i="127"/>
  <c r="I36" i="131"/>
  <c r="C35" i="132"/>
  <c r="I34" i="132"/>
  <c r="I42" i="132"/>
  <c r="I70" i="131"/>
  <c r="N66" i="130"/>
  <c r="E39" i="130"/>
  <c r="E42" i="130"/>
  <c r="E31" i="127"/>
  <c r="C37" i="130"/>
  <c r="J64" i="128"/>
  <c r="I68" i="128"/>
  <c r="J68" i="128" s="1"/>
  <c r="E39" i="128"/>
  <c r="E35" i="128"/>
  <c r="E32" i="128"/>
  <c r="D34" i="129"/>
  <c r="N40" i="127"/>
  <c r="E40" i="127"/>
  <c r="E43" i="131"/>
  <c r="N33" i="130"/>
  <c r="C32" i="128"/>
  <c r="K35" i="128"/>
  <c r="C35" i="128" s="1"/>
  <c r="J35" i="129"/>
  <c r="I44" i="129"/>
  <c r="J44" i="129" s="1"/>
  <c r="K37" i="131"/>
  <c r="C37" i="131" s="1"/>
  <c r="C34" i="131"/>
  <c r="I34" i="130"/>
  <c r="E11" i="128"/>
  <c r="D32" i="128"/>
  <c r="E63" i="128"/>
  <c r="I42" i="128"/>
  <c r="J42" i="128" s="1"/>
  <c r="J33" i="128"/>
  <c r="E27" i="127"/>
  <c r="I35" i="130" l="1"/>
  <c r="I44" i="130" s="1"/>
  <c r="I37" i="130"/>
  <c r="E11" i="127"/>
  <c r="E32" i="127" s="1"/>
  <c r="E10" i="127"/>
  <c r="M34" i="127"/>
  <c r="M43" i="127" s="1"/>
  <c r="E41" i="130"/>
  <c r="I44" i="131"/>
  <c r="E41" i="128"/>
  <c r="M44" i="130"/>
  <c r="N44" i="130" s="1"/>
  <c r="N35" i="130"/>
  <c r="F40" i="127"/>
  <c r="E42" i="127"/>
  <c r="E34" i="127" l="1"/>
  <c r="E43" i="130"/>
  <c r="E43" i="127" l="1"/>
  <c r="E75" i="97" l="1"/>
  <c r="E74" i="97"/>
  <c r="E70" i="97"/>
  <c r="E69" i="97"/>
  <c r="E68" i="97"/>
  <c r="E65" i="97"/>
  <c r="E61" i="97"/>
  <c r="E60" i="97"/>
  <c r="E59" i="97"/>
  <c r="Q59" i="97" s="1"/>
  <c r="D75" i="97"/>
  <c r="D74" i="97"/>
  <c r="D70" i="97"/>
  <c r="D69" i="97"/>
  <c r="D68" i="97"/>
  <c r="D61" i="97"/>
  <c r="D60" i="97"/>
  <c r="C75" i="97"/>
  <c r="C74" i="97"/>
  <c r="C70" i="97"/>
  <c r="C69" i="97"/>
  <c r="C68" i="97"/>
  <c r="C61" i="97"/>
  <c r="C60" i="97"/>
  <c r="C59" i="97"/>
  <c r="E48" i="97"/>
  <c r="E42" i="97"/>
  <c r="M42" i="97" s="1"/>
  <c r="E41" i="97"/>
  <c r="M41" i="97" s="1"/>
  <c r="E40" i="97"/>
  <c r="M40" i="97" s="1"/>
  <c r="E33" i="97"/>
  <c r="E32" i="97"/>
  <c r="D48" i="97"/>
  <c r="D33" i="97"/>
  <c r="P33" i="97" s="1"/>
  <c r="D32" i="97"/>
  <c r="P32" i="97" s="1"/>
  <c r="C48" i="97"/>
  <c r="C45" i="97"/>
  <c r="C44" i="97"/>
  <c r="C40" i="97"/>
  <c r="C33" i="97"/>
  <c r="O33" i="97" s="1"/>
  <c r="C32" i="97"/>
  <c r="O32" i="97" s="1"/>
  <c r="M48" i="97" l="1"/>
  <c r="M50" i="97"/>
  <c r="M51" i="97" s="1"/>
  <c r="K48" i="97"/>
  <c r="L48" i="97"/>
  <c r="K40" i="97"/>
  <c r="O40" i="97" s="1"/>
  <c r="K45" i="97"/>
  <c r="K47" i="97" s="1"/>
  <c r="E76" i="97"/>
  <c r="D76" i="97"/>
  <c r="O45" i="97" l="1"/>
  <c r="P48" i="97"/>
  <c r="K50" i="97"/>
  <c r="K51" i="97" s="1"/>
  <c r="O48" i="97"/>
  <c r="E32" i="68"/>
  <c r="E29" i="68"/>
  <c r="Q29" i="68" s="1"/>
  <c r="U29" i="68" s="1"/>
  <c r="E28" i="68"/>
  <c r="E24" i="68"/>
  <c r="Q24" i="68" l="1"/>
  <c r="U24" i="68"/>
  <c r="Q28" i="68"/>
  <c r="U28" i="68"/>
  <c r="U32" i="68"/>
  <c r="Q32" i="68"/>
  <c r="E30" i="68"/>
  <c r="Q30" i="68" s="1"/>
  <c r="U30" i="68" l="1"/>
  <c r="U35" i="68" s="1"/>
  <c r="Q35" i="68"/>
  <c r="E45" i="104"/>
  <c r="M45" i="104" s="1"/>
  <c r="M39" i="104"/>
  <c r="D45" i="104"/>
  <c r="L45" i="104" s="1"/>
  <c r="C45" i="104"/>
  <c r="K45" i="104" s="1"/>
  <c r="I76" i="97"/>
  <c r="H76" i="97"/>
  <c r="G76" i="97"/>
  <c r="C76" i="97"/>
  <c r="P75" i="97"/>
  <c r="O75" i="97"/>
  <c r="Q74" i="97"/>
  <c r="P74" i="97"/>
  <c r="O74" i="97"/>
  <c r="I72" i="97"/>
  <c r="H70" i="97"/>
  <c r="H72" i="97" s="1"/>
  <c r="G70" i="97"/>
  <c r="G72" i="97" s="1"/>
  <c r="P69" i="97"/>
  <c r="O69" i="97"/>
  <c r="Q69" i="97"/>
  <c r="Q68" i="97"/>
  <c r="P68" i="97"/>
  <c r="I65" i="97"/>
  <c r="H65" i="97"/>
  <c r="H71" i="97" s="1"/>
  <c r="G65" i="97"/>
  <c r="G71" i="97" s="1"/>
  <c r="Q64" i="97"/>
  <c r="P64" i="97"/>
  <c r="O64" i="97"/>
  <c r="Q63" i="97"/>
  <c r="P63" i="97"/>
  <c r="O63" i="97"/>
  <c r="Q62" i="97"/>
  <c r="P62" i="97"/>
  <c r="O62" i="97"/>
  <c r="P61" i="97"/>
  <c r="O61" i="97"/>
  <c r="Q60" i="97"/>
  <c r="P60" i="97"/>
  <c r="O60" i="97"/>
  <c r="O56" i="97"/>
  <c r="Q48" i="97"/>
  <c r="I44" i="97"/>
  <c r="I47" i="97" s="1"/>
  <c r="H44" i="97"/>
  <c r="G44" i="97"/>
  <c r="B43" i="97"/>
  <c r="Q41" i="97"/>
  <c r="J34" i="97"/>
  <c r="I34" i="97"/>
  <c r="I36" i="97" s="1"/>
  <c r="H34" i="97"/>
  <c r="H36" i="97" s="1"/>
  <c r="G34" i="97"/>
  <c r="G36" i="97" s="1"/>
  <c r="Q33" i="97"/>
  <c r="Q32" i="97"/>
  <c r="O34" i="97"/>
  <c r="G35" i="97"/>
  <c r="I35" i="97"/>
  <c r="I18" i="97"/>
  <c r="H18" i="97"/>
  <c r="G18" i="97"/>
  <c r="I13" i="97"/>
  <c r="H13" i="97"/>
  <c r="G13" i="97"/>
  <c r="I73" i="104"/>
  <c r="H73" i="104"/>
  <c r="G73" i="104"/>
  <c r="J54" i="104"/>
  <c r="J53" i="104"/>
  <c r="G68" i="104"/>
  <c r="G74" i="104" s="1"/>
  <c r="I41" i="104"/>
  <c r="H41" i="104"/>
  <c r="G41" i="104"/>
  <c r="I35" i="104"/>
  <c r="I38" i="104" s="1"/>
  <c r="H35" i="104"/>
  <c r="H38" i="104" s="1"/>
  <c r="G35" i="104"/>
  <c r="G38" i="104" s="1"/>
  <c r="C41" i="104" l="1"/>
  <c r="C43" i="104" s="1"/>
  <c r="G46" i="104"/>
  <c r="E41" i="104"/>
  <c r="I46" i="104"/>
  <c r="D41" i="104"/>
  <c r="H46" i="104"/>
  <c r="G39" i="97"/>
  <c r="I39" i="97"/>
  <c r="H47" i="97"/>
  <c r="P70" i="97"/>
  <c r="I71" i="97"/>
  <c r="I73" i="97" s="1"/>
  <c r="H39" i="97"/>
  <c r="Q34" i="97"/>
  <c r="G47" i="97"/>
  <c r="O44" i="97"/>
  <c r="O47" i="97" s="1"/>
  <c r="P34" i="97"/>
  <c r="H73" i="97"/>
  <c r="H77" i="97" s="1"/>
  <c r="G50" i="97"/>
  <c r="G38" i="97"/>
  <c r="G73" i="97"/>
  <c r="G77" i="97" s="1"/>
  <c r="P76" i="97"/>
  <c r="G34" i="104"/>
  <c r="G37" i="104" s="1"/>
  <c r="H34" i="104"/>
  <c r="H37" i="104" s="1"/>
  <c r="Q70" i="97"/>
  <c r="O76" i="97"/>
  <c r="Q61" i="97"/>
  <c r="Q65" i="97" s="1"/>
  <c r="Q75" i="97"/>
  <c r="Q76" i="97" s="1"/>
  <c r="O65" i="97"/>
  <c r="O68" i="97"/>
  <c r="O70" i="97" s="1"/>
  <c r="I37" i="97"/>
  <c r="G37" i="97"/>
  <c r="Q40" i="97"/>
  <c r="Q42" i="97" s="1"/>
  <c r="Q43" i="97" s="1"/>
  <c r="O59" i="97"/>
  <c r="I34" i="104"/>
  <c r="H68" i="104"/>
  <c r="H74" i="104" s="1"/>
  <c r="I37" i="104" l="1"/>
  <c r="J34" i="104"/>
  <c r="I38" i="97"/>
  <c r="J71" i="97"/>
  <c r="H36" i="104"/>
  <c r="H47" i="104" s="1"/>
  <c r="G51" i="97"/>
  <c r="G36" i="104"/>
  <c r="G47" i="104" s="1"/>
  <c r="Q45" i="97"/>
  <c r="Q47" i="97" s="1"/>
  <c r="I51" i="97"/>
  <c r="H35" i="97"/>
  <c r="H38" i="97" s="1"/>
  <c r="J29" i="97"/>
  <c r="J73" i="97"/>
  <c r="I77" i="97"/>
  <c r="J77" i="97" s="1"/>
  <c r="I36" i="104"/>
  <c r="J36" i="104" l="1"/>
  <c r="H37" i="97"/>
  <c r="J35" i="97"/>
  <c r="J66" i="104"/>
  <c r="I68" i="104"/>
  <c r="I47" i="104"/>
  <c r="J47" i="104" s="1"/>
  <c r="H51" i="97" l="1"/>
  <c r="J51" i="97" s="1"/>
  <c r="J37" i="97"/>
  <c r="I74" i="104"/>
  <c r="J74" i="104" s="1"/>
  <c r="J68" i="104"/>
  <c r="I43" i="31" l="1"/>
  <c r="I37" i="31"/>
  <c r="E34" i="97" s="1"/>
  <c r="I34" i="31"/>
  <c r="E31" i="97" s="1"/>
  <c r="Q31" i="97" s="1"/>
  <c r="I32" i="31"/>
  <c r="E36" i="97" s="1"/>
  <c r="I26" i="31"/>
  <c r="Q26" i="97" s="1"/>
  <c r="E26" i="97" s="1"/>
  <c r="I22" i="31"/>
  <c r="E22" i="97" s="1"/>
  <c r="Q22" i="97" s="1"/>
  <c r="I28" i="31"/>
  <c r="Q28" i="97" s="1"/>
  <c r="E28" i="97" s="1"/>
  <c r="I22" i="87"/>
  <c r="I12" i="31" s="1"/>
  <c r="Q43" i="31" l="1"/>
  <c r="U43" i="31"/>
  <c r="Q28" i="31"/>
  <c r="U28" i="31"/>
  <c r="I19" i="87"/>
  <c r="J45" i="31"/>
  <c r="Q36" i="97"/>
  <c r="I11" i="31"/>
  <c r="E10" i="97"/>
  <c r="Q10" i="97" s="1"/>
  <c r="E21" i="97"/>
  <c r="Q21" i="97" s="1"/>
  <c r="I14" i="31"/>
  <c r="M96" i="121"/>
  <c r="M95" i="121"/>
  <c r="M94" i="121"/>
  <c r="M93" i="121"/>
  <c r="L92" i="121"/>
  <c r="K92" i="121"/>
  <c r="J92" i="121"/>
  <c r="I92" i="121"/>
  <c r="H92" i="121"/>
  <c r="G92" i="121"/>
  <c r="F92" i="121"/>
  <c r="M91" i="121"/>
  <c r="M90" i="121"/>
  <c r="M89" i="121"/>
  <c r="M88" i="121"/>
  <c r="L87" i="121"/>
  <c r="K87" i="121"/>
  <c r="J87" i="121"/>
  <c r="I87" i="121"/>
  <c r="I86" i="121" s="1"/>
  <c r="I73" i="121" s="1"/>
  <c r="H87" i="121"/>
  <c r="G87" i="121"/>
  <c r="F87" i="121"/>
  <c r="M85" i="121"/>
  <c r="M84" i="121"/>
  <c r="M83" i="121"/>
  <c r="M82" i="121"/>
  <c r="M81" i="121"/>
  <c r="L80" i="121"/>
  <c r="K80" i="121"/>
  <c r="J80" i="121"/>
  <c r="I80" i="121"/>
  <c r="H80" i="121"/>
  <c r="G80" i="121"/>
  <c r="F80" i="121"/>
  <c r="M79" i="121"/>
  <c r="M78" i="121"/>
  <c r="M77" i="121"/>
  <c r="M76" i="121"/>
  <c r="L75" i="121"/>
  <c r="K75" i="121"/>
  <c r="J75" i="121"/>
  <c r="I75" i="121"/>
  <c r="H75" i="121"/>
  <c r="G75" i="121"/>
  <c r="F75" i="121"/>
  <c r="M64" i="121"/>
  <c r="M63" i="121"/>
  <c r="M62" i="121"/>
  <c r="M61" i="121"/>
  <c r="L60" i="121"/>
  <c r="L59" i="121" s="1"/>
  <c r="L58" i="121" s="1"/>
  <c r="L57" i="121" s="1"/>
  <c r="K60" i="121"/>
  <c r="K59" i="121" s="1"/>
  <c r="K58" i="121" s="1"/>
  <c r="K57" i="121" s="1"/>
  <c r="J60" i="121"/>
  <c r="J59" i="121" s="1"/>
  <c r="J58" i="121" s="1"/>
  <c r="J57" i="121" s="1"/>
  <c r="I60" i="121"/>
  <c r="I59" i="121" s="1"/>
  <c r="I58" i="121" s="1"/>
  <c r="I57" i="121" s="1"/>
  <c r="H60" i="121"/>
  <c r="H59" i="121" s="1"/>
  <c r="H58" i="121" s="1"/>
  <c r="H57" i="121" s="1"/>
  <c r="G60" i="121"/>
  <c r="G59" i="121" s="1"/>
  <c r="G58" i="121" s="1"/>
  <c r="G57" i="121" s="1"/>
  <c r="F60" i="121"/>
  <c r="F59" i="121" s="1"/>
  <c r="F58" i="121" s="1"/>
  <c r="F57" i="121" s="1"/>
  <c r="M56" i="121"/>
  <c r="M55" i="121"/>
  <c r="M54" i="121"/>
  <c r="M53" i="121"/>
  <c r="M52" i="121"/>
  <c r="L51" i="121"/>
  <c r="K51" i="121"/>
  <c r="J51" i="121"/>
  <c r="I51" i="121"/>
  <c r="H51" i="121"/>
  <c r="G51" i="121"/>
  <c r="F51" i="121"/>
  <c r="M50" i="121"/>
  <c r="M49" i="121"/>
  <c r="M48" i="121"/>
  <c r="M47" i="121"/>
  <c r="M46" i="121"/>
  <c r="M45" i="121"/>
  <c r="M44" i="121"/>
  <c r="M43" i="121"/>
  <c r="M42" i="121"/>
  <c r="L41" i="121"/>
  <c r="K41" i="121"/>
  <c r="J41" i="121"/>
  <c r="I41" i="121"/>
  <c r="H41" i="121"/>
  <c r="G41" i="121"/>
  <c r="F41" i="121"/>
  <c r="F40" i="121" s="1"/>
  <c r="M39" i="121"/>
  <c r="M38" i="121"/>
  <c r="M37" i="121"/>
  <c r="M36" i="121"/>
  <c r="M35" i="121"/>
  <c r="L34" i="121"/>
  <c r="K34" i="121"/>
  <c r="J34" i="121"/>
  <c r="I34" i="121"/>
  <c r="H34" i="121"/>
  <c r="G34" i="121"/>
  <c r="F34" i="121"/>
  <c r="M33" i="121"/>
  <c r="I28" i="121"/>
  <c r="G28" i="121"/>
  <c r="M31" i="121"/>
  <c r="M30" i="121"/>
  <c r="M29" i="121"/>
  <c r="L28" i="121"/>
  <c r="K28" i="121"/>
  <c r="J28" i="121"/>
  <c r="H28" i="121"/>
  <c r="F28" i="121"/>
  <c r="M26" i="121"/>
  <c r="M25" i="121"/>
  <c r="M24" i="121"/>
  <c r="L23" i="121"/>
  <c r="K23" i="121"/>
  <c r="J23" i="121"/>
  <c r="I23" i="121"/>
  <c r="H23" i="121"/>
  <c r="G23" i="121"/>
  <c r="F23" i="121"/>
  <c r="M21" i="121"/>
  <c r="M20" i="121"/>
  <c r="M19" i="121"/>
  <c r="M18" i="121"/>
  <c r="M17" i="121"/>
  <c r="L16" i="121"/>
  <c r="K16" i="121"/>
  <c r="J16" i="121"/>
  <c r="I16" i="121"/>
  <c r="H16" i="121"/>
  <c r="G16" i="121"/>
  <c r="F16" i="121"/>
  <c r="L11" i="121"/>
  <c r="M14" i="121"/>
  <c r="M13" i="121"/>
  <c r="M12" i="121"/>
  <c r="K11" i="121"/>
  <c r="J11" i="121"/>
  <c r="I11" i="121"/>
  <c r="H11" i="121"/>
  <c r="G11" i="121"/>
  <c r="F11" i="121"/>
  <c r="M150" i="120"/>
  <c r="M149" i="120"/>
  <c r="M148" i="120"/>
  <c r="M147" i="120"/>
  <c r="M146" i="120"/>
  <c r="M145" i="120"/>
  <c r="M144" i="120"/>
  <c r="L143" i="120"/>
  <c r="K143" i="120"/>
  <c r="J143" i="120"/>
  <c r="I143" i="120"/>
  <c r="H143" i="120"/>
  <c r="G143" i="120"/>
  <c r="F143" i="120"/>
  <c r="F132" i="120" s="1"/>
  <c r="M142" i="120"/>
  <c r="M141" i="120"/>
  <c r="M140" i="120"/>
  <c r="M139" i="120"/>
  <c r="L138" i="120"/>
  <c r="K138" i="120"/>
  <c r="K132" i="120" s="1"/>
  <c r="J138" i="120"/>
  <c r="I138" i="120"/>
  <c r="H138" i="120"/>
  <c r="G138" i="120"/>
  <c r="F138" i="120"/>
  <c r="M137" i="120"/>
  <c r="M136" i="120"/>
  <c r="M135" i="120"/>
  <c r="M134" i="120"/>
  <c r="L133" i="120"/>
  <c r="L132" i="120" s="1"/>
  <c r="J133" i="120"/>
  <c r="I133" i="120"/>
  <c r="H133" i="120"/>
  <c r="G133" i="120"/>
  <c r="G132" i="120" s="1"/>
  <c r="F133" i="120"/>
  <c r="M131" i="120"/>
  <c r="Q131" i="120" s="1"/>
  <c r="M130" i="120"/>
  <c r="M129" i="120"/>
  <c r="M128" i="120"/>
  <c r="L125" i="120"/>
  <c r="K125" i="120"/>
  <c r="J125" i="120"/>
  <c r="I125" i="120"/>
  <c r="H125" i="120"/>
  <c r="G125" i="120"/>
  <c r="F125" i="120"/>
  <c r="M114" i="120"/>
  <c r="M113" i="120"/>
  <c r="M112" i="120"/>
  <c r="M111" i="120"/>
  <c r="L110" i="120"/>
  <c r="K110" i="120"/>
  <c r="I110" i="120"/>
  <c r="H110" i="120"/>
  <c r="G110" i="120"/>
  <c r="F110" i="120"/>
  <c r="M109" i="120"/>
  <c r="M108" i="120"/>
  <c r="M107" i="120"/>
  <c r="M106" i="120"/>
  <c r="L105" i="120"/>
  <c r="K105" i="120"/>
  <c r="J105" i="120"/>
  <c r="I105" i="120"/>
  <c r="H105" i="120"/>
  <c r="G105" i="120"/>
  <c r="F105" i="120"/>
  <c r="M104" i="120"/>
  <c r="M103" i="120"/>
  <c r="M102" i="120"/>
  <c r="M101" i="120"/>
  <c r="L100" i="120"/>
  <c r="K100" i="120"/>
  <c r="J100" i="120"/>
  <c r="I100" i="120"/>
  <c r="H100" i="120"/>
  <c r="G100" i="120"/>
  <c r="F100" i="120"/>
  <c r="M99" i="120"/>
  <c r="M98" i="120"/>
  <c r="M97" i="120"/>
  <c r="M96" i="120"/>
  <c r="L95" i="120"/>
  <c r="K95" i="120"/>
  <c r="J95" i="120"/>
  <c r="I95" i="120"/>
  <c r="H95" i="120"/>
  <c r="G95" i="120"/>
  <c r="F95" i="120"/>
  <c r="M94" i="120"/>
  <c r="M93" i="120"/>
  <c r="M92" i="120"/>
  <c r="M91" i="120"/>
  <c r="K90" i="120"/>
  <c r="I90" i="120"/>
  <c r="H90" i="120"/>
  <c r="G90" i="120"/>
  <c r="M88" i="120"/>
  <c r="M87" i="120"/>
  <c r="M86" i="120"/>
  <c r="M85" i="120"/>
  <c r="M84" i="120"/>
  <c r="M83" i="120"/>
  <c r="L82" i="120"/>
  <c r="K82" i="120"/>
  <c r="J82" i="120"/>
  <c r="I82" i="120"/>
  <c r="H82" i="120"/>
  <c r="G82" i="120"/>
  <c r="F82" i="120"/>
  <c r="M81" i="120"/>
  <c r="M80" i="120"/>
  <c r="M79" i="120"/>
  <c r="M78" i="120"/>
  <c r="L77" i="120"/>
  <c r="K77" i="120"/>
  <c r="K75" i="120" s="1"/>
  <c r="J77" i="120"/>
  <c r="I77" i="120"/>
  <c r="H77" i="120"/>
  <c r="G77" i="120"/>
  <c r="G75" i="120" s="1"/>
  <c r="F77" i="120"/>
  <c r="M76" i="120"/>
  <c r="M74" i="120"/>
  <c r="M73" i="120"/>
  <c r="M72" i="120"/>
  <c r="M71" i="120"/>
  <c r="M70" i="120"/>
  <c r="L69" i="120"/>
  <c r="L68" i="120" s="1"/>
  <c r="L67" i="120" s="1"/>
  <c r="K69" i="120"/>
  <c r="J69" i="120"/>
  <c r="J68" i="120" s="1"/>
  <c r="J67" i="120" s="1"/>
  <c r="I69" i="120"/>
  <c r="I68" i="120" s="1"/>
  <c r="I67" i="120" s="1"/>
  <c r="H69" i="120"/>
  <c r="H68" i="120" s="1"/>
  <c r="H67" i="120" s="1"/>
  <c r="G69" i="120"/>
  <c r="G68" i="120" s="1"/>
  <c r="G67" i="120" s="1"/>
  <c r="F69" i="120"/>
  <c r="F68" i="120" s="1"/>
  <c r="F67" i="120" s="1"/>
  <c r="K68" i="120"/>
  <c r="K67" i="120" s="1"/>
  <c r="M66" i="120"/>
  <c r="M65" i="120"/>
  <c r="M64" i="120"/>
  <c r="M63" i="120"/>
  <c r="L62" i="120"/>
  <c r="L61" i="120" s="1"/>
  <c r="L60" i="120" s="1"/>
  <c r="L59" i="120" s="1"/>
  <c r="K62" i="120"/>
  <c r="K61" i="120" s="1"/>
  <c r="K60" i="120" s="1"/>
  <c r="K59" i="120" s="1"/>
  <c r="J62" i="120"/>
  <c r="J61" i="120" s="1"/>
  <c r="J60" i="120" s="1"/>
  <c r="J59" i="120" s="1"/>
  <c r="I62" i="120"/>
  <c r="I61" i="120" s="1"/>
  <c r="I60" i="120" s="1"/>
  <c r="I59" i="120" s="1"/>
  <c r="H62" i="120"/>
  <c r="H61" i="120" s="1"/>
  <c r="H60" i="120" s="1"/>
  <c r="H59" i="120" s="1"/>
  <c r="G62" i="120"/>
  <c r="G61" i="120" s="1"/>
  <c r="G60" i="120" s="1"/>
  <c r="G59" i="120" s="1"/>
  <c r="F62" i="120"/>
  <c r="F61" i="120" s="1"/>
  <c r="F60" i="120" s="1"/>
  <c r="F59" i="120" s="1"/>
  <c r="M58" i="120"/>
  <c r="M57" i="120"/>
  <c r="M56" i="120"/>
  <c r="M55" i="120"/>
  <c r="M54" i="120"/>
  <c r="L53" i="120"/>
  <c r="K53" i="120"/>
  <c r="J53" i="120"/>
  <c r="I53" i="120"/>
  <c r="H53" i="120"/>
  <c r="G53" i="120"/>
  <c r="F53" i="120"/>
  <c r="M52" i="120"/>
  <c r="M51" i="120"/>
  <c r="M50" i="120"/>
  <c r="M49" i="120"/>
  <c r="M48" i="120"/>
  <c r="M47" i="120"/>
  <c r="M46" i="120"/>
  <c r="M45" i="120"/>
  <c r="M44" i="120"/>
  <c r="L43" i="120"/>
  <c r="K43" i="120"/>
  <c r="J43" i="120"/>
  <c r="I43" i="120"/>
  <c r="I42" i="120" s="1"/>
  <c r="H43" i="120"/>
  <c r="G43" i="120"/>
  <c r="F43" i="120"/>
  <c r="M41" i="120"/>
  <c r="M40" i="120"/>
  <c r="M39" i="120"/>
  <c r="M38" i="120"/>
  <c r="M37" i="120"/>
  <c r="L36" i="120"/>
  <c r="K36" i="120"/>
  <c r="J36" i="120"/>
  <c r="I36" i="120"/>
  <c r="H36" i="120"/>
  <c r="G36" i="120"/>
  <c r="F36" i="120"/>
  <c r="M35" i="120"/>
  <c r="M34" i="120"/>
  <c r="M33" i="120"/>
  <c r="M32" i="120"/>
  <c r="M31" i="120"/>
  <c r="L30" i="120"/>
  <c r="K30" i="120"/>
  <c r="J30" i="120"/>
  <c r="I30" i="120"/>
  <c r="H30" i="120"/>
  <c r="G30" i="120"/>
  <c r="F30" i="120"/>
  <c r="M29" i="120"/>
  <c r="M28" i="120"/>
  <c r="M27" i="120"/>
  <c r="M26" i="120"/>
  <c r="L25" i="120"/>
  <c r="K25" i="120"/>
  <c r="J25" i="120"/>
  <c r="I25" i="120"/>
  <c r="H25" i="120"/>
  <c r="G25" i="120"/>
  <c r="F25" i="120"/>
  <c r="M23" i="120"/>
  <c r="M22" i="120"/>
  <c r="M21" i="120"/>
  <c r="M20" i="120"/>
  <c r="M19" i="120"/>
  <c r="L18" i="120"/>
  <c r="K18" i="120"/>
  <c r="J18" i="120"/>
  <c r="I18" i="120"/>
  <c r="H18" i="120"/>
  <c r="G18" i="120"/>
  <c r="M17" i="120"/>
  <c r="M16" i="120"/>
  <c r="M15" i="120"/>
  <c r="M14" i="120"/>
  <c r="L13" i="120"/>
  <c r="K13" i="120"/>
  <c r="J13" i="120"/>
  <c r="J12" i="120" s="1"/>
  <c r="I13" i="120"/>
  <c r="H13" i="120"/>
  <c r="G13" i="120"/>
  <c r="F13" i="120"/>
  <c r="F12" i="120" s="1"/>
  <c r="I89" i="120" l="1"/>
  <c r="H132" i="120"/>
  <c r="H151" i="120" s="1"/>
  <c r="J132" i="120"/>
  <c r="I40" i="121"/>
  <c r="F74" i="121"/>
  <c r="H74" i="121"/>
  <c r="L74" i="121"/>
  <c r="H86" i="121"/>
  <c r="H73" i="121" s="1"/>
  <c r="L86" i="121"/>
  <c r="L73" i="121" s="1"/>
  <c r="K10" i="121"/>
  <c r="H42" i="120"/>
  <c r="M16" i="121"/>
  <c r="L12" i="120"/>
  <c r="G86" i="121"/>
  <c r="G73" i="121" s="1"/>
  <c r="L42" i="120"/>
  <c r="J40" i="121"/>
  <c r="M92" i="121"/>
  <c r="G10" i="121"/>
  <c r="J10" i="121"/>
  <c r="M133" i="120"/>
  <c r="M18" i="120"/>
  <c r="G24" i="120"/>
  <c r="K24" i="120"/>
  <c r="H24" i="120"/>
  <c r="M43" i="120"/>
  <c r="H89" i="120"/>
  <c r="M95" i="120"/>
  <c r="F89" i="120"/>
  <c r="L89" i="120"/>
  <c r="M90" i="120"/>
  <c r="F24" i="120"/>
  <c r="F10" i="121"/>
  <c r="M13" i="120"/>
  <c r="K42" i="120"/>
  <c r="I75" i="120"/>
  <c r="F151" i="120"/>
  <c r="H22" i="121"/>
  <c r="L22" i="121"/>
  <c r="G12" i="120"/>
  <c r="K12" i="120"/>
  <c r="M100" i="120"/>
  <c r="M15" i="121"/>
  <c r="F22" i="121"/>
  <c r="J22" i="121"/>
  <c r="M28" i="121"/>
  <c r="K40" i="121"/>
  <c r="L75" i="120"/>
  <c r="H75" i="120"/>
  <c r="J24" i="120"/>
  <c r="M51" i="121"/>
  <c r="K86" i="121"/>
  <c r="K73" i="121" s="1"/>
  <c r="M30" i="120"/>
  <c r="I12" i="120"/>
  <c r="M82" i="120"/>
  <c r="H10" i="121"/>
  <c r="L10" i="121"/>
  <c r="M27" i="121"/>
  <c r="G40" i="121"/>
  <c r="M68" i="120"/>
  <c r="L24" i="120"/>
  <c r="G42" i="120"/>
  <c r="M69" i="120"/>
  <c r="J89" i="120"/>
  <c r="M34" i="121"/>
  <c r="J74" i="121"/>
  <c r="M80" i="121"/>
  <c r="M110" i="120"/>
  <c r="M62" i="120"/>
  <c r="G151" i="120"/>
  <c r="K151" i="120"/>
  <c r="J151" i="120"/>
  <c r="M143" i="120"/>
  <c r="M23" i="121"/>
  <c r="I22" i="121"/>
  <c r="I74" i="121"/>
  <c r="M87" i="121"/>
  <c r="F44" i="97"/>
  <c r="H12" i="120"/>
  <c r="G89" i="120"/>
  <c r="K89" i="120"/>
  <c r="L151" i="120"/>
  <c r="M138" i="120"/>
  <c r="M32" i="121"/>
  <c r="M41" i="121"/>
  <c r="H40" i="121"/>
  <c r="L40" i="121"/>
  <c r="M60" i="121"/>
  <c r="F86" i="121"/>
  <c r="F73" i="121" s="1"/>
  <c r="J86" i="121"/>
  <c r="J73" i="121" s="1"/>
  <c r="I24" i="120"/>
  <c r="I11" i="120" s="1"/>
  <c r="I115" i="120" s="1"/>
  <c r="M36" i="120"/>
  <c r="F42" i="120"/>
  <c r="J42" i="120"/>
  <c r="M53" i="120"/>
  <c r="F75" i="120"/>
  <c r="J75" i="120"/>
  <c r="M11" i="121"/>
  <c r="I10" i="121"/>
  <c r="G22" i="121"/>
  <c r="G9" i="121" s="1"/>
  <c r="G65" i="121" s="1"/>
  <c r="K22" i="121"/>
  <c r="G74" i="121"/>
  <c r="K74" i="121"/>
  <c r="I23" i="87"/>
  <c r="E14" i="97"/>
  <c r="Q14" i="97" s="1"/>
  <c r="B18" i="122"/>
  <c r="B19" i="122" s="1"/>
  <c r="M75" i="121"/>
  <c r="M59" i="121"/>
  <c r="M125" i="120"/>
  <c r="I151" i="120"/>
  <c r="M61" i="120"/>
  <c r="M105" i="120"/>
  <c r="M77" i="120"/>
  <c r="M67" i="120"/>
  <c r="M151" i="120" l="1"/>
  <c r="J9" i="121"/>
  <c r="J65" i="121" s="1"/>
  <c r="M12" i="120"/>
  <c r="H9" i="121"/>
  <c r="H65" i="121" s="1"/>
  <c r="K9" i="121"/>
  <c r="K65" i="121" s="1"/>
  <c r="M25" i="120"/>
  <c r="L11" i="120"/>
  <c r="L115" i="120" s="1"/>
  <c r="J11" i="120"/>
  <c r="J115" i="120" s="1"/>
  <c r="G11" i="120"/>
  <c r="M10" i="121"/>
  <c r="M86" i="121"/>
  <c r="M73" i="121" s="1"/>
  <c r="K11" i="120"/>
  <c r="K115" i="120" s="1"/>
  <c r="H11" i="120"/>
  <c r="H115" i="120" s="1"/>
  <c r="M132" i="120"/>
  <c r="F11" i="120"/>
  <c r="F115" i="120" s="1"/>
  <c r="F9" i="121"/>
  <c r="F65" i="121" s="1"/>
  <c r="L9" i="121"/>
  <c r="L65" i="121" s="1"/>
  <c r="I9" i="121"/>
  <c r="I65" i="121" s="1"/>
  <c r="M75" i="120"/>
  <c r="M42" i="120"/>
  <c r="M89" i="120"/>
  <c r="M74" i="121"/>
  <c r="Q13" i="97"/>
  <c r="M22" i="121"/>
  <c r="M40" i="121"/>
  <c r="R44" i="97"/>
  <c r="M24" i="120"/>
  <c r="G115" i="120"/>
  <c r="M58" i="121"/>
  <c r="M60" i="120"/>
  <c r="M115" i="120" l="1"/>
  <c r="M57" i="121"/>
  <c r="M59" i="120"/>
  <c r="M11" i="120" l="1"/>
  <c r="M9" i="121" l="1"/>
  <c r="M65" i="121" s="1"/>
  <c r="A1" i="117" l="1"/>
  <c r="A2" i="117"/>
  <c r="Q18" i="130"/>
  <c r="M46" i="31"/>
  <c r="M45" i="31"/>
  <c r="M37" i="45"/>
  <c r="M39" i="45" s="1"/>
  <c r="N14" i="45"/>
  <c r="U45" i="31" l="1"/>
  <c r="M48" i="31"/>
  <c r="Q45" i="31"/>
  <c r="U46" i="31"/>
  <c r="Q46" i="31"/>
  <c r="D26" i="129"/>
  <c r="E18" i="130"/>
  <c r="M47" i="128"/>
  <c r="M35" i="68"/>
  <c r="A2" i="70"/>
  <c r="A1" i="70"/>
  <c r="A1" i="104" s="1"/>
  <c r="E55" i="97"/>
  <c r="F10" i="68"/>
  <c r="Q55" i="97" l="1"/>
  <c r="E48" i="127"/>
  <c r="E47" i="128"/>
  <c r="N2" i="120"/>
  <c r="A71" i="119"/>
  <c r="E52" i="118"/>
  <c r="G51" i="118"/>
  <c r="E51" i="118"/>
  <c r="E50" i="118"/>
  <c r="G49" i="118"/>
  <c r="E49" i="118"/>
  <c r="E46" i="118"/>
  <c r="G45" i="118"/>
  <c r="E45" i="118"/>
  <c r="G44" i="118"/>
  <c r="E44" i="118"/>
  <c r="G43" i="118"/>
  <c r="E43" i="118"/>
  <c r="G42" i="118"/>
  <c r="E42" i="118"/>
  <c r="G41" i="118"/>
  <c r="H28" i="118"/>
  <c r="H27" i="118"/>
  <c r="E27" i="118"/>
  <c r="H26" i="118"/>
  <c r="E26" i="118"/>
  <c r="H25" i="118"/>
  <c r="E25" i="118"/>
  <c r="H24" i="118"/>
  <c r="E24" i="118"/>
  <c r="F23" i="118"/>
  <c r="H23" i="118" s="1"/>
  <c r="C23" i="118"/>
  <c r="H22" i="118"/>
  <c r="H20" i="118"/>
  <c r="E20" i="118"/>
  <c r="H18" i="118"/>
  <c r="E18" i="118"/>
  <c r="H17" i="118"/>
  <c r="E17" i="118"/>
  <c r="H16" i="118"/>
  <c r="E16" i="118"/>
  <c r="A31" i="117"/>
  <c r="D27" i="117"/>
  <c r="H19" i="117"/>
  <c r="G19" i="117"/>
  <c r="F19" i="117"/>
  <c r="E19" i="117"/>
  <c r="D19" i="117"/>
  <c r="C19" i="117"/>
  <c r="B19" i="117"/>
  <c r="J18" i="117"/>
  <c r="J17" i="117"/>
  <c r="H16" i="117"/>
  <c r="G16" i="117"/>
  <c r="F16" i="117"/>
  <c r="E16" i="117"/>
  <c r="D16" i="117"/>
  <c r="C16" i="117"/>
  <c r="B16" i="117"/>
  <c r="H12" i="117"/>
  <c r="G12" i="117"/>
  <c r="F12" i="117"/>
  <c r="E12" i="117"/>
  <c r="D12" i="117"/>
  <c r="C12" i="117"/>
  <c r="B12" i="117"/>
  <c r="J11" i="117"/>
  <c r="J12" i="117" s="1"/>
  <c r="H9" i="117"/>
  <c r="G9" i="117"/>
  <c r="F9" i="117"/>
  <c r="E9" i="117"/>
  <c r="D9" i="117"/>
  <c r="C9" i="117"/>
  <c r="B9" i="117"/>
  <c r="J8" i="117"/>
  <c r="I12" i="117" l="1"/>
  <c r="I9" i="117"/>
  <c r="E23" i="118"/>
  <c r="C21" i="118"/>
  <c r="E21" i="118" s="1"/>
  <c r="E47" i="127"/>
  <c r="E62" i="127" s="1"/>
  <c r="E35" i="127" s="1"/>
  <c r="M35" i="127" s="1"/>
  <c r="E47" i="118"/>
  <c r="C20" i="117"/>
  <c r="F20" i="117"/>
  <c r="F24" i="117" s="1"/>
  <c r="I24" i="117" s="1"/>
  <c r="B20" i="117"/>
  <c r="Q32" i="31"/>
  <c r="E57" i="127"/>
  <c r="E63" i="127" s="1"/>
  <c r="E36" i="127" s="1"/>
  <c r="M36" i="127" s="1"/>
  <c r="U32" i="31"/>
  <c r="E15" i="118"/>
  <c r="G13" i="117"/>
  <c r="G23" i="117" s="1"/>
  <c r="F40" i="118"/>
  <c r="F53" i="118" s="1"/>
  <c r="F47" i="118"/>
  <c r="H47" i="118" s="1"/>
  <c r="D13" i="117"/>
  <c r="D23" i="117" s="1"/>
  <c r="H13" i="117"/>
  <c r="H23" i="117" s="1"/>
  <c r="F15" i="118"/>
  <c r="H15" i="118" s="1"/>
  <c r="F21" i="118"/>
  <c r="H21" i="118" s="1"/>
  <c r="I16" i="117"/>
  <c r="E20" i="117"/>
  <c r="E25" i="117" s="1"/>
  <c r="H20" i="117"/>
  <c r="H25" i="117" s="1"/>
  <c r="I19" i="117"/>
  <c r="C13" i="117"/>
  <c r="B13" i="117"/>
  <c r="J9" i="117"/>
  <c r="F13" i="117"/>
  <c r="F23" i="117" s="1"/>
  <c r="E13" i="117"/>
  <c r="D20" i="117"/>
  <c r="D25" i="117" s="1"/>
  <c r="G20" i="117"/>
  <c r="G25" i="117" s="1"/>
  <c r="J19" i="117"/>
  <c r="J20" i="117" s="1"/>
  <c r="C40" i="118"/>
  <c r="E22" i="118"/>
  <c r="E41" i="118"/>
  <c r="E48" i="118"/>
  <c r="H40" i="118" l="1"/>
  <c r="H53" i="118" s="1"/>
  <c r="C24" i="117"/>
  <c r="J24" i="117" s="1"/>
  <c r="M62" i="127"/>
  <c r="E64" i="127"/>
  <c r="M64" i="127" s="1"/>
  <c r="J13" i="117"/>
  <c r="F25" i="117"/>
  <c r="I25" i="117" s="1"/>
  <c r="C21" i="117"/>
  <c r="B21" i="117"/>
  <c r="I13" i="117"/>
  <c r="M63" i="127"/>
  <c r="D13" i="4"/>
  <c r="H13" i="4"/>
  <c r="C28" i="118"/>
  <c r="E28" i="118" s="1"/>
  <c r="I20" i="117"/>
  <c r="H26" i="117"/>
  <c r="H27" i="117" s="1"/>
  <c r="H21" i="117"/>
  <c r="D28" i="117"/>
  <c r="D21" i="117"/>
  <c r="E26" i="117"/>
  <c r="E23" i="117"/>
  <c r="E21" i="117"/>
  <c r="B23" i="117"/>
  <c r="C23" i="117"/>
  <c r="C53" i="118"/>
  <c r="E53" i="118" s="1"/>
  <c r="E40" i="118"/>
  <c r="F21" i="117"/>
  <c r="F26" i="117"/>
  <c r="G26" i="117"/>
  <c r="G27" i="117" s="1"/>
  <c r="G21" i="117"/>
  <c r="C25" i="117" l="1"/>
  <c r="J25" i="117" s="1"/>
  <c r="C26" i="117"/>
  <c r="C28" i="117" s="1"/>
  <c r="I23" i="117"/>
  <c r="J23" i="117" s="1"/>
  <c r="I21" i="117"/>
  <c r="F27" i="117"/>
  <c r="I26" i="117"/>
  <c r="J21" i="117"/>
  <c r="G28" i="117"/>
  <c r="H28" i="117"/>
  <c r="E27" i="117"/>
  <c r="I27" i="117" s="1"/>
  <c r="F28" i="117"/>
  <c r="H58" i="117" s="1"/>
  <c r="E28" i="117"/>
  <c r="C27" i="117" l="1"/>
  <c r="J27" i="117" s="1"/>
  <c r="J26" i="117"/>
  <c r="H56" i="117" s="1"/>
  <c r="H67" i="117" s="1"/>
  <c r="H68" i="117" s="1"/>
  <c r="I28" i="117"/>
  <c r="E68" i="127"/>
  <c r="B27" i="117" l="1"/>
  <c r="B28" i="117" s="1"/>
  <c r="H59" i="117"/>
  <c r="H61" i="117" s="1"/>
  <c r="H64" i="117" s="1"/>
  <c r="J28" i="117"/>
  <c r="C11" i="137"/>
  <c r="M68" i="127"/>
  <c r="Q17" i="130" l="1"/>
  <c r="Q27" i="130" s="1"/>
  <c r="M56" i="45"/>
  <c r="M43" i="45"/>
  <c r="M52" i="45" s="1"/>
  <c r="K27" i="31"/>
  <c r="M21" i="68"/>
  <c r="M33" i="31"/>
  <c r="O21" i="45"/>
  <c r="Q43" i="45"/>
  <c r="Q39" i="45"/>
  <c r="Q21" i="45"/>
  <c r="N41" i="45"/>
  <c r="U37" i="45"/>
  <c r="U39" i="45" s="1"/>
  <c r="S21" i="45"/>
  <c r="K18" i="132" s="1"/>
  <c r="C18" i="132" s="1"/>
  <c r="U43" i="45"/>
  <c r="M46" i="132" s="1"/>
  <c r="U56" i="45"/>
  <c r="U34" i="45" s="1"/>
  <c r="I37" i="45"/>
  <c r="I56" i="45"/>
  <c r="I43" i="45"/>
  <c r="E56" i="45"/>
  <c r="E43" i="45"/>
  <c r="E37" i="45"/>
  <c r="E21" i="45"/>
  <c r="E13" i="45"/>
  <c r="K17" i="128"/>
  <c r="I34" i="45" l="1"/>
  <c r="I39" i="45"/>
  <c r="AC37" i="45"/>
  <c r="AC39" i="45" s="1"/>
  <c r="AC43" i="45"/>
  <c r="S27" i="31"/>
  <c r="M34" i="31"/>
  <c r="C18" i="131"/>
  <c r="O29" i="45"/>
  <c r="M18" i="128"/>
  <c r="E18" i="128" s="1"/>
  <c r="U52" i="45"/>
  <c r="U57" i="45" s="1"/>
  <c r="Q33" i="130"/>
  <c r="Q32" i="45"/>
  <c r="Q40" i="45" s="1"/>
  <c r="I52" i="45"/>
  <c r="I57" i="45" s="1"/>
  <c r="M48" i="129"/>
  <c r="C17" i="128"/>
  <c r="E52" i="45"/>
  <c r="M46" i="128"/>
  <c r="Q48" i="130"/>
  <c r="Q64" i="130" s="1"/>
  <c r="M57" i="45"/>
  <c r="E29" i="45"/>
  <c r="M17" i="128"/>
  <c r="E46" i="132"/>
  <c r="M62" i="132"/>
  <c r="Q52" i="45"/>
  <c r="Q33" i="45" s="1"/>
  <c r="M48" i="131"/>
  <c r="E17" i="130"/>
  <c r="M13" i="68"/>
  <c r="M9" i="68"/>
  <c r="U9" i="68" s="1"/>
  <c r="M10" i="68"/>
  <c r="U10" i="68" s="1"/>
  <c r="M33" i="45"/>
  <c r="M34" i="45"/>
  <c r="E39" i="45"/>
  <c r="E34" i="45"/>
  <c r="Q36" i="130" l="1"/>
  <c r="Q44" i="130"/>
  <c r="E57" i="45"/>
  <c r="AC52" i="45"/>
  <c r="Q10" i="68"/>
  <c r="Q9" i="68"/>
  <c r="M51" i="31"/>
  <c r="Q35" i="130"/>
  <c r="E27" i="130"/>
  <c r="E33" i="130" s="1"/>
  <c r="M25" i="128"/>
  <c r="E33" i="45"/>
  <c r="E32" i="45"/>
  <c r="E40" i="45" s="1"/>
  <c r="M64" i="132"/>
  <c r="E17" i="128"/>
  <c r="E46" i="128"/>
  <c r="M62" i="128"/>
  <c r="M64" i="129"/>
  <c r="E48" i="129"/>
  <c r="M27" i="131"/>
  <c r="E18" i="131"/>
  <c r="E48" i="130"/>
  <c r="E64" i="130" s="1"/>
  <c r="M32" i="45"/>
  <c r="M40" i="45" s="1"/>
  <c r="E48" i="131"/>
  <c r="E64" i="131" s="1"/>
  <c r="M64" i="131"/>
  <c r="E62" i="132"/>
  <c r="M12" i="68"/>
  <c r="U12" i="68" s="1"/>
  <c r="M11" i="68"/>
  <c r="U11" i="68" s="1"/>
  <c r="Q12" i="68" l="1"/>
  <c r="Q10" i="4" s="1"/>
  <c r="Q11" i="68"/>
  <c r="M66" i="129"/>
  <c r="M33" i="131"/>
  <c r="M44" i="131" s="1"/>
  <c r="E27" i="131"/>
  <c r="M64" i="128"/>
  <c r="M68" i="132"/>
  <c r="E35" i="130"/>
  <c r="E44" i="130" s="1"/>
  <c r="E64" i="132"/>
  <c r="E25" i="128"/>
  <c r="M31" i="128"/>
  <c r="Q66" i="130"/>
  <c r="E64" i="129"/>
  <c r="E62" i="128"/>
  <c r="M20" i="68"/>
  <c r="M36" i="131" l="1"/>
  <c r="M10" i="4"/>
  <c r="E68" i="132"/>
  <c r="M68" i="128"/>
  <c r="E64" i="128"/>
  <c r="E66" i="130"/>
  <c r="M33" i="128"/>
  <c r="M34" i="128"/>
  <c r="M42" i="128"/>
  <c r="E31" i="128"/>
  <c r="E34" i="128" s="1"/>
  <c r="E36" i="130"/>
  <c r="Q70" i="130"/>
  <c r="E66" i="129"/>
  <c r="E44" i="131"/>
  <c r="M35" i="131"/>
  <c r="E36" i="131"/>
  <c r="E33" i="131"/>
  <c r="M70" i="129"/>
  <c r="E70" i="129" l="1"/>
  <c r="E70" i="130"/>
  <c r="E35" i="131"/>
  <c r="E42" i="128"/>
  <c r="M70" i="128"/>
  <c r="E33" i="128"/>
  <c r="E68" i="128"/>
  <c r="F24" i="88" l="1"/>
  <c r="F28" i="88" s="1"/>
  <c r="J44" i="40"/>
  <c r="J34" i="40"/>
  <c r="J32" i="40"/>
  <c r="F34" i="40"/>
  <c r="F39" i="39"/>
  <c r="F32" i="39"/>
  <c r="E18" i="68" s="1"/>
  <c r="E17" i="68"/>
  <c r="M58" i="104" s="1"/>
  <c r="E15" i="68"/>
  <c r="K8" i="92"/>
  <c r="J8" i="92"/>
  <c r="F29" i="23"/>
  <c r="F11" i="23"/>
  <c r="E44" i="31"/>
  <c r="E32" i="31"/>
  <c r="E29" i="104" s="1"/>
  <c r="J23" i="6"/>
  <c r="J37" i="6"/>
  <c r="E21" i="31"/>
  <c r="Q15" i="68" l="1"/>
  <c r="M56" i="104"/>
  <c r="U21" i="31"/>
  <c r="M20" i="104"/>
  <c r="E20" i="104" s="1"/>
  <c r="Q18" i="68"/>
  <c r="U18" i="68"/>
  <c r="Q17" i="68"/>
  <c r="U17" i="68"/>
  <c r="U15" i="68"/>
  <c r="E22" i="68"/>
  <c r="Q44" i="31"/>
  <c r="U44" i="31"/>
  <c r="Q24" i="31"/>
  <c r="U24" i="31"/>
  <c r="Q21" i="31"/>
  <c r="E22" i="104"/>
  <c r="M22" i="104" s="1"/>
  <c r="I19" i="31"/>
  <c r="E62" i="104"/>
  <c r="M62" i="104" s="1"/>
  <c r="E21" i="68"/>
  <c r="M29" i="104"/>
  <c r="J7" i="38"/>
  <c r="J10" i="40" s="1"/>
  <c r="J9" i="88" s="1"/>
  <c r="K7" i="38"/>
  <c r="K10" i="40" s="1"/>
  <c r="K9" i="88" s="1"/>
  <c r="E28" i="41"/>
  <c r="E19" i="97"/>
  <c r="Q19" i="97" s="1"/>
  <c r="Q29" i="97" s="1"/>
  <c r="I23" i="31"/>
  <c r="E23" i="97" s="1"/>
  <c r="Q23" i="97" s="1"/>
  <c r="E25" i="68"/>
  <c r="E43" i="97"/>
  <c r="M43" i="97" s="1"/>
  <c r="E58" i="104"/>
  <c r="E56" i="104"/>
  <c r="E14" i="68"/>
  <c r="M55" i="104" s="1"/>
  <c r="E55" i="104" s="1"/>
  <c r="J24" i="88"/>
  <c r="J11" i="38"/>
  <c r="F15" i="23"/>
  <c r="E51" i="31"/>
  <c r="E33" i="31"/>
  <c r="E61" i="104" l="1"/>
  <c r="M61" i="104" s="1"/>
  <c r="E16" i="68"/>
  <c r="M57" i="104" s="1"/>
  <c r="U36" i="31"/>
  <c r="Q36" i="31"/>
  <c r="E32" i="104"/>
  <c r="Q35" i="31"/>
  <c r="U35" i="31"/>
  <c r="U37" i="31" s="1"/>
  <c r="U23" i="31"/>
  <c r="Q23" i="31"/>
  <c r="E19" i="68"/>
  <c r="E37" i="31"/>
  <c r="E31" i="104"/>
  <c r="E26" i="68"/>
  <c r="I21" i="68"/>
  <c r="U21" i="68" s="1"/>
  <c r="J28" i="88"/>
  <c r="I22" i="68" s="1"/>
  <c r="E65" i="104"/>
  <c r="E43" i="104"/>
  <c r="Q9" i="4"/>
  <c r="M9" i="4"/>
  <c r="M32" i="104" l="1"/>
  <c r="M31" i="104"/>
  <c r="Q16" i="68"/>
  <c r="U16" i="68"/>
  <c r="Q19" i="68"/>
  <c r="U19" i="68"/>
  <c r="E57" i="104"/>
  <c r="E60" i="104" s="1"/>
  <c r="Q37" i="31"/>
  <c r="Q33" i="31"/>
  <c r="U33" i="31"/>
  <c r="U34" i="31" s="1"/>
  <c r="E34" i="31"/>
  <c r="E30" i="104" s="1"/>
  <c r="M30" i="104" s="1"/>
  <c r="E66" i="97"/>
  <c r="Q66" i="97" s="1"/>
  <c r="Q21" i="68"/>
  <c r="U51" i="31"/>
  <c r="H17" i="4" s="1"/>
  <c r="E13" i="68"/>
  <c r="M54" i="104" s="1"/>
  <c r="E54" i="104" s="1"/>
  <c r="Q67" i="97"/>
  <c r="E33" i="104"/>
  <c r="M33" i="104" s="1"/>
  <c r="I26" i="68"/>
  <c r="I40" i="31" s="1"/>
  <c r="E67" i="104"/>
  <c r="M65" i="104"/>
  <c r="E46" i="104"/>
  <c r="D15" i="4"/>
  <c r="H15" i="4"/>
  <c r="M67" i="104" l="1"/>
  <c r="E20" i="68"/>
  <c r="E27" i="68" s="1"/>
  <c r="E68" i="104" s="1"/>
  <c r="Q34" i="31"/>
  <c r="D14" i="4" s="1"/>
  <c r="M14" i="4"/>
  <c r="E26" i="31"/>
  <c r="Q72" i="97"/>
  <c r="Q39" i="97" s="1"/>
  <c r="Q14" i="4"/>
  <c r="E72" i="97"/>
  <c r="H14" i="4"/>
  <c r="M46" i="104"/>
  <c r="M60" i="104"/>
  <c r="Q13" i="4"/>
  <c r="M13" i="4"/>
  <c r="E22" i="31"/>
  <c r="U22" i="31" s="1"/>
  <c r="U26" i="31" l="1"/>
  <c r="M25" i="104"/>
  <c r="M66" i="104"/>
  <c r="M68" i="104" s="1"/>
  <c r="E66" i="104"/>
  <c r="Q26" i="31"/>
  <c r="E21" i="104"/>
  <c r="M21" i="104" s="1"/>
  <c r="Q22" i="31"/>
  <c r="E39" i="97"/>
  <c r="F23" i="6"/>
  <c r="E25" i="104" l="1"/>
  <c r="E20" i="31"/>
  <c r="E19" i="104"/>
  <c r="M19" i="104" s="1"/>
  <c r="E19" i="31"/>
  <c r="F18" i="6"/>
  <c r="F12" i="6"/>
  <c r="E16" i="31" s="1"/>
  <c r="F9" i="6"/>
  <c r="E29" i="31" l="1"/>
  <c r="M28" i="104" s="1"/>
  <c r="E28" i="104" s="1"/>
  <c r="E15" i="104"/>
  <c r="E18" i="104"/>
  <c r="E15" i="31"/>
  <c r="F19" i="6"/>
  <c r="M15" i="104"/>
  <c r="E17" i="31"/>
  <c r="M18" i="104" l="1"/>
  <c r="E16" i="104"/>
  <c r="M16" i="104" s="1"/>
  <c r="E14" i="104"/>
  <c r="M14" i="104" s="1"/>
  <c r="E18" i="31"/>
  <c r="J12" i="6"/>
  <c r="I16" i="31" s="1"/>
  <c r="J9" i="6"/>
  <c r="I15" i="31" s="1"/>
  <c r="Q15" i="31" l="1"/>
  <c r="Q16" i="31"/>
  <c r="E17" i="104"/>
  <c r="M17" i="104" s="1"/>
  <c r="E15" i="97"/>
  <c r="Q15" i="97" s="1"/>
  <c r="E16" i="97"/>
  <c r="Q16" i="97" s="1"/>
  <c r="E13" i="104"/>
  <c r="E35" i="104" s="1"/>
  <c r="U16" i="31" l="1"/>
  <c r="U15" i="31"/>
  <c r="M13" i="104"/>
  <c r="I29" i="31"/>
  <c r="E10" i="31"/>
  <c r="E11" i="104" s="1"/>
  <c r="E8" i="31"/>
  <c r="E40" i="31"/>
  <c r="U8" i="31" l="1"/>
  <c r="Q8" i="31"/>
  <c r="E9" i="104"/>
  <c r="M9" i="104" s="1"/>
  <c r="M11" i="104"/>
  <c r="E29" i="97"/>
  <c r="E38" i="104"/>
  <c r="M38" i="104" s="1"/>
  <c r="Z7" i="87"/>
  <c r="Y7" i="87"/>
  <c r="V7" i="87"/>
  <c r="U7" i="87"/>
  <c r="R7" i="87"/>
  <c r="Q7" i="87"/>
  <c r="N7" i="87"/>
  <c r="M7" i="87"/>
  <c r="V8" i="68"/>
  <c r="U8" i="68"/>
  <c r="R8" i="68"/>
  <c r="Q8" i="68"/>
  <c r="M8" i="68"/>
  <c r="J7" i="87"/>
  <c r="K7" i="6" s="1"/>
  <c r="I7" i="87"/>
  <c r="J7" i="6" s="1"/>
  <c r="F7" i="87"/>
  <c r="G7" i="6" s="1"/>
  <c r="F8" i="25" s="1"/>
  <c r="E7" i="87"/>
  <c r="F7" i="6" s="1"/>
  <c r="E8" i="25" s="1"/>
  <c r="G7" i="87"/>
  <c r="G14" i="87"/>
  <c r="G22" i="87"/>
  <c r="E11" i="31" l="1"/>
  <c r="M35" i="104"/>
  <c r="E22" i="25"/>
  <c r="F8" i="23"/>
  <c r="F25" i="23" s="1"/>
  <c r="F8" i="92" s="1"/>
  <c r="F22" i="25"/>
  <c r="G8" i="23"/>
  <c r="G19" i="87"/>
  <c r="G23" i="87" s="1"/>
  <c r="E23" i="87"/>
  <c r="E38" i="31" l="1"/>
  <c r="E36" i="104" s="1"/>
  <c r="E47" i="104" s="1"/>
  <c r="E39" i="31"/>
  <c r="M10" i="104"/>
  <c r="E12" i="104"/>
  <c r="F7" i="38"/>
  <c r="F8" i="39" s="1"/>
  <c r="E9" i="41" s="1"/>
  <c r="F10" i="40" s="1"/>
  <c r="F9" i="88" s="1"/>
  <c r="G7" i="38"/>
  <c r="G8" i="39" s="1"/>
  <c r="F9" i="41" s="1"/>
  <c r="G10" i="40" s="1"/>
  <c r="G9" i="88" s="1"/>
  <c r="J17" i="45"/>
  <c r="N17" i="87"/>
  <c r="P7" i="31"/>
  <c r="E52" i="31" l="1"/>
  <c r="M12" i="104"/>
  <c r="F12" i="68"/>
  <c r="J41" i="45"/>
  <c r="D50" i="127" l="1"/>
  <c r="N53" i="104"/>
  <c r="F53" i="104"/>
  <c r="V41" i="45" l="1"/>
  <c r="D58" i="127" l="1"/>
  <c r="V53" i="45"/>
  <c r="L57" i="132"/>
  <c r="F45" i="45"/>
  <c r="L48" i="128"/>
  <c r="N53" i="45"/>
  <c r="P59" i="130"/>
  <c r="D21" i="127"/>
  <c r="V44" i="45"/>
  <c r="L47" i="132"/>
  <c r="N45" i="45"/>
  <c r="P50" i="130"/>
  <c r="D18" i="127"/>
  <c r="F18" i="127" s="1"/>
  <c r="N18" i="127"/>
  <c r="F53" i="45"/>
  <c r="L57" i="128"/>
  <c r="R45" i="45"/>
  <c r="L50" i="131"/>
  <c r="V45" i="45"/>
  <c r="L48" i="132"/>
  <c r="N44" i="45"/>
  <c r="P49" i="130"/>
  <c r="R53" i="45"/>
  <c r="L59" i="131"/>
  <c r="N49" i="127"/>
  <c r="D49" i="127"/>
  <c r="F49" i="127" s="1"/>
  <c r="D56" i="97"/>
  <c r="P56" i="97" s="1"/>
  <c r="D48" i="128" l="1"/>
  <c r="F48" i="128" s="1"/>
  <c r="N48" i="128"/>
  <c r="N50" i="131"/>
  <c r="D50" i="131"/>
  <c r="F50" i="131" s="1"/>
  <c r="D47" i="132"/>
  <c r="F47" i="132" s="1"/>
  <c r="N47" i="132"/>
  <c r="D59" i="130"/>
  <c r="R59" i="130"/>
  <c r="D57" i="132"/>
  <c r="N57" i="132"/>
  <c r="L63" i="132"/>
  <c r="R50" i="130"/>
  <c r="D50" i="130"/>
  <c r="F50" i="130" s="1"/>
  <c r="D49" i="130"/>
  <c r="F49" i="130" s="1"/>
  <c r="R49" i="130"/>
  <c r="D59" i="131"/>
  <c r="N59" i="131"/>
  <c r="D48" i="132"/>
  <c r="F48" i="132" s="1"/>
  <c r="N48" i="132"/>
  <c r="D57" i="128"/>
  <c r="F57" i="128" s="1"/>
  <c r="N57" i="128"/>
  <c r="L35" i="132" l="1"/>
  <c r="D35" i="132" s="1"/>
  <c r="N63" i="132"/>
  <c r="F59" i="130"/>
  <c r="F59" i="131"/>
  <c r="D63" i="132"/>
  <c r="F63" i="132" s="1"/>
  <c r="F57" i="132"/>
  <c r="F56" i="97"/>
  <c r="R56" i="97"/>
  <c r="D27" i="31" l="1"/>
  <c r="L26" i="104" l="1"/>
  <c r="D26" i="104" s="1"/>
  <c r="F26" i="104" s="1"/>
  <c r="F27" i="31"/>
  <c r="P27" i="31"/>
  <c r="R27" i="31" s="1"/>
  <c r="T27" i="31"/>
  <c r="V27" i="31" s="1"/>
  <c r="R41" i="45" l="1"/>
  <c r="L27" i="132"/>
  <c r="D27" i="132" s="1"/>
  <c r="L26" i="131" l="1"/>
  <c r="D26" i="131" l="1"/>
  <c r="D28" i="31" l="1"/>
  <c r="L27" i="104" s="1"/>
  <c r="N26" i="104" l="1"/>
  <c r="G28" i="114" l="1"/>
  <c r="F28" i="114"/>
  <c r="D28" i="114"/>
  <c r="C28" i="114"/>
  <c r="B28" i="114"/>
  <c r="E25" i="114"/>
  <c r="E24" i="114"/>
  <c r="E23" i="114"/>
  <c r="E19" i="114"/>
  <c r="G14" i="114"/>
  <c r="F14" i="114"/>
  <c r="C14" i="114"/>
  <c r="B14" i="114"/>
  <c r="B30" i="114" s="1"/>
  <c r="B36" i="114" s="1"/>
  <c r="E11" i="114"/>
  <c r="E10" i="114"/>
  <c r="E28" i="114" l="1"/>
  <c r="C30" i="114"/>
  <c r="D14" i="114"/>
  <c r="D30" i="114" s="1"/>
  <c r="F30" i="114"/>
  <c r="G30" i="114"/>
  <c r="G36" i="114" s="1"/>
  <c r="G37" i="114" s="1"/>
  <c r="E14" i="114"/>
  <c r="F36" i="114" l="1"/>
  <c r="F37" i="114" s="1"/>
  <c r="D36" i="114"/>
  <c r="D37" i="114" s="1"/>
  <c r="C36" i="114"/>
  <c r="C37" i="114" s="1"/>
  <c r="B37" i="114"/>
  <c r="E30" i="114"/>
  <c r="E36" i="114" s="1"/>
  <c r="E37" i="114" s="1"/>
  <c r="P21" i="45" l="1"/>
  <c r="P29" i="45" s="1"/>
  <c r="N48" i="45"/>
  <c r="L10" i="128"/>
  <c r="P24" i="31" l="1"/>
  <c r="R24" i="31" s="1"/>
  <c r="T24" i="31"/>
  <c r="J45" i="45"/>
  <c r="L50" i="129"/>
  <c r="L11" i="128"/>
  <c r="D10" i="128"/>
  <c r="L58" i="128"/>
  <c r="P29" i="130"/>
  <c r="R29" i="130" s="1"/>
  <c r="R29" i="45"/>
  <c r="R44" i="45"/>
  <c r="L49" i="131"/>
  <c r="D29" i="130" l="1"/>
  <c r="F29" i="130" s="1"/>
  <c r="D49" i="131"/>
  <c r="F49" i="131" s="1"/>
  <c r="N49" i="131"/>
  <c r="D11" i="128"/>
  <c r="L27" i="131"/>
  <c r="D18" i="131"/>
  <c r="D58" i="128"/>
  <c r="D50" i="129"/>
  <c r="F50" i="129" s="1"/>
  <c r="N50" i="129"/>
  <c r="D27" i="131" l="1"/>
  <c r="F27" i="131" s="1"/>
  <c r="N27" i="131"/>
  <c r="D21" i="39" l="1"/>
  <c r="S15" i="87" l="1"/>
  <c r="X15" i="87" l="1"/>
  <c r="W15" i="87"/>
  <c r="P58" i="130"/>
  <c r="R58" i="130" l="1"/>
  <c r="D58" i="130"/>
  <c r="F58" i="130" s="1"/>
  <c r="R35" i="45"/>
  <c r="L39" i="131"/>
  <c r="V51" i="45"/>
  <c r="L56" i="132"/>
  <c r="R51" i="45"/>
  <c r="L58" i="131"/>
  <c r="V35" i="45"/>
  <c r="L37" i="132"/>
  <c r="N37" i="132" s="1"/>
  <c r="N51" i="45"/>
  <c r="T15" i="87"/>
  <c r="F41" i="45"/>
  <c r="L10" i="104" l="1"/>
  <c r="N10" i="104" s="1"/>
  <c r="J51" i="45"/>
  <c r="L58" i="129"/>
  <c r="L39" i="132"/>
  <c r="N39" i="132" s="1"/>
  <c r="D37" i="132"/>
  <c r="F37" i="132" s="1"/>
  <c r="D56" i="132"/>
  <c r="F56" i="132" s="1"/>
  <c r="N56" i="132"/>
  <c r="F44" i="45"/>
  <c r="L47" i="128"/>
  <c r="D58" i="131"/>
  <c r="F58" i="131" s="1"/>
  <c r="D39" i="131"/>
  <c r="F39" i="131" s="1"/>
  <c r="J44" i="45"/>
  <c r="L49" i="129"/>
  <c r="L29" i="131"/>
  <c r="L29" i="129"/>
  <c r="D29" i="129" s="1"/>
  <c r="L27" i="128"/>
  <c r="L37" i="128"/>
  <c r="D29" i="131" l="1"/>
  <c r="L33" i="131"/>
  <c r="D27" i="128"/>
  <c r="D39" i="132"/>
  <c r="F39" i="132" s="1"/>
  <c r="J35" i="45"/>
  <c r="L39" i="129"/>
  <c r="D58" i="129"/>
  <c r="F58" i="129" s="1"/>
  <c r="N58" i="129"/>
  <c r="D37" i="128"/>
  <c r="F37" i="128" s="1"/>
  <c r="N37" i="128"/>
  <c r="F51" i="45"/>
  <c r="L56" i="128"/>
  <c r="N35" i="45"/>
  <c r="P39" i="130"/>
  <c r="D49" i="129"/>
  <c r="D47" i="128"/>
  <c r="F47" i="128" s="1"/>
  <c r="N47" i="128"/>
  <c r="F35" i="45"/>
  <c r="AD35" i="45" l="1"/>
  <c r="L45" i="31"/>
  <c r="F49" i="129"/>
  <c r="N56" i="128"/>
  <c r="D56" i="128"/>
  <c r="L35" i="131"/>
  <c r="D33" i="131"/>
  <c r="N33" i="131"/>
  <c r="R39" i="130"/>
  <c r="L33" i="31"/>
  <c r="N33" i="31" s="1"/>
  <c r="N39" i="129"/>
  <c r="L41" i="129"/>
  <c r="D39" i="129"/>
  <c r="F39" i="129" s="1"/>
  <c r="D55" i="97"/>
  <c r="K34" i="31"/>
  <c r="P55" i="97" l="1"/>
  <c r="D41" i="129"/>
  <c r="F41" i="129" s="1"/>
  <c r="N41" i="129"/>
  <c r="D35" i="131"/>
  <c r="N35" i="131"/>
  <c r="D39" i="130"/>
  <c r="F39" i="130" s="1"/>
  <c r="F56" i="128"/>
  <c r="J15" i="68"/>
  <c r="H19" i="68"/>
  <c r="D59" i="97"/>
  <c r="J48" i="31" l="1"/>
  <c r="R55" i="97"/>
  <c r="F55" i="97"/>
  <c r="D65" i="97"/>
  <c r="F65" i="97" s="1"/>
  <c r="F59" i="97"/>
  <c r="P59" i="97"/>
  <c r="P65" i="97" s="1"/>
  <c r="V23" i="45"/>
  <c r="R59" i="97" l="1"/>
  <c r="K29" i="87" l="1"/>
  <c r="W29" i="87" s="1"/>
  <c r="H26" i="31"/>
  <c r="P26" i="97" s="1"/>
  <c r="D26" i="97" s="1"/>
  <c r="H22" i="31"/>
  <c r="D22" i="97" s="1"/>
  <c r="P22" i="97" s="1"/>
  <c r="G28" i="31"/>
  <c r="H28" i="88"/>
  <c r="G22" i="68" s="1"/>
  <c r="C67" i="97" s="1"/>
  <c r="O67" i="97" s="1"/>
  <c r="I34" i="40"/>
  <c r="E34" i="40"/>
  <c r="H34" i="40"/>
  <c r="H48" i="40" s="1"/>
  <c r="H32" i="40"/>
  <c r="D34" i="40"/>
  <c r="E24" i="39"/>
  <c r="F24" i="39" s="1"/>
  <c r="E23" i="39"/>
  <c r="F23" i="39" s="1"/>
  <c r="E22" i="39"/>
  <c r="F22" i="39" s="1"/>
  <c r="D39" i="39"/>
  <c r="S28" i="31" l="1"/>
  <c r="O28" i="97"/>
  <c r="O28" i="31"/>
  <c r="C27" i="97"/>
  <c r="O27" i="97" s="1"/>
  <c r="E44" i="40"/>
  <c r="E39" i="39"/>
  <c r="E40" i="39" s="1"/>
  <c r="I44" i="40"/>
  <c r="I48" i="40" s="1"/>
  <c r="E28" i="39"/>
  <c r="I24" i="88"/>
  <c r="K24" i="88" s="1"/>
  <c r="C25" i="41"/>
  <c r="D40" i="39"/>
  <c r="D24" i="88"/>
  <c r="C22" i="68" s="1"/>
  <c r="G24" i="88"/>
  <c r="I32" i="40"/>
  <c r="D28" i="39"/>
  <c r="C17" i="68" s="1"/>
  <c r="D24" i="68"/>
  <c r="C16" i="68"/>
  <c r="G48" i="40" l="1"/>
  <c r="P24" i="68"/>
  <c r="T24" i="68"/>
  <c r="S22" i="68"/>
  <c r="O22" i="68"/>
  <c r="O16" i="68"/>
  <c r="S16" i="68"/>
  <c r="O17" i="68"/>
  <c r="S17" i="68"/>
  <c r="D25" i="68"/>
  <c r="C57" i="104"/>
  <c r="C58" i="104"/>
  <c r="C62" i="104"/>
  <c r="K62" i="104" s="1"/>
  <c r="G44" i="40"/>
  <c r="D21" i="68"/>
  <c r="D61" i="104" s="1"/>
  <c r="L61" i="104" s="1"/>
  <c r="F9" i="68"/>
  <c r="I28" i="88"/>
  <c r="H22" i="68" s="1"/>
  <c r="C28" i="41"/>
  <c r="D16" i="68"/>
  <c r="L57" i="104" s="1"/>
  <c r="F24" i="68"/>
  <c r="C25" i="68"/>
  <c r="F11" i="68"/>
  <c r="D15" i="68"/>
  <c r="D17" i="68"/>
  <c r="C15" i="68"/>
  <c r="G21" i="68"/>
  <c r="C66" i="97" s="1"/>
  <c r="C21" i="68"/>
  <c r="C61" i="104" s="1"/>
  <c r="I20" i="38"/>
  <c r="J20" i="38" s="1"/>
  <c r="I18" i="38"/>
  <c r="J18" i="38" s="1"/>
  <c r="I17" i="38"/>
  <c r="J17" i="38" s="1"/>
  <c r="I16" i="38"/>
  <c r="J16" i="38" s="1"/>
  <c r="I15" i="38"/>
  <c r="J15" i="38" s="1"/>
  <c r="I14" i="38"/>
  <c r="J14" i="38" s="1"/>
  <c r="I13" i="38"/>
  <c r="J13" i="38" s="1"/>
  <c r="H21" i="38"/>
  <c r="H11" i="38"/>
  <c r="D21" i="38"/>
  <c r="D11" i="38"/>
  <c r="D11" i="23"/>
  <c r="F30" i="31"/>
  <c r="K10" i="104"/>
  <c r="G22" i="31"/>
  <c r="C22" i="97" s="1"/>
  <c r="O22" i="97" s="1"/>
  <c r="H23" i="6"/>
  <c r="H18" i="6"/>
  <c r="H12" i="6"/>
  <c r="H9" i="6"/>
  <c r="C26" i="31"/>
  <c r="D12" i="6"/>
  <c r="D9" i="6"/>
  <c r="K25" i="104" l="1"/>
  <c r="C25" i="104" s="1"/>
  <c r="P17" i="68"/>
  <c r="T17" i="68"/>
  <c r="P16" i="68"/>
  <c r="T16" i="68"/>
  <c r="P15" i="68"/>
  <c r="D22" i="68"/>
  <c r="D62" i="104" s="1"/>
  <c r="G28" i="88"/>
  <c r="S21" i="68"/>
  <c r="O15" i="68"/>
  <c r="S15" i="68"/>
  <c r="O25" i="68"/>
  <c r="S25" i="68"/>
  <c r="C26" i="68"/>
  <c r="O21" i="68"/>
  <c r="F25" i="68"/>
  <c r="K61" i="104"/>
  <c r="D19" i="6"/>
  <c r="H26" i="18"/>
  <c r="F16" i="68"/>
  <c r="C56" i="104"/>
  <c r="H21" i="68"/>
  <c r="L29" i="92"/>
  <c r="D57" i="104"/>
  <c r="N57" i="104" s="1"/>
  <c r="D58" i="104"/>
  <c r="F17" i="68"/>
  <c r="O66" i="97"/>
  <c r="O72" i="97" s="1"/>
  <c r="C72" i="97"/>
  <c r="D56" i="104"/>
  <c r="F15" i="68"/>
  <c r="F51" i="104"/>
  <c r="C65" i="104"/>
  <c r="K65" i="104" s="1"/>
  <c r="F22" i="68"/>
  <c r="D65" i="104"/>
  <c r="H37" i="6"/>
  <c r="O23" i="97" s="1"/>
  <c r="D23" i="6"/>
  <c r="D15" i="23"/>
  <c r="D18" i="23" s="1"/>
  <c r="G26" i="31"/>
  <c r="O26" i="97" s="1"/>
  <c r="C26" i="97" s="1"/>
  <c r="G23" i="31"/>
  <c r="C23" i="97" s="1"/>
  <c r="H29" i="6"/>
  <c r="D34" i="6"/>
  <c r="C22" i="31" s="1"/>
  <c r="C21" i="31"/>
  <c r="K20" i="104" s="1"/>
  <c r="C20" i="104" s="1"/>
  <c r="D22" i="38"/>
  <c r="C14" i="68" s="1"/>
  <c r="H19" i="6"/>
  <c r="H22" i="38"/>
  <c r="G14" i="68" s="1"/>
  <c r="S22" i="31" l="1"/>
  <c r="C21" i="104"/>
  <c r="K21" i="104" s="1"/>
  <c r="O26" i="31"/>
  <c r="S14" i="68"/>
  <c r="S26" i="31"/>
  <c r="D66" i="97"/>
  <c r="P66" i="97" s="1"/>
  <c r="C58" i="97"/>
  <c r="O58" i="97" s="1"/>
  <c r="O14" i="68"/>
  <c r="O22" i="31"/>
  <c r="H43" i="6"/>
  <c r="D43" i="6"/>
  <c r="N51" i="104"/>
  <c r="F57" i="104"/>
  <c r="P67" i="97"/>
  <c r="R67" i="97" s="1"/>
  <c r="J21" i="68"/>
  <c r="I13" i="68"/>
  <c r="F21" i="68"/>
  <c r="H33" i="92"/>
  <c r="N56" i="104"/>
  <c r="F56" i="104"/>
  <c r="F62" i="104"/>
  <c r="L62" i="104"/>
  <c r="N62" i="104" s="1"/>
  <c r="N58" i="104"/>
  <c r="F58" i="104"/>
  <c r="D67" i="104"/>
  <c r="F67" i="104" s="1"/>
  <c r="C67" i="104"/>
  <c r="L65" i="104"/>
  <c r="N65" i="104" s="1"/>
  <c r="F65" i="104"/>
  <c r="K67" i="104"/>
  <c r="E12" i="23"/>
  <c r="F12" i="23" s="1"/>
  <c r="F18" i="23" s="1"/>
  <c r="L67" i="104" l="1"/>
  <c r="Q13" i="68"/>
  <c r="U13" i="68"/>
  <c r="D72" i="97"/>
  <c r="F66" i="97"/>
  <c r="M11" i="4"/>
  <c r="E57" i="97"/>
  <c r="E31" i="68"/>
  <c r="Q31" i="68" s="1"/>
  <c r="U31" i="68" s="1"/>
  <c r="F61" i="104"/>
  <c r="P72" i="97"/>
  <c r="P39" i="97" s="1"/>
  <c r="R66" i="97"/>
  <c r="D22" i="87"/>
  <c r="F20" i="23"/>
  <c r="J18" i="6"/>
  <c r="Q11" i="4" l="1"/>
  <c r="AD13" i="68"/>
  <c r="F72" i="97"/>
  <c r="D39" i="97"/>
  <c r="Q57" i="97"/>
  <c r="J19" i="6"/>
  <c r="I17" i="31"/>
  <c r="Q18" i="4"/>
  <c r="N61" i="104"/>
  <c r="R72" i="97"/>
  <c r="N49" i="45"/>
  <c r="N16" i="45"/>
  <c r="Q17" i="31" l="1"/>
  <c r="N67" i="104"/>
  <c r="O18" i="130"/>
  <c r="C18" i="130" s="1"/>
  <c r="N43" i="45"/>
  <c r="P48" i="130"/>
  <c r="E17" i="97"/>
  <c r="Q17" i="97" s="1"/>
  <c r="Q35" i="97" s="1"/>
  <c r="Q37" i="97" s="1"/>
  <c r="I18" i="31"/>
  <c r="I38" i="31" s="1"/>
  <c r="Q56" i="45"/>
  <c r="AC56" i="45" s="1"/>
  <c r="AC34" i="45" s="1"/>
  <c r="D63" i="131"/>
  <c r="L38" i="128"/>
  <c r="U17" i="31" l="1"/>
  <c r="U18" i="31" s="1"/>
  <c r="H11" i="4" s="1"/>
  <c r="Q18" i="31"/>
  <c r="P64" i="130"/>
  <c r="R64" i="130" s="1"/>
  <c r="D38" i="128"/>
  <c r="L39" i="128"/>
  <c r="E35" i="97"/>
  <c r="E18" i="97"/>
  <c r="AC55" i="45"/>
  <c r="M25" i="68" s="1"/>
  <c r="Q25" i="68" s="1"/>
  <c r="U25" i="68" s="1"/>
  <c r="E63" i="131"/>
  <c r="D48" i="130"/>
  <c r="D64" i="130" s="1"/>
  <c r="R48" i="130"/>
  <c r="J53" i="45"/>
  <c r="L59" i="129"/>
  <c r="M22" i="68"/>
  <c r="L65" i="131"/>
  <c r="L37" i="131" s="1"/>
  <c r="D37" i="131" s="1"/>
  <c r="D60" i="131"/>
  <c r="D65" i="131" s="1"/>
  <c r="E60" i="131"/>
  <c r="E65" i="131" s="1"/>
  <c r="Q34" i="45"/>
  <c r="Q57" i="45"/>
  <c r="AC57" i="45" s="1"/>
  <c r="D11" i="4" l="1"/>
  <c r="Q22" i="68"/>
  <c r="U22" i="68"/>
  <c r="M26" i="68"/>
  <c r="E37" i="97"/>
  <c r="F65" i="131"/>
  <c r="E66" i="131"/>
  <c r="N59" i="129"/>
  <c r="D59" i="129"/>
  <c r="Q18" i="97"/>
  <c r="F48" i="130"/>
  <c r="M16" i="4"/>
  <c r="Q16" i="4"/>
  <c r="D39" i="128"/>
  <c r="F39" i="128" s="1"/>
  <c r="N39" i="128"/>
  <c r="M65" i="131"/>
  <c r="K10" i="38"/>
  <c r="U26" i="68" l="1"/>
  <c r="M27" i="68"/>
  <c r="Q26" i="68"/>
  <c r="D47" i="127"/>
  <c r="F59" i="129"/>
  <c r="F64" i="130"/>
  <c r="M66" i="131"/>
  <c r="M37" i="131"/>
  <c r="E37" i="131" s="1"/>
  <c r="N65" i="131"/>
  <c r="E70" i="131"/>
  <c r="M15" i="4"/>
  <c r="Q15" i="4"/>
  <c r="I11" i="38"/>
  <c r="K11" i="38" s="1"/>
  <c r="M36" i="68" l="1"/>
  <c r="N47" i="127"/>
  <c r="F47" i="127"/>
  <c r="D48" i="127"/>
  <c r="F48" i="127" s="1"/>
  <c r="N48" i="127"/>
  <c r="M70" i="131"/>
  <c r="U40" i="31"/>
  <c r="D49" i="31"/>
  <c r="P49" i="31" l="1"/>
  <c r="T49" i="31"/>
  <c r="D62" i="127"/>
  <c r="L62" i="127" s="1"/>
  <c r="D57" i="127"/>
  <c r="D63" i="127" s="1"/>
  <c r="N57" i="127"/>
  <c r="L63" i="127" l="1"/>
  <c r="N63" i="127" s="1"/>
  <c r="F63" i="127"/>
  <c r="N62" i="127"/>
  <c r="F62" i="127"/>
  <c r="F57" i="127"/>
  <c r="D7" i="87"/>
  <c r="D64" i="127" l="1"/>
  <c r="L64" i="127" l="1"/>
  <c r="D68" i="127"/>
  <c r="F64" i="127"/>
  <c r="H10" i="31" l="1"/>
  <c r="J10" i="31" s="1"/>
  <c r="F68" i="127"/>
  <c r="L68" i="127"/>
  <c r="N68" i="127" s="1"/>
  <c r="N64" i="127"/>
  <c r="W20" i="87"/>
  <c r="S20" i="87"/>
  <c r="P22" i="87"/>
  <c r="O22" i="87"/>
  <c r="L22" i="87"/>
  <c r="K22" i="87"/>
  <c r="H22" i="87"/>
  <c r="H12" i="31" s="1"/>
  <c r="T12" i="31" s="1"/>
  <c r="F12" i="31"/>
  <c r="C22" i="87"/>
  <c r="X20" i="87"/>
  <c r="T20" i="87" l="1"/>
  <c r="S17" i="87" l="1"/>
  <c r="L37" i="31" l="1"/>
  <c r="L32" i="31"/>
  <c r="L18" i="31"/>
  <c r="M8" i="31"/>
  <c r="D37" i="127"/>
  <c r="D23" i="127"/>
  <c r="H32" i="31"/>
  <c r="H34" i="31"/>
  <c r="D31" i="97" s="1"/>
  <c r="P31" i="97" s="1"/>
  <c r="H37" i="31"/>
  <c r="D34" i="97" s="1"/>
  <c r="H43" i="31"/>
  <c r="L35" i="68"/>
  <c r="H35" i="68"/>
  <c r="D29" i="68"/>
  <c r="D31" i="68"/>
  <c r="D32" i="68"/>
  <c r="T32" i="68" s="1"/>
  <c r="AB51" i="45"/>
  <c r="L19" i="68" s="1"/>
  <c r="T56" i="45"/>
  <c r="T43" i="45"/>
  <c r="T37" i="45"/>
  <c r="V37" i="45" s="1"/>
  <c r="U13" i="45"/>
  <c r="AC13" i="45" s="1"/>
  <c r="M19" i="31" s="1"/>
  <c r="P56" i="45"/>
  <c r="P43" i="45"/>
  <c r="P52" i="45" s="1"/>
  <c r="P33" i="45" s="1"/>
  <c r="AC46" i="45"/>
  <c r="AC47" i="45"/>
  <c r="AC48" i="45"/>
  <c r="P32" i="45"/>
  <c r="P60" i="130"/>
  <c r="P21" i="130"/>
  <c r="D21" i="130" s="1"/>
  <c r="N17" i="45"/>
  <c r="P12" i="130"/>
  <c r="D12" i="130" s="1"/>
  <c r="L60" i="129"/>
  <c r="H43" i="45"/>
  <c r="L24" i="129"/>
  <c r="D24" i="129" s="1"/>
  <c r="D21" i="129"/>
  <c r="L61" i="128"/>
  <c r="L46" i="128"/>
  <c r="D37" i="45"/>
  <c r="L12" i="128"/>
  <c r="D13" i="45"/>
  <c r="F17" i="45"/>
  <c r="P31" i="68" l="1"/>
  <c r="T31" i="68"/>
  <c r="P29" i="68"/>
  <c r="T29" i="68"/>
  <c r="P57" i="45"/>
  <c r="F37" i="45"/>
  <c r="AB43" i="45"/>
  <c r="U19" i="31"/>
  <c r="Q19" i="31"/>
  <c r="L48" i="129"/>
  <c r="L64" i="129" s="1"/>
  <c r="P32" i="68"/>
  <c r="R32" i="68" s="1"/>
  <c r="V32" i="68"/>
  <c r="L17" i="128"/>
  <c r="D17" i="128" s="1"/>
  <c r="D24" i="127"/>
  <c r="F24" i="127" s="1"/>
  <c r="N24" i="127"/>
  <c r="R32" i="45"/>
  <c r="D46" i="128"/>
  <c r="N46" i="128"/>
  <c r="L62" i="128"/>
  <c r="L37" i="45"/>
  <c r="P40" i="130"/>
  <c r="R43" i="45"/>
  <c r="L48" i="131"/>
  <c r="L64" i="131" s="1"/>
  <c r="L66" i="131" s="1"/>
  <c r="V43" i="45"/>
  <c r="L46" i="132"/>
  <c r="D61" i="128"/>
  <c r="D63" i="128" s="1"/>
  <c r="F63" i="128" s="1"/>
  <c r="L63" i="128"/>
  <c r="L65" i="129"/>
  <c r="D60" i="129"/>
  <c r="P65" i="130"/>
  <c r="D60" i="130"/>
  <c r="D65" i="130" s="1"/>
  <c r="D66" i="130" s="1"/>
  <c r="D36" i="97"/>
  <c r="P36" i="97"/>
  <c r="D27" i="127"/>
  <c r="D12" i="128"/>
  <c r="P19" i="87"/>
  <c r="P11" i="130"/>
  <c r="M11" i="132"/>
  <c r="L11" i="132"/>
  <c r="M12" i="132"/>
  <c r="E12" i="132" s="1"/>
  <c r="L12" i="132"/>
  <c r="D12" i="132" s="1"/>
  <c r="L12" i="129"/>
  <c r="P17" i="130"/>
  <c r="P37" i="45"/>
  <c r="R37" i="45" s="1"/>
  <c r="L40" i="131"/>
  <c r="D31" i="127"/>
  <c r="F32" i="68"/>
  <c r="U21" i="45"/>
  <c r="M18" i="132" s="1"/>
  <c r="E18" i="132" s="1"/>
  <c r="T21" i="45"/>
  <c r="L18" i="132" s="1"/>
  <c r="D18" i="132" s="1"/>
  <c r="H37" i="45"/>
  <c r="J37" i="45" s="1"/>
  <c r="L46" i="31"/>
  <c r="L48" i="31" s="1"/>
  <c r="N19" i="68"/>
  <c r="AD51" i="45"/>
  <c r="H52" i="45"/>
  <c r="J43" i="45"/>
  <c r="D52" i="45"/>
  <c r="F52" i="45" s="1"/>
  <c r="F43" i="45"/>
  <c r="P34" i="45"/>
  <c r="R56" i="45"/>
  <c r="T34" i="45"/>
  <c r="V56" i="45"/>
  <c r="I21" i="45"/>
  <c r="D21" i="45"/>
  <c r="AD23" i="45"/>
  <c r="AD17" i="45"/>
  <c r="AB46" i="45"/>
  <c r="AB49" i="45"/>
  <c r="AD49" i="45" s="1"/>
  <c r="AB48" i="45"/>
  <c r="AD48" i="45" s="1"/>
  <c r="L56" i="45"/>
  <c r="L57" i="45" s="1"/>
  <c r="H21" i="45"/>
  <c r="L12" i="31"/>
  <c r="D56" i="45"/>
  <c r="H56" i="45"/>
  <c r="T52" i="45"/>
  <c r="L22" i="68"/>
  <c r="AB55" i="45"/>
  <c r="L25" i="68" s="1"/>
  <c r="L21" i="68"/>
  <c r="X12" i="87"/>
  <c r="X21" i="87"/>
  <c r="T12" i="87"/>
  <c r="T21" i="87"/>
  <c r="V17" i="87"/>
  <c r="L14" i="87"/>
  <c r="H14" i="31"/>
  <c r="D14" i="97" s="1"/>
  <c r="P14" i="97" s="1"/>
  <c r="H14" i="87"/>
  <c r="H8" i="31" s="1"/>
  <c r="I12" i="6"/>
  <c r="H16" i="31" s="1"/>
  <c r="I9" i="6"/>
  <c r="H15" i="31" s="1"/>
  <c r="E11" i="23"/>
  <c r="D44" i="31"/>
  <c r="P7" i="87"/>
  <c r="L7" i="87"/>
  <c r="H7" i="87"/>
  <c r="I7" i="6" s="1"/>
  <c r="E7" i="6"/>
  <c r="D8" i="25" s="1"/>
  <c r="E8" i="23" s="1"/>
  <c r="T8" i="68"/>
  <c r="P8" i="68"/>
  <c r="L8" i="68"/>
  <c r="H8" i="68"/>
  <c r="I8" i="92" s="1"/>
  <c r="D8" i="68"/>
  <c r="T7" i="31"/>
  <c r="X7" i="87" s="1"/>
  <c r="T7" i="87"/>
  <c r="M20" i="31" l="1"/>
  <c r="U20" i="31" s="1"/>
  <c r="U29" i="31" s="1"/>
  <c r="P25" i="68"/>
  <c r="T25" i="68"/>
  <c r="P22" i="68"/>
  <c r="T22" i="68"/>
  <c r="P21" i="68"/>
  <c r="T21" i="68"/>
  <c r="P41" i="31"/>
  <c r="T41" i="31"/>
  <c r="L32" i="45"/>
  <c r="L38" i="45" s="1"/>
  <c r="AB56" i="45"/>
  <c r="AB34" i="45" s="1"/>
  <c r="AB21" i="45"/>
  <c r="L20" i="31" s="1"/>
  <c r="AB37" i="45"/>
  <c r="D48" i="129"/>
  <c r="D64" i="129" s="1"/>
  <c r="P44" i="31"/>
  <c r="T44" i="31"/>
  <c r="J56" i="45"/>
  <c r="H57" i="45"/>
  <c r="AB52" i="45"/>
  <c r="L18" i="129"/>
  <c r="D18" i="129" s="1"/>
  <c r="D10" i="97"/>
  <c r="P10" i="97" s="1"/>
  <c r="P13" i="97" s="1"/>
  <c r="D15" i="97"/>
  <c r="P15" i="97" s="1"/>
  <c r="D16" i="97"/>
  <c r="P16" i="97" s="1"/>
  <c r="L14" i="31"/>
  <c r="P12" i="31"/>
  <c r="D29" i="45"/>
  <c r="D32" i="45" s="1"/>
  <c r="F32" i="45" s="1"/>
  <c r="L66" i="129"/>
  <c r="L70" i="129" s="1"/>
  <c r="L70" i="131"/>
  <c r="D65" i="129"/>
  <c r="F65" i="129" s="1"/>
  <c r="J52" i="45"/>
  <c r="N37" i="45"/>
  <c r="I7" i="38"/>
  <c r="I10" i="40" s="1"/>
  <c r="I9" i="88" s="1"/>
  <c r="T22" i="87"/>
  <c r="X22" i="87"/>
  <c r="M18" i="129"/>
  <c r="N18" i="129" s="1"/>
  <c r="D40" i="97"/>
  <c r="D12" i="127"/>
  <c r="AD16" i="45"/>
  <c r="F21" i="45"/>
  <c r="L18" i="128"/>
  <c r="L25" i="128" s="1"/>
  <c r="N21" i="45"/>
  <c r="P18" i="130"/>
  <c r="P27" i="130" s="1"/>
  <c r="R27" i="130" s="1"/>
  <c r="N29" i="45"/>
  <c r="N64" i="129"/>
  <c r="D11" i="130"/>
  <c r="N65" i="129"/>
  <c r="L37" i="129"/>
  <c r="D37" i="129" s="1"/>
  <c r="D48" i="131"/>
  <c r="N48" i="131"/>
  <c r="L64" i="128"/>
  <c r="N62" i="128"/>
  <c r="F48" i="129"/>
  <c r="E11" i="132"/>
  <c r="N45" i="31"/>
  <c r="D17" i="130"/>
  <c r="R17" i="130"/>
  <c r="D12" i="129"/>
  <c r="F65" i="130"/>
  <c r="D37" i="130"/>
  <c r="L35" i="128"/>
  <c r="D35" i="128" s="1"/>
  <c r="N63" i="128"/>
  <c r="D46" i="132"/>
  <c r="L62" i="132"/>
  <c r="N46" i="132"/>
  <c r="AD14" i="45"/>
  <c r="L41" i="131"/>
  <c r="D40" i="131"/>
  <c r="M12" i="31"/>
  <c r="Q12" i="31" s="1"/>
  <c r="M12" i="129"/>
  <c r="D11" i="132"/>
  <c r="D20" i="127"/>
  <c r="P37" i="130"/>
  <c r="R65" i="130"/>
  <c r="P66" i="130"/>
  <c r="P70" i="130" s="1"/>
  <c r="H40" i="130"/>
  <c r="P41" i="130"/>
  <c r="F46" i="128"/>
  <c r="D62" i="128"/>
  <c r="D43" i="97"/>
  <c r="L43" i="97" s="1"/>
  <c r="AD53" i="45"/>
  <c r="L10" i="68"/>
  <c r="T10" i="68" s="1"/>
  <c r="T57" i="45"/>
  <c r="V57" i="45" s="1"/>
  <c r="V52" i="45"/>
  <c r="E9" i="6"/>
  <c r="D28" i="68"/>
  <c r="L34" i="45"/>
  <c r="N56" i="45"/>
  <c r="J21" i="45"/>
  <c r="E23" i="6"/>
  <c r="D34" i="45"/>
  <c r="F56" i="45"/>
  <c r="E34" i="6"/>
  <c r="D57" i="45"/>
  <c r="D28" i="41"/>
  <c r="L10" i="31"/>
  <c r="D19" i="25"/>
  <c r="E12" i="6"/>
  <c r="D32" i="25"/>
  <c r="D36" i="31" s="1"/>
  <c r="F36" i="31" s="1"/>
  <c r="R15" i="68"/>
  <c r="E29" i="23"/>
  <c r="V24" i="31"/>
  <c r="H19" i="87"/>
  <c r="P23" i="87"/>
  <c r="X17" i="87"/>
  <c r="Z17" i="87" s="1"/>
  <c r="H11" i="31"/>
  <c r="J11" i="31" s="1"/>
  <c r="E25" i="23"/>
  <c r="E8" i="92" s="1"/>
  <c r="E7" i="38" s="1"/>
  <c r="D22" i="25"/>
  <c r="D13" i="104"/>
  <c r="Q20" i="31" l="1"/>
  <c r="Q29" i="31" s="1"/>
  <c r="E43" i="6"/>
  <c r="R12" i="31"/>
  <c r="P28" i="68"/>
  <c r="T28" i="68"/>
  <c r="V21" i="68"/>
  <c r="T36" i="31"/>
  <c r="V36" i="31" s="1"/>
  <c r="P36" i="31"/>
  <c r="R36" i="31" s="1"/>
  <c r="D32" i="104"/>
  <c r="F29" i="45"/>
  <c r="AB57" i="45"/>
  <c r="P10" i="68"/>
  <c r="V10" i="68" s="1"/>
  <c r="N21" i="68"/>
  <c r="D36" i="127"/>
  <c r="L36" i="127" s="1"/>
  <c r="D30" i="68"/>
  <c r="T30" i="68" s="1"/>
  <c r="R28" i="68"/>
  <c r="E19" i="6"/>
  <c r="F32" i="25"/>
  <c r="E18" i="129"/>
  <c r="L13" i="104"/>
  <c r="N13" i="104" s="1"/>
  <c r="F13" i="104"/>
  <c r="L40" i="97"/>
  <c r="P40" i="97" s="1"/>
  <c r="D33" i="31"/>
  <c r="D34" i="31" s="1"/>
  <c r="D30" i="104" s="1"/>
  <c r="L30" i="104" s="1"/>
  <c r="T60" i="45"/>
  <c r="D40" i="130"/>
  <c r="D41" i="130" s="1"/>
  <c r="H41" i="130"/>
  <c r="H43" i="130" s="1"/>
  <c r="P33" i="130"/>
  <c r="L64" i="132"/>
  <c r="N62" i="132"/>
  <c r="D70" i="130"/>
  <c r="F70" i="130" s="1"/>
  <c r="F66" i="130"/>
  <c r="D18" i="128"/>
  <c r="N18" i="128"/>
  <c r="F27" i="127"/>
  <c r="N27" i="127"/>
  <c r="M14" i="31"/>
  <c r="M40" i="31" s="1"/>
  <c r="D62" i="132"/>
  <c r="D64" i="132" s="1"/>
  <c r="F46" i="132"/>
  <c r="M10" i="31"/>
  <c r="U10" i="31" s="1"/>
  <c r="L68" i="128"/>
  <c r="N64" i="128"/>
  <c r="N64" i="131"/>
  <c r="L36" i="131"/>
  <c r="D36" i="131" s="1"/>
  <c r="L26" i="68"/>
  <c r="L40" i="31" s="1"/>
  <c r="AD37" i="45"/>
  <c r="D64" i="128"/>
  <c r="F62" i="128"/>
  <c r="R70" i="130"/>
  <c r="R66" i="130"/>
  <c r="D66" i="129"/>
  <c r="D70" i="129" s="1"/>
  <c r="F64" i="129"/>
  <c r="N70" i="129"/>
  <c r="N66" i="129"/>
  <c r="D18" i="130"/>
  <c r="F18" i="130" s="1"/>
  <c r="R18" i="130"/>
  <c r="R41" i="130"/>
  <c r="E12" i="129"/>
  <c r="N18" i="87"/>
  <c r="H23" i="87"/>
  <c r="D41" i="131"/>
  <c r="F41" i="131" s="1"/>
  <c r="F48" i="131"/>
  <c r="D64" i="131"/>
  <c r="D66" i="131" s="1"/>
  <c r="F14" i="31"/>
  <c r="N48" i="31"/>
  <c r="L11" i="31"/>
  <c r="V28" i="68"/>
  <c r="F28" i="68"/>
  <c r="AD56" i="45"/>
  <c r="D22" i="31"/>
  <c r="D15" i="31"/>
  <c r="P15" i="31" s="1"/>
  <c r="H60" i="45"/>
  <c r="J57" i="45"/>
  <c r="D16" i="31"/>
  <c r="P16" i="31" s="1"/>
  <c r="D60" i="45"/>
  <c r="F57" i="45"/>
  <c r="D26" i="31"/>
  <c r="V15" i="68"/>
  <c r="E8" i="39"/>
  <c r="D9" i="41" s="1"/>
  <c r="E10" i="40" s="1"/>
  <c r="E9" i="88" s="1"/>
  <c r="V23" i="68"/>
  <c r="L19" i="87"/>
  <c r="L32" i="104" l="1"/>
  <c r="N32" i="104" s="1"/>
  <c r="F32" i="104"/>
  <c r="T26" i="31"/>
  <c r="L25" i="104"/>
  <c r="F26" i="31"/>
  <c r="V12" i="31"/>
  <c r="T16" i="31"/>
  <c r="V16" i="31" s="1"/>
  <c r="R16" i="31"/>
  <c r="T15" i="31"/>
  <c r="R15" i="31"/>
  <c r="R14" i="31"/>
  <c r="P36" i="130"/>
  <c r="N26" i="68"/>
  <c r="R10" i="68"/>
  <c r="F69" i="104"/>
  <c r="P30" i="68"/>
  <c r="V30" i="68" s="1"/>
  <c r="P35" i="31"/>
  <c r="T35" i="31"/>
  <c r="P33" i="31"/>
  <c r="R33" i="31" s="1"/>
  <c r="T33" i="31"/>
  <c r="P22" i="31"/>
  <c r="R22" i="31" s="1"/>
  <c r="T22" i="31"/>
  <c r="V22" i="31" s="1"/>
  <c r="P26" i="31"/>
  <c r="R26" i="31" s="1"/>
  <c r="Q10" i="31"/>
  <c r="U11" i="31" s="1"/>
  <c r="F30" i="68"/>
  <c r="V35" i="68"/>
  <c r="D37" i="31"/>
  <c r="D31" i="104"/>
  <c r="D15" i="104"/>
  <c r="D14" i="104"/>
  <c r="D21" i="104"/>
  <c r="P35" i="130"/>
  <c r="N32" i="45"/>
  <c r="D12" i="4"/>
  <c r="H12" i="4"/>
  <c r="F41" i="130"/>
  <c r="D27" i="130"/>
  <c r="F27" i="130" s="1"/>
  <c r="Y18" i="87"/>
  <c r="Y19" i="87" s="1"/>
  <c r="F62" i="132"/>
  <c r="L70" i="128"/>
  <c r="N68" i="128"/>
  <c r="F70" i="129"/>
  <c r="F66" i="129"/>
  <c r="D68" i="128"/>
  <c r="F68" i="128" s="1"/>
  <c r="F64" i="128"/>
  <c r="L68" i="132"/>
  <c r="N68" i="132" s="1"/>
  <c r="N64" i="132"/>
  <c r="L23" i="87"/>
  <c r="N23" i="87" s="1"/>
  <c r="N19" i="87"/>
  <c r="F64" i="131"/>
  <c r="M11" i="31"/>
  <c r="N70" i="131"/>
  <c r="N66" i="131"/>
  <c r="D10" i="4"/>
  <c r="Q40" i="31"/>
  <c r="J33" i="130"/>
  <c r="R33" i="130"/>
  <c r="D25" i="128"/>
  <c r="N25" i="128"/>
  <c r="L31" i="128"/>
  <c r="L34" i="128" s="1"/>
  <c r="F22" i="31"/>
  <c r="G10" i="4"/>
  <c r="I10" i="4" s="1"/>
  <c r="V14" i="31"/>
  <c r="F16" i="31"/>
  <c r="F15" i="31"/>
  <c r="C10" i="4"/>
  <c r="V15" i="31"/>
  <c r="P18" i="4"/>
  <c r="D25" i="104" l="1"/>
  <c r="N25" i="104"/>
  <c r="F25" i="104"/>
  <c r="N69" i="104"/>
  <c r="M38" i="31"/>
  <c r="M52" i="31" s="1"/>
  <c r="M39" i="31"/>
  <c r="R30" i="68"/>
  <c r="Q11" i="31"/>
  <c r="R18" i="4"/>
  <c r="U38" i="31"/>
  <c r="U52" i="31" s="1"/>
  <c r="L15" i="104"/>
  <c r="N15" i="104" s="1"/>
  <c r="F15" i="104"/>
  <c r="F37" i="31"/>
  <c r="T37" i="31"/>
  <c r="D33" i="104"/>
  <c r="L31" i="104"/>
  <c r="L21" i="104"/>
  <c r="N21" i="104" s="1"/>
  <c r="F21" i="104"/>
  <c r="L14" i="104"/>
  <c r="N14" i="104" s="1"/>
  <c r="F14" i="104"/>
  <c r="P37" i="31"/>
  <c r="R37" i="31" s="1"/>
  <c r="D33" i="130"/>
  <c r="D36" i="130" s="1"/>
  <c r="E10" i="4"/>
  <c r="H9" i="4"/>
  <c r="J35" i="130"/>
  <c r="R35" i="130"/>
  <c r="Q19" i="87"/>
  <c r="L33" i="128"/>
  <c r="D31" i="128"/>
  <c r="N31" i="128"/>
  <c r="D10" i="127"/>
  <c r="D70" i="131"/>
  <c r="F70" i="131" s="1"/>
  <c r="F66" i="131"/>
  <c r="D68" i="132"/>
  <c r="F68" i="132" s="1"/>
  <c r="F64" i="132"/>
  <c r="D35" i="130" l="1"/>
  <c r="Q38" i="31"/>
  <c r="D9" i="4"/>
  <c r="D16" i="4" s="1"/>
  <c r="H16" i="4"/>
  <c r="H18" i="4" s="1"/>
  <c r="F33" i="104"/>
  <c r="L33" i="104"/>
  <c r="N33" i="104" s="1"/>
  <c r="V37" i="31"/>
  <c r="G15" i="4"/>
  <c r="I15" i="4" s="1"/>
  <c r="C15" i="4"/>
  <c r="E15" i="4" s="1"/>
  <c r="F31" i="128"/>
  <c r="D34" i="128"/>
  <c r="L42" i="127"/>
  <c r="N42" i="127" s="1"/>
  <c r="F33" i="130"/>
  <c r="Q23" i="87"/>
  <c r="N32" i="127"/>
  <c r="L34" i="127"/>
  <c r="F35" i="130"/>
  <c r="D11" i="127"/>
  <c r="N11" i="127"/>
  <c r="D33" i="128"/>
  <c r="F33" i="128" s="1"/>
  <c r="N33" i="128"/>
  <c r="E21" i="38"/>
  <c r="D32" i="127" l="1"/>
  <c r="D34" i="127" s="1"/>
  <c r="L43" i="127"/>
  <c r="N43" i="127" s="1"/>
  <c r="F11" i="127"/>
  <c r="D41" i="127"/>
  <c r="D42" i="127" s="1"/>
  <c r="N34" i="127"/>
  <c r="E22" i="38"/>
  <c r="D35" i="127" l="1"/>
  <c r="L35" i="127" s="1"/>
  <c r="F32" i="127"/>
  <c r="D43" i="127"/>
  <c r="F43" i="127" s="1"/>
  <c r="F42" i="127"/>
  <c r="H21" i="31"/>
  <c r="J21" i="31" s="1"/>
  <c r="D21" i="97"/>
  <c r="P21" i="97" s="1"/>
  <c r="D14" i="68"/>
  <c r="F34" i="127" l="1"/>
  <c r="R21" i="97"/>
  <c r="F21" i="97"/>
  <c r="F14" i="68"/>
  <c r="N55" i="104" l="1"/>
  <c r="F55" i="104"/>
  <c r="AB47" i="45" l="1"/>
  <c r="L13" i="68"/>
  <c r="N13" i="68" l="1"/>
  <c r="AD45" i="45"/>
  <c r="L9" i="68"/>
  <c r="T9" i="68" s="1"/>
  <c r="L12" i="68"/>
  <c r="T12" i="68" s="1"/>
  <c r="AD44" i="45"/>
  <c r="D32" i="31"/>
  <c r="H29" i="18"/>
  <c r="H27" i="18"/>
  <c r="P12" i="68" l="1"/>
  <c r="V12" i="68"/>
  <c r="P9" i="68"/>
  <c r="V9" i="68" s="1"/>
  <c r="N12" i="68"/>
  <c r="L10" i="4"/>
  <c r="N10" i="4" s="1"/>
  <c r="N9" i="68"/>
  <c r="R9" i="68"/>
  <c r="D29" i="104"/>
  <c r="D35" i="104" s="1"/>
  <c r="D38" i="104" s="1"/>
  <c r="R12" i="68"/>
  <c r="T32" i="31"/>
  <c r="V30" i="31"/>
  <c r="F32" i="31"/>
  <c r="L11" i="68"/>
  <c r="T11" i="68" s="1"/>
  <c r="P32" i="31"/>
  <c r="R32" i="31" s="1"/>
  <c r="N52" i="45"/>
  <c r="P10" i="4" l="1"/>
  <c r="R10" i="4" s="1"/>
  <c r="P11" i="68"/>
  <c r="P9" i="4" s="1"/>
  <c r="L29" i="104"/>
  <c r="N29" i="104" s="1"/>
  <c r="F29" i="104"/>
  <c r="N11" i="68"/>
  <c r="L20" i="68"/>
  <c r="L27" i="68" s="1"/>
  <c r="C13" i="4"/>
  <c r="E13" i="4" s="1"/>
  <c r="F35" i="104"/>
  <c r="G13" i="4"/>
  <c r="I13" i="4" s="1"/>
  <c r="V32" i="31"/>
  <c r="N57" i="45"/>
  <c r="L60" i="45"/>
  <c r="D45" i="31"/>
  <c r="P45" i="31" l="1"/>
  <c r="R45" i="31" s="1"/>
  <c r="T45" i="31"/>
  <c r="L9" i="4"/>
  <c r="N9" i="4" s="1"/>
  <c r="R11" i="68"/>
  <c r="R9" i="4"/>
  <c r="V11" i="68"/>
  <c r="N20" i="68"/>
  <c r="L36" i="68"/>
  <c r="N36" i="68" s="1"/>
  <c r="L35" i="104"/>
  <c r="N35" i="104" s="1"/>
  <c r="N38" i="45"/>
  <c r="P42" i="130"/>
  <c r="P43" i="130" s="1"/>
  <c r="P44" i="130" s="1"/>
  <c r="F45" i="31"/>
  <c r="V45" i="31"/>
  <c r="N27" i="68" l="1"/>
  <c r="I37" i="6"/>
  <c r="R42" i="130"/>
  <c r="N41" i="104"/>
  <c r="F41" i="104"/>
  <c r="D19" i="31"/>
  <c r="S16" i="87"/>
  <c r="D18" i="104" l="1"/>
  <c r="F18" i="104" s="1"/>
  <c r="H23" i="31"/>
  <c r="D23" i="97" s="1"/>
  <c r="P23" i="97" s="1"/>
  <c r="R43" i="130"/>
  <c r="D42" i="130"/>
  <c r="F19" i="31"/>
  <c r="T16" i="87"/>
  <c r="X16" i="87"/>
  <c r="L18" i="104" l="1"/>
  <c r="N18" i="104" s="1"/>
  <c r="J23" i="31"/>
  <c r="F42" i="130"/>
  <c r="D43" i="130"/>
  <c r="J44" i="130"/>
  <c r="R44" i="130"/>
  <c r="R23" i="97"/>
  <c r="F23" i="97"/>
  <c r="D46" i="31"/>
  <c r="X18" i="87"/>
  <c r="D10" i="31"/>
  <c r="I14" i="23"/>
  <c r="J20" i="23"/>
  <c r="X19" i="87" l="1"/>
  <c r="P10" i="31"/>
  <c r="T10" i="31"/>
  <c r="F43" i="130"/>
  <c r="D44" i="130"/>
  <c r="F44" i="130" s="1"/>
  <c r="P46" i="31"/>
  <c r="R46" i="31" s="1"/>
  <c r="T46" i="31"/>
  <c r="D11" i="104"/>
  <c r="F11" i="104" s="1"/>
  <c r="V10" i="31"/>
  <c r="F10" i="31"/>
  <c r="F46" i="31"/>
  <c r="E18" i="23"/>
  <c r="D48" i="31"/>
  <c r="L11" i="104" l="1"/>
  <c r="N11" i="104" s="1"/>
  <c r="F48" i="31"/>
  <c r="V48" i="31"/>
  <c r="R10" i="31"/>
  <c r="R48" i="31"/>
  <c r="V46" i="31"/>
  <c r="N42" i="104"/>
  <c r="F42" i="104"/>
  <c r="D43" i="104"/>
  <c r="E20" i="23"/>
  <c r="N43" i="104" l="1"/>
  <c r="F43" i="104"/>
  <c r="D17" i="31" l="1"/>
  <c r="D16" i="104" l="1"/>
  <c r="L16" i="104" s="1"/>
  <c r="N16" i="104" s="1"/>
  <c r="F17" i="31"/>
  <c r="H26" i="68"/>
  <c r="D18" i="31"/>
  <c r="F18" i="31" s="1"/>
  <c r="I13" i="23"/>
  <c r="I16" i="23"/>
  <c r="J26" i="68" l="1"/>
  <c r="H40" i="31"/>
  <c r="D17" i="104"/>
  <c r="L17" i="104" s="1"/>
  <c r="N17" i="104" s="1"/>
  <c r="F16" i="104"/>
  <c r="I17" i="23"/>
  <c r="F17" i="104" l="1"/>
  <c r="N23" i="31"/>
  <c r="E32" i="39" l="1"/>
  <c r="D32" i="39"/>
  <c r="D33" i="39" s="1"/>
  <c r="E33" i="39" l="1"/>
  <c r="G33" i="39" s="1"/>
  <c r="G32" i="39"/>
  <c r="D18" i="68"/>
  <c r="C18" i="68"/>
  <c r="D21" i="31"/>
  <c r="T18" i="68" l="1"/>
  <c r="L59" i="104"/>
  <c r="T21" i="31"/>
  <c r="L20" i="104"/>
  <c r="D20" i="104" s="1"/>
  <c r="O18" i="68"/>
  <c r="S18" i="68"/>
  <c r="D19" i="68"/>
  <c r="T19" i="68" s="1"/>
  <c r="P18" i="68"/>
  <c r="P21" i="31"/>
  <c r="R21" i="31" s="1"/>
  <c r="C19" i="68"/>
  <c r="F18" i="68"/>
  <c r="V21" i="31"/>
  <c r="F21" i="31"/>
  <c r="F13" i="68"/>
  <c r="D59" i="104" l="1"/>
  <c r="N59" i="104"/>
  <c r="N20" i="104"/>
  <c r="F20" i="104"/>
  <c r="D20" i="68"/>
  <c r="F20" i="68" s="1"/>
  <c r="P19" i="68"/>
  <c r="F19" i="68"/>
  <c r="C10" i="127"/>
  <c r="K11" i="127"/>
  <c r="P15" i="4"/>
  <c r="R15" i="4" s="1"/>
  <c r="V22" i="68"/>
  <c r="L15" i="4"/>
  <c r="N15" i="4" s="1"/>
  <c r="R22" i="68"/>
  <c r="F54" i="104"/>
  <c r="H13" i="68"/>
  <c r="F59" i="104" l="1"/>
  <c r="D60" i="104"/>
  <c r="P13" i="68"/>
  <c r="R13" i="68" s="1"/>
  <c r="T13" i="68"/>
  <c r="C11" i="127"/>
  <c r="D57" i="97"/>
  <c r="J13" i="68"/>
  <c r="N54" i="104"/>
  <c r="F60" i="104" l="1"/>
  <c r="L60" i="104"/>
  <c r="D66" i="104"/>
  <c r="F66" i="104" s="1"/>
  <c r="P57" i="97"/>
  <c r="V13" i="68"/>
  <c r="L11" i="4"/>
  <c r="N11" i="4" s="1"/>
  <c r="F57" i="97"/>
  <c r="P11" i="4"/>
  <c r="I18" i="6"/>
  <c r="N60" i="104" l="1"/>
  <c r="L66" i="104"/>
  <c r="R11" i="4"/>
  <c r="R57" i="97"/>
  <c r="H17" i="31"/>
  <c r="I19" i="6"/>
  <c r="L68" i="104" l="1"/>
  <c r="N68" i="104" s="1"/>
  <c r="N66" i="104"/>
  <c r="D17" i="97"/>
  <c r="P17" i="97" s="1"/>
  <c r="P17" i="31"/>
  <c r="D18" i="97"/>
  <c r="H18" i="31"/>
  <c r="T17" i="31" l="1"/>
  <c r="T18" i="31" s="1"/>
  <c r="R17" i="31"/>
  <c r="P18" i="31"/>
  <c r="R18" i="31" s="1"/>
  <c r="V17" i="31"/>
  <c r="P18" i="97"/>
  <c r="I29" i="6"/>
  <c r="H20" i="31" l="1"/>
  <c r="D20" i="97" s="1"/>
  <c r="P20" i="97" s="1"/>
  <c r="G11" i="4"/>
  <c r="V18" i="31"/>
  <c r="C11" i="4"/>
  <c r="S18" i="87"/>
  <c r="J20" i="31" l="1"/>
  <c r="E11" i="4"/>
  <c r="I11" i="4"/>
  <c r="R20" i="97"/>
  <c r="W8" i="87" l="1"/>
  <c r="T8" i="87" l="1"/>
  <c r="X8" i="87"/>
  <c r="D29" i="23" l="1"/>
  <c r="V17" i="68" l="1"/>
  <c r="R17" i="68"/>
  <c r="R16" i="68" l="1"/>
  <c r="V16" i="68"/>
  <c r="S56" i="45" l="1"/>
  <c r="S34" i="45" s="1"/>
  <c r="S43" i="45"/>
  <c r="K46" i="132" s="1"/>
  <c r="S37" i="45"/>
  <c r="S13" i="45"/>
  <c r="O56" i="45"/>
  <c r="O34" i="45" s="1"/>
  <c r="O43" i="45"/>
  <c r="K48" i="131" s="1"/>
  <c r="O37" i="45"/>
  <c r="K56" i="45"/>
  <c r="K34" i="45" s="1"/>
  <c r="K43" i="45"/>
  <c r="K37" i="45"/>
  <c r="G56" i="45"/>
  <c r="G43" i="45"/>
  <c r="G37" i="45"/>
  <c r="G21" i="45"/>
  <c r="G13" i="45"/>
  <c r="AA13" i="45" l="1"/>
  <c r="K19" i="31" s="1"/>
  <c r="AA37" i="45"/>
  <c r="O48" i="130"/>
  <c r="O64" i="130" s="1"/>
  <c r="O66" i="130" s="1"/>
  <c r="O70" i="130" s="1"/>
  <c r="K52" i="45"/>
  <c r="K33" i="45" s="1"/>
  <c r="G34" i="45"/>
  <c r="K48" i="129"/>
  <c r="K64" i="129" s="1"/>
  <c r="K66" i="129" s="1"/>
  <c r="K70" i="129" s="1"/>
  <c r="C17" i="129"/>
  <c r="H13" i="45"/>
  <c r="AB13" i="45" s="1"/>
  <c r="K18" i="129"/>
  <c r="C18" i="129" s="1"/>
  <c r="G29" i="45"/>
  <c r="K25" i="132"/>
  <c r="C17" i="132"/>
  <c r="O17" i="130"/>
  <c r="C48" i="131"/>
  <c r="C64" i="131" s="1"/>
  <c r="C66" i="131" s="1"/>
  <c r="C70" i="131" s="1"/>
  <c r="K64" i="131"/>
  <c r="K66" i="131" s="1"/>
  <c r="K70" i="131" s="1"/>
  <c r="C46" i="132"/>
  <c r="C62" i="132" s="1"/>
  <c r="C64" i="132" s="1"/>
  <c r="C68" i="132" s="1"/>
  <c r="K62" i="132"/>
  <c r="K64" i="132" s="1"/>
  <c r="K68" i="132" s="1"/>
  <c r="C48" i="130"/>
  <c r="C64" i="130" s="1"/>
  <c r="S29" i="45"/>
  <c r="AD21" i="45"/>
  <c r="L39" i="45"/>
  <c r="L40" i="45" s="1"/>
  <c r="G52" i="45"/>
  <c r="S52" i="45"/>
  <c r="S57" i="45" s="1"/>
  <c r="O52" i="45"/>
  <c r="O57" i="45" s="1"/>
  <c r="K57" i="45" l="1"/>
  <c r="C48" i="129"/>
  <c r="C64" i="129" s="1"/>
  <c r="C66" i="129" s="1"/>
  <c r="C70" i="129" s="1"/>
  <c r="S32" i="45"/>
  <c r="S38" i="45" s="1"/>
  <c r="S33" i="45"/>
  <c r="L19" i="31"/>
  <c r="AA29" i="45"/>
  <c r="G57" i="45"/>
  <c r="AA32" i="45"/>
  <c r="O27" i="130"/>
  <c r="O33" i="130" s="1"/>
  <c r="C17" i="130"/>
  <c r="K27" i="129"/>
  <c r="C27" i="129" s="1"/>
  <c r="C66" i="130"/>
  <c r="C70" i="130" s="1"/>
  <c r="K27" i="131"/>
  <c r="C17" i="131"/>
  <c r="H29" i="45"/>
  <c r="L25" i="132"/>
  <c r="D17" i="132"/>
  <c r="C25" i="132"/>
  <c r="K31" i="132"/>
  <c r="T29" i="45"/>
  <c r="N40" i="45"/>
  <c r="N39" i="45"/>
  <c r="R52" i="45"/>
  <c r="D33" i="45"/>
  <c r="O33" i="45"/>
  <c r="O32" i="45"/>
  <c r="O38" i="45" s="1"/>
  <c r="K42" i="131" s="1"/>
  <c r="K32" i="45"/>
  <c r="G33" i="45"/>
  <c r="G32" i="45"/>
  <c r="AD43" i="45"/>
  <c r="K33" i="129" l="1"/>
  <c r="L29" i="31"/>
  <c r="G38" i="45"/>
  <c r="G39" i="45" s="1"/>
  <c r="G40" i="45" s="1"/>
  <c r="AB29" i="45"/>
  <c r="AB32" i="45" s="1"/>
  <c r="K42" i="129"/>
  <c r="K43" i="129" s="1"/>
  <c r="C43" i="129" s="1"/>
  <c r="T32" i="45"/>
  <c r="T38" i="45" s="1"/>
  <c r="L40" i="132" s="1"/>
  <c r="N40" i="132" s="1"/>
  <c r="O35" i="130"/>
  <c r="O36" i="130"/>
  <c r="T33" i="45"/>
  <c r="H33" i="45"/>
  <c r="H32" i="45"/>
  <c r="C27" i="130"/>
  <c r="C33" i="130" s="1"/>
  <c r="C36" i="130" s="1"/>
  <c r="L27" i="129"/>
  <c r="D17" i="129"/>
  <c r="K34" i="132"/>
  <c r="C34" i="132" s="1"/>
  <c r="C31" i="132"/>
  <c r="K33" i="132"/>
  <c r="C33" i="132" s="1"/>
  <c r="S39" i="45"/>
  <c r="S40" i="45" s="1"/>
  <c r="K40" i="132"/>
  <c r="C27" i="131"/>
  <c r="K33" i="131"/>
  <c r="C42" i="131"/>
  <c r="K43" i="131"/>
  <c r="C43" i="131" s="1"/>
  <c r="I29" i="45"/>
  <c r="D25" i="132"/>
  <c r="L31" i="132"/>
  <c r="C33" i="129"/>
  <c r="K35" i="129"/>
  <c r="C35" i="129" s="1"/>
  <c r="K36" i="129"/>
  <c r="C36" i="129" s="1"/>
  <c r="N29" i="31"/>
  <c r="N20" i="31"/>
  <c r="R57" i="45"/>
  <c r="O39" i="45"/>
  <c r="O40" i="45" s="1"/>
  <c r="K38" i="45"/>
  <c r="O42" i="130" s="1"/>
  <c r="O43" i="130" s="1"/>
  <c r="C42" i="129" l="1"/>
  <c r="AB33" i="45"/>
  <c r="J29" i="45"/>
  <c r="AC32" i="45"/>
  <c r="I32" i="45"/>
  <c r="I40" i="45" s="1"/>
  <c r="K44" i="129"/>
  <c r="C44" i="129" s="1"/>
  <c r="H38" i="45"/>
  <c r="H39" i="45" s="1"/>
  <c r="U32" i="45"/>
  <c r="U40" i="45" s="1"/>
  <c r="U33" i="45"/>
  <c r="I33" i="45"/>
  <c r="C35" i="130"/>
  <c r="T39" i="45"/>
  <c r="V39" i="45" s="1"/>
  <c r="L34" i="132"/>
  <c r="D34" i="132" s="1"/>
  <c r="L33" i="132"/>
  <c r="D33" i="132" s="1"/>
  <c r="D31" i="132"/>
  <c r="M27" i="129"/>
  <c r="E17" i="129"/>
  <c r="K44" i="131"/>
  <c r="C44" i="131" s="1"/>
  <c r="C33" i="131"/>
  <c r="K35" i="131"/>
  <c r="C35" i="131" s="1"/>
  <c r="K36" i="131"/>
  <c r="C36" i="131" s="1"/>
  <c r="C42" i="130"/>
  <c r="C43" i="130" s="1"/>
  <c r="D40" i="132"/>
  <c r="F40" i="132" s="1"/>
  <c r="L41" i="132"/>
  <c r="M25" i="132"/>
  <c r="E17" i="132"/>
  <c r="C40" i="132"/>
  <c r="K41" i="132"/>
  <c r="D27" i="129"/>
  <c r="L33" i="129"/>
  <c r="R38" i="45"/>
  <c r="L42" i="131"/>
  <c r="AD52" i="45"/>
  <c r="V38" i="45"/>
  <c r="J32" i="45"/>
  <c r="P60" i="45"/>
  <c r="Z60" i="45" s="1"/>
  <c r="P39" i="45"/>
  <c r="P40" i="45" s="1"/>
  <c r="AD57" i="45"/>
  <c r="K39" i="45"/>
  <c r="K40" i="45" s="1"/>
  <c r="L42" i="132" l="1"/>
  <c r="D42" i="132" s="1"/>
  <c r="N41" i="132"/>
  <c r="AC33" i="45"/>
  <c r="AC40" i="45"/>
  <c r="J38" i="45"/>
  <c r="C44" i="130"/>
  <c r="L42" i="129"/>
  <c r="H40" i="45"/>
  <c r="T40" i="45"/>
  <c r="V40" i="45" s="1"/>
  <c r="V32" i="45"/>
  <c r="J39" i="45"/>
  <c r="AD29" i="45"/>
  <c r="E25" i="132"/>
  <c r="F25" i="132" s="1"/>
  <c r="N25" i="132"/>
  <c r="M31" i="132"/>
  <c r="D33" i="129"/>
  <c r="L36" i="129"/>
  <c r="D36" i="129" s="1"/>
  <c r="L35" i="129"/>
  <c r="D35" i="129" s="1"/>
  <c r="C41" i="132"/>
  <c r="K42" i="132"/>
  <c r="C42" i="132" s="1"/>
  <c r="D41" i="132"/>
  <c r="F41" i="132" s="1"/>
  <c r="O44" i="130"/>
  <c r="N27" i="129"/>
  <c r="E27" i="129"/>
  <c r="M33" i="129"/>
  <c r="D42" i="131"/>
  <c r="F42" i="131" s="1"/>
  <c r="L43" i="131"/>
  <c r="L44" i="131" s="1"/>
  <c r="R40" i="45"/>
  <c r="R39" i="45"/>
  <c r="C31" i="68"/>
  <c r="B31" i="68"/>
  <c r="C44" i="31"/>
  <c r="B44" i="31"/>
  <c r="AD32" i="45" l="1"/>
  <c r="S31" i="68"/>
  <c r="O31" i="68"/>
  <c r="O44" i="31"/>
  <c r="S44" i="31"/>
  <c r="N42" i="129"/>
  <c r="L43" i="129"/>
  <c r="D42" i="129"/>
  <c r="F42" i="129" s="1"/>
  <c r="J40" i="45"/>
  <c r="M35" i="129"/>
  <c r="M36" i="129"/>
  <c r="E36" i="129" s="1"/>
  <c r="N33" i="129"/>
  <c r="M44" i="129"/>
  <c r="E33" i="129"/>
  <c r="M42" i="132"/>
  <c r="M33" i="132"/>
  <c r="M34" i="132"/>
  <c r="E34" i="132" s="1"/>
  <c r="E31" i="132"/>
  <c r="F31" i="132" s="1"/>
  <c r="N31" i="132"/>
  <c r="D43" i="131"/>
  <c r="F43" i="131" s="1"/>
  <c r="C43" i="97"/>
  <c r="K43" i="97" s="1"/>
  <c r="C70" i="104"/>
  <c r="K70" i="104" s="1"/>
  <c r="N43" i="129" l="1"/>
  <c r="D43" i="129"/>
  <c r="F43" i="129" s="1"/>
  <c r="L44" i="129"/>
  <c r="D44" i="129" s="1"/>
  <c r="E33" i="132"/>
  <c r="F33" i="132" s="1"/>
  <c r="N33" i="132"/>
  <c r="E44" i="129"/>
  <c r="E42" i="132"/>
  <c r="F42" i="132" s="1"/>
  <c r="N42" i="132"/>
  <c r="N35" i="129"/>
  <c r="E35" i="129"/>
  <c r="D44" i="131"/>
  <c r="F44" i="131" s="1"/>
  <c r="N44" i="131"/>
  <c r="F44" i="129" l="1"/>
  <c r="N44" i="129"/>
  <c r="S21" i="87"/>
  <c r="S22" i="87" s="1"/>
  <c r="W21" i="87"/>
  <c r="W22" i="87" s="1"/>
  <c r="C28" i="68" l="1"/>
  <c r="C32" i="25"/>
  <c r="S35" i="31" s="1"/>
  <c r="G21" i="31"/>
  <c r="I12" i="38"/>
  <c r="C33" i="31"/>
  <c r="H7" i="6"/>
  <c r="D7" i="6"/>
  <c r="C8" i="25" s="1"/>
  <c r="C22" i="25" s="1"/>
  <c r="D8" i="23" s="1"/>
  <c r="D25" i="23" s="1"/>
  <c r="D8" i="92" s="1"/>
  <c r="W12" i="87"/>
  <c r="S12" i="87"/>
  <c r="K14" i="31"/>
  <c r="K14" i="87"/>
  <c r="K19" i="87" s="1"/>
  <c r="W7" i="87"/>
  <c r="S7" i="87"/>
  <c r="O7" i="87"/>
  <c r="K7" i="87"/>
  <c r="C7" i="87"/>
  <c r="K35" i="68"/>
  <c r="G19" i="68"/>
  <c r="G35" i="68"/>
  <c r="C29" i="68"/>
  <c r="S8" i="68"/>
  <c r="O8" i="68"/>
  <c r="K8" i="68"/>
  <c r="G8" i="68"/>
  <c r="H8" i="92" s="1"/>
  <c r="C8" i="68"/>
  <c r="K18" i="31"/>
  <c r="K32" i="31"/>
  <c r="K37" i="31"/>
  <c r="K43" i="31"/>
  <c r="C37" i="127"/>
  <c r="G12" i="31"/>
  <c r="G14" i="31" s="1"/>
  <c r="C14" i="97" s="1"/>
  <c r="O14" i="97" s="1"/>
  <c r="G32" i="31"/>
  <c r="G34" i="31"/>
  <c r="C31" i="97" s="1"/>
  <c r="O31" i="97" s="1"/>
  <c r="G37" i="31"/>
  <c r="C34" i="97" s="1"/>
  <c r="G43" i="31"/>
  <c r="G48" i="31"/>
  <c r="C47" i="97" s="1"/>
  <c r="C12" i="31"/>
  <c r="S12" i="31" s="1"/>
  <c r="S14" i="31" s="1"/>
  <c r="C32" i="104"/>
  <c r="K32" i="104" s="1"/>
  <c r="S29" i="68" l="1"/>
  <c r="O29" i="68"/>
  <c r="S19" i="68"/>
  <c r="O19" i="68"/>
  <c r="O28" i="68"/>
  <c r="S28" i="68"/>
  <c r="S24" i="31"/>
  <c r="O42" i="31"/>
  <c r="S42" i="31"/>
  <c r="O33" i="31"/>
  <c r="S33" i="31"/>
  <c r="O21" i="31"/>
  <c r="S21" i="31"/>
  <c r="C14" i="31"/>
  <c r="C13" i="104" s="1"/>
  <c r="K13" i="104" s="1"/>
  <c r="O12" i="31"/>
  <c r="O14" i="31" s="1"/>
  <c r="C31" i="104"/>
  <c r="K31" i="104" s="1"/>
  <c r="O35" i="31"/>
  <c r="O24" i="31"/>
  <c r="C65" i="97"/>
  <c r="O10" i="4"/>
  <c r="C21" i="97"/>
  <c r="O21" i="97" s="1"/>
  <c r="C48" i="127"/>
  <c r="C47" i="127"/>
  <c r="C55" i="97"/>
  <c r="O55" i="97" s="1"/>
  <c r="H7" i="38"/>
  <c r="H10" i="40" s="1"/>
  <c r="H9" i="88" s="1"/>
  <c r="D7" i="38"/>
  <c r="D8" i="39" s="1"/>
  <c r="C9" i="41" s="1"/>
  <c r="D10" i="40" s="1"/>
  <c r="D9" i="88" s="1"/>
  <c r="C29" i="127"/>
  <c r="K31" i="127"/>
  <c r="C31" i="127" s="1"/>
  <c r="C12" i="127"/>
  <c r="C36" i="97"/>
  <c r="C39" i="97" s="1"/>
  <c r="O36" i="97"/>
  <c r="O39" i="97" s="1"/>
  <c r="C41" i="97"/>
  <c r="K39" i="104"/>
  <c r="I21" i="38"/>
  <c r="I22" i="38" s="1"/>
  <c r="H14" i="68" s="1"/>
  <c r="J12" i="38"/>
  <c r="J21" i="38" s="1"/>
  <c r="J22" i="38" s="1"/>
  <c r="I14" i="68" s="1"/>
  <c r="C15" i="31"/>
  <c r="G10" i="31"/>
  <c r="C16" i="31"/>
  <c r="G17" i="31"/>
  <c r="C32" i="31"/>
  <c r="C29" i="104" s="1"/>
  <c r="K29" i="104" s="1"/>
  <c r="O32" i="31"/>
  <c r="G8" i="31"/>
  <c r="G16" i="31"/>
  <c r="C16" i="97" s="1"/>
  <c r="O16" i="97" s="1"/>
  <c r="C37" i="31"/>
  <c r="G15" i="31"/>
  <c r="C15" i="97" s="1"/>
  <c r="O15" i="97" s="1"/>
  <c r="C30" i="68"/>
  <c r="S30" i="68" s="1"/>
  <c r="C43" i="31"/>
  <c r="S43" i="31" s="1"/>
  <c r="C34" i="31"/>
  <c r="C30" i="104" s="1"/>
  <c r="K30" i="104" s="1"/>
  <c r="S32" i="31"/>
  <c r="F10" i="4"/>
  <c r="T14" i="68" l="1"/>
  <c r="T20" i="68" s="1"/>
  <c r="P14" i="68"/>
  <c r="P20" i="68" s="1"/>
  <c r="Q14" i="68"/>
  <c r="C33" i="104"/>
  <c r="K33" i="104" s="1"/>
  <c r="K35" i="104" s="1"/>
  <c r="P42" i="31"/>
  <c r="T42" i="31"/>
  <c r="C10" i="97"/>
  <c r="O10" i="97" s="1"/>
  <c r="C42" i="97"/>
  <c r="K42" i="97" s="1"/>
  <c r="O43" i="31"/>
  <c r="O30" i="68"/>
  <c r="C17" i="97"/>
  <c r="O17" i="97" s="1"/>
  <c r="O18" i="97" s="1"/>
  <c r="C15" i="104"/>
  <c r="K15" i="104" s="1"/>
  <c r="O16" i="31"/>
  <c r="S16" i="31" s="1"/>
  <c r="C14" i="104"/>
  <c r="K14" i="104" s="1"/>
  <c r="O15" i="31"/>
  <c r="S15" i="31" s="1"/>
  <c r="C62" i="127"/>
  <c r="K41" i="97"/>
  <c r="O41" i="97" s="1"/>
  <c r="O42" i="97" s="1"/>
  <c r="O43" i="97" s="1"/>
  <c r="C34" i="127"/>
  <c r="K34" i="127"/>
  <c r="C57" i="127"/>
  <c r="C63" i="127" s="1"/>
  <c r="K63" i="127" s="1"/>
  <c r="E58" i="97"/>
  <c r="I20" i="68"/>
  <c r="I27" i="68" s="1"/>
  <c r="U27" i="68" s="1"/>
  <c r="D41" i="97"/>
  <c r="L39" i="104"/>
  <c r="D58" i="97"/>
  <c r="D71" i="97" s="1"/>
  <c r="H20" i="68"/>
  <c r="H27" i="68" s="1"/>
  <c r="S37" i="31"/>
  <c r="D43" i="31"/>
  <c r="S23" i="31"/>
  <c r="G11" i="31"/>
  <c r="B10" i="4"/>
  <c r="B13" i="4"/>
  <c r="F13" i="4"/>
  <c r="K10" i="4"/>
  <c r="G18" i="31"/>
  <c r="O37" i="31"/>
  <c r="C18" i="97" l="1"/>
  <c r="C35" i="104"/>
  <c r="C38" i="104" s="1"/>
  <c r="R14" i="68"/>
  <c r="U14" i="68"/>
  <c r="V14" i="68" s="1"/>
  <c r="Q20" i="68"/>
  <c r="P43" i="31"/>
  <c r="T43" i="31"/>
  <c r="T51" i="31" s="1"/>
  <c r="C35" i="127"/>
  <c r="K35" i="127" s="1"/>
  <c r="F15" i="4"/>
  <c r="P23" i="31"/>
  <c r="R23" i="31" s="1"/>
  <c r="T23" i="31"/>
  <c r="V23" i="31" s="1"/>
  <c r="O13" i="97"/>
  <c r="C22" i="104"/>
  <c r="K22" i="104" s="1"/>
  <c r="O23" i="31"/>
  <c r="K62" i="127"/>
  <c r="Q27" i="68"/>
  <c r="Q58" i="97"/>
  <c r="Q71" i="97" s="1"/>
  <c r="E71" i="97"/>
  <c r="E73" i="97" s="1"/>
  <c r="P58" i="97"/>
  <c r="P71" i="97" s="1"/>
  <c r="D22" i="104"/>
  <c r="L22" i="104" s="1"/>
  <c r="C36" i="127"/>
  <c r="L41" i="97"/>
  <c r="P41" i="97" s="1"/>
  <c r="H28" i="31"/>
  <c r="C64" i="127"/>
  <c r="M12" i="4"/>
  <c r="M17" i="4" s="1"/>
  <c r="I36" i="68"/>
  <c r="I39" i="31"/>
  <c r="D51" i="31"/>
  <c r="F51" i="31" s="1"/>
  <c r="D42" i="97"/>
  <c r="L42" i="97" s="1"/>
  <c r="L12" i="4"/>
  <c r="P12" i="4"/>
  <c r="D38" i="45"/>
  <c r="AB38" i="45" s="1"/>
  <c r="AB39" i="45" s="1"/>
  <c r="V26" i="31"/>
  <c r="V33" i="31"/>
  <c r="B15" i="4"/>
  <c r="S34" i="31"/>
  <c r="O34" i="31"/>
  <c r="U20" i="68" l="1"/>
  <c r="T28" i="31"/>
  <c r="V28" i="31" s="1"/>
  <c r="P28" i="97"/>
  <c r="Q12" i="4"/>
  <c r="Q17" i="4" s="1"/>
  <c r="Q19" i="4" s="1"/>
  <c r="L50" i="31"/>
  <c r="AB40" i="45"/>
  <c r="P28" i="31"/>
  <c r="R28" i="31" s="1"/>
  <c r="Q73" i="97"/>
  <c r="Q77" i="97" s="1"/>
  <c r="E77" i="97"/>
  <c r="E38" i="97"/>
  <c r="D27" i="97"/>
  <c r="P27" i="97" s="1"/>
  <c r="N12" i="4"/>
  <c r="C68" i="127"/>
  <c r="K36" i="127" s="1"/>
  <c r="K64" i="127"/>
  <c r="K68" i="127" s="1"/>
  <c r="AD38" i="45"/>
  <c r="L40" i="128"/>
  <c r="Q38" i="97"/>
  <c r="U39" i="31"/>
  <c r="U36" i="68"/>
  <c r="Q39" i="31"/>
  <c r="I52" i="31"/>
  <c r="E49" i="97"/>
  <c r="E50" i="97" s="1"/>
  <c r="E35" i="68"/>
  <c r="E36" i="68" s="1"/>
  <c r="Q52" i="31"/>
  <c r="P42" i="97"/>
  <c r="P43" i="97" s="1"/>
  <c r="G17" i="4"/>
  <c r="V51" i="31"/>
  <c r="D46" i="104"/>
  <c r="D73" i="97"/>
  <c r="F71" i="97"/>
  <c r="H36" i="68"/>
  <c r="J27" i="68"/>
  <c r="P73" i="97"/>
  <c r="P77" i="97" s="1"/>
  <c r="D39" i="45"/>
  <c r="F38" i="45"/>
  <c r="L34" i="31"/>
  <c r="T34" i="31"/>
  <c r="B14" i="4"/>
  <c r="F14" i="4"/>
  <c r="R12" i="4" l="1"/>
  <c r="D40" i="45"/>
  <c r="AD39" i="45"/>
  <c r="I17" i="4"/>
  <c r="N50" i="31"/>
  <c r="D40" i="128"/>
  <c r="F40" i="128" s="1"/>
  <c r="N40" i="128"/>
  <c r="L41" i="128"/>
  <c r="Q49" i="97"/>
  <c r="Q50" i="97"/>
  <c r="Q51" i="97" s="1"/>
  <c r="D17" i="4"/>
  <c r="D18" i="4" s="1"/>
  <c r="P34" i="31"/>
  <c r="R34" i="31" s="1"/>
  <c r="G14" i="4"/>
  <c r="I14" i="4" s="1"/>
  <c r="V34" i="31"/>
  <c r="L46" i="104"/>
  <c r="N46" i="104" s="1"/>
  <c r="F46" i="104"/>
  <c r="H37" i="68"/>
  <c r="J36" i="68"/>
  <c r="R71" i="97"/>
  <c r="D77" i="97"/>
  <c r="F77" i="97" s="1"/>
  <c r="F73" i="97"/>
  <c r="F39" i="45"/>
  <c r="L38" i="31"/>
  <c r="L39" i="31"/>
  <c r="F40" i="45" l="1"/>
  <c r="L51" i="31"/>
  <c r="N51" i="31" s="1"/>
  <c r="C14" i="4"/>
  <c r="E14" i="4" s="1"/>
  <c r="M18" i="4"/>
  <c r="M19" i="4" s="1"/>
  <c r="D41" i="128"/>
  <c r="F41" i="128" s="1"/>
  <c r="N41" i="128"/>
  <c r="L42" i="128"/>
  <c r="AD40" i="45"/>
  <c r="E73" i="104"/>
  <c r="E51" i="97"/>
  <c r="R77" i="97"/>
  <c r="R73" i="97"/>
  <c r="Q36" i="68" l="1"/>
  <c r="L52" i="31"/>
  <c r="L56" i="31" s="1"/>
  <c r="D42" i="128"/>
  <c r="F42" i="128" s="1"/>
  <c r="N42" i="128"/>
  <c r="M73" i="104"/>
  <c r="E74" i="104"/>
  <c r="M74" i="104" s="1"/>
  <c r="N52" i="31" l="1"/>
  <c r="C19" i="31"/>
  <c r="C18" i="104" l="1"/>
  <c r="I32" i="18"/>
  <c r="K18" i="104" l="1"/>
  <c r="C48" i="31" l="1"/>
  <c r="S48" i="31" s="1"/>
  <c r="C46" i="104" l="1"/>
  <c r="K46" i="104" s="1"/>
  <c r="W16" i="87"/>
  <c r="C51" i="31"/>
  <c r="C10" i="31" l="1"/>
  <c r="S10" i="31" s="1"/>
  <c r="C11" i="104" l="1"/>
  <c r="K11" i="104" s="1"/>
  <c r="C32" i="68"/>
  <c r="S32" i="68" l="1"/>
  <c r="O32" i="68"/>
  <c r="O18" i="4" l="1"/>
  <c r="G26" i="68" l="1"/>
  <c r="G40" i="31" l="1"/>
  <c r="L14" i="4"/>
  <c r="N14" i="4" s="1"/>
  <c r="R21" i="68"/>
  <c r="P14" i="4"/>
  <c r="R14" i="4" s="1"/>
  <c r="K14" i="4"/>
  <c r="O14" i="4"/>
  <c r="V18" i="68" l="1"/>
  <c r="R18" i="68" l="1"/>
  <c r="R20" i="68" l="1"/>
  <c r="R19" i="68"/>
  <c r="V20" i="68"/>
  <c r="V19" i="68"/>
  <c r="P13" i="4"/>
  <c r="L13" i="4"/>
  <c r="N13" i="4" s="1"/>
  <c r="R13" i="4" l="1"/>
  <c r="I23" i="6"/>
  <c r="G20" i="31"/>
  <c r="C20" i="97" s="1"/>
  <c r="O20" i="97" s="1"/>
  <c r="G19" i="31"/>
  <c r="S19" i="31" s="1"/>
  <c r="C19" i="97" l="1"/>
  <c r="C29" i="97" s="1"/>
  <c r="O19" i="31"/>
  <c r="I43" i="6"/>
  <c r="H19" i="31"/>
  <c r="T19" i="31" s="1"/>
  <c r="G29" i="31"/>
  <c r="G38" i="31" s="1"/>
  <c r="O19" i="97" l="1"/>
  <c r="D19" i="97"/>
  <c r="P19" i="97" s="1"/>
  <c r="P19" i="31"/>
  <c r="R19" i="31" s="1"/>
  <c r="C35" i="97"/>
  <c r="O29" i="97"/>
  <c r="O35" i="97" s="1"/>
  <c r="H29" i="31"/>
  <c r="H39" i="31" s="1"/>
  <c r="G13" i="68"/>
  <c r="C57" i="97" s="1"/>
  <c r="C37" i="97" l="1"/>
  <c r="V19" i="31"/>
  <c r="O37" i="97"/>
  <c r="H38" i="31"/>
  <c r="J29" i="31"/>
  <c r="D29" i="97"/>
  <c r="O57" i="97"/>
  <c r="O71" i="97" s="1"/>
  <c r="O38" i="97" s="1"/>
  <c r="C71" i="97"/>
  <c r="C73" i="97" s="1"/>
  <c r="C77" i="97" s="1"/>
  <c r="C13" i="68"/>
  <c r="J38" i="31" l="1"/>
  <c r="H50" i="31"/>
  <c r="O13" i="68"/>
  <c r="S13" i="68"/>
  <c r="C20" i="68"/>
  <c r="C38" i="97"/>
  <c r="P29" i="97"/>
  <c r="F29" i="97"/>
  <c r="D35" i="97"/>
  <c r="D38" i="97" s="1"/>
  <c r="O73" i="97"/>
  <c r="O77" i="97" s="1"/>
  <c r="P50" i="31" l="1"/>
  <c r="R50" i="31" s="1"/>
  <c r="D33" i="68"/>
  <c r="K11" i="4"/>
  <c r="J50" i="31"/>
  <c r="H51" i="31"/>
  <c r="J51" i="31" s="1"/>
  <c r="D49" i="97"/>
  <c r="D50" i="97" s="1"/>
  <c r="D37" i="97"/>
  <c r="F37" i="97" s="1"/>
  <c r="F35" i="97"/>
  <c r="P35" i="97"/>
  <c r="R29" i="97"/>
  <c r="O11" i="4"/>
  <c r="C20" i="31"/>
  <c r="D35" i="68" l="1"/>
  <c r="L71" i="104"/>
  <c r="P33" i="68"/>
  <c r="P35" i="68" s="1"/>
  <c r="C19" i="104"/>
  <c r="K19" i="104" s="1"/>
  <c r="P49" i="97"/>
  <c r="R49" i="97" s="1"/>
  <c r="H52" i="31"/>
  <c r="F49" i="97"/>
  <c r="P37" i="97"/>
  <c r="R35" i="97"/>
  <c r="P38" i="97"/>
  <c r="D20" i="31"/>
  <c r="D29" i="31" s="1"/>
  <c r="L28" i="104" s="1"/>
  <c r="D28" i="104" s="1"/>
  <c r="C29" i="31"/>
  <c r="K28" i="104" s="1"/>
  <c r="C28" i="104" s="1"/>
  <c r="N71" i="104" l="1"/>
  <c r="D71" i="104"/>
  <c r="F71" i="104" s="1"/>
  <c r="T20" i="31"/>
  <c r="T29" i="31" s="1"/>
  <c r="D19" i="104"/>
  <c r="P20" i="31"/>
  <c r="H56" i="31"/>
  <c r="D51" i="97"/>
  <c r="F51" i="97" s="1"/>
  <c r="F50" i="97"/>
  <c r="J52" i="31"/>
  <c r="H53" i="31"/>
  <c r="R37" i="97"/>
  <c r="F20" i="31"/>
  <c r="S8" i="87"/>
  <c r="F19" i="104" l="1"/>
  <c r="L19" i="104"/>
  <c r="N19" i="104" s="1"/>
  <c r="P29" i="31"/>
  <c r="C12" i="4" s="1"/>
  <c r="R20" i="31"/>
  <c r="F29" i="31"/>
  <c r="G12" i="4"/>
  <c r="I12" i="4" s="1"/>
  <c r="V20" i="31"/>
  <c r="A2" i="6"/>
  <c r="A2" i="25" s="1"/>
  <c r="A3" i="68"/>
  <c r="A3" i="45" s="1"/>
  <c r="A2" i="31"/>
  <c r="A2" i="127" s="1"/>
  <c r="A2" i="128" s="1"/>
  <c r="A2" i="129" s="1"/>
  <c r="A2" i="130" s="1"/>
  <c r="A2" i="131" s="1"/>
  <c r="A2" i="132" s="1"/>
  <c r="A2" i="87" s="1"/>
  <c r="A2" i="136" s="1"/>
  <c r="A2" i="4"/>
  <c r="R29" i="31" l="1"/>
  <c r="E12" i="4"/>
  <c r="V29" i="31"/>
  <c r="V24" i="68" l="1"/>
  <c r="R24" i="68"/>
  <c r="D26" i="68"/>
  <c r="T26" i="68" s="1"/>
  <c r="D27" i="68" l="1"/>
  <c r="P26" i="68"/>
  <c r="F26" i="68"/>
  <c r="P16" i="4"/>
  <c r="P17" i="4" s="1"/>
  <c r="P19" i="4" s="1"/>
  <c r="V25" i="68"/>
  <c r="L16" i="4"/>
  <c r="N16" i="4" s="1"/>
  <c r="R25" i="68"/>
  <c r="L17" i="4"/>
  <c r="N17" i="4" s="1"/>
  <c r="D40" i="31"/>
  <c r="L38" i="104" s="1"/>
  <c r="D68" i="104" l="1"/>
  <c r="T27" i="68"/>
  <c r="T36" i="68" s="1"/>
  <c r="P40" i="31"/>
  <c r="R26" i="68"/>
  <c r="D36" i="68"/>
  <c r="P27" i="68"/>
  <c r="R17" i="4"/>
  <c r="R16" i="4"/>
  <c r="F27" i="68"/>
  <c r="V27" i="68" l="1"/>
  <c r="R27" i="68"/>
  <c r="T40" i="31"/>
  <c r="V26" i="68"/>
  <c r="V36" i="68"/>
  <c r="T43" i="68"/>
  <c r="T41" i="68"/>
  <c r="R19" i="4"/>
  <c r="P23" i="4"/>
  <c r="F68" i="104"/>
  <c r="A1" i="4"/>
  <c r="E36" i="23" l="1"/>
  <c r="F36" i="23" s="1"/>
  <c r="E35" i="23"/>
  <c r="F35" i="23" s="1"/>
  <c r="D20" i="23"/>
  <c r="C19" i="25" l="1"/>
  <c r="C10" i="40"/>
  <c r="C9" i="88" s="1"/>
  <c r="C17" i="31" l="1"/>
  <c r="C21" i="45"/>
  <c r="AA21" i="45" s="1"/>
  <c r="K20" i="31" s="1"/>
  <c r="C43" i="45"/>
  <c r="C56" i="45"/>
  <c r="C37" i="45"/>
  <c r="H32" i="18"/>
  <c r="J32" i="18" s="1"/>
  <c r="C34" i="45" l="1"/>
  <c r="AA56" i="45"/>
  <c r="AA34" i="45" s="1"/>
  <c r="S20" i="31"/>
  <c r="O20" i="31"/>
  <c r="O29" i="31" s="1"/>
  <c r="K46" i="128"/>
  <c r="C46" i="128" s="1"/>
  <c r="C62" i="128" s="1"/>
  <c r="C64" i="128" s="1"/>
  <c r="C68" i="128" s="1"/>
  <c r="AA43" i="45"/>
  <c r="K11" i="68" s="1"/>
  <c r="C40" i="31"/>
  <c r="C16" i="104"/>
  <c r="C17" i="104" s="1"/>
  <c r="K17" i="104" s="1"/>
  <c r="O17" i="31"/>
  <c r="S17" i="31" s="1"/>
  <c r="S18" i="31" s="1"/>
  <c r="K38" i="104"/>
  <c r="C27" i="68"/>
  <c r="C29" i="45"/>
  <c r="K18" i="128"/>
  <c r="K25" i="128" s="1"/>
  <c r="C18" i="31"/>
  <c r="C52" i="45"/>
  <c r="AA52" i="45" s="1"/>
  <c r="AA33" i="45" s="1"/>
  <c r="G20" i="68"/>
  <c r="K16" i="104" l="1"/>
  <c r="K62" i="128"/>
  <c r="K64" i="128" s="1"/>
  <c r="K68" i="128" s="1"/>
  <c r="K70" i="128" s="1"/>
  <c r="O11" i="68"/>
  <c r="O20" i="68" s="1"/>
  <c r="S11" i="68"/>
  <c r="O18" i="31"/>
  <c r="B11" i="4" s="1"/>
  <c r="C32" i="45"/>
  <c r="C18" i="128"/>
  <c r="C57" i="45"/>
  <c r="AA57" i="45" s="1"/>
  <c r="G27" i="68"/>
  <c r="G36" i="68" s="1"/>
  <c r="G50" i="31" s="1"/>
  <c r="C33" i="68" s="1"/>
  <c r="K71" i="104" s="1"/>
  <c r="C71" i="104" s="1"/>
  <c r="G39" i="31"/>
  <c r="K12" i="4"/>
  <c r="O12" i="4"/>
  <c r="O33" i="68" l="1"/>
  <c r="O35" i="68" s="1"/>
  <c r="C35" i="68"/>
  <c r="O10" i="31"/>
  <c r="O48" i="31"/>
  <c r="C49" i="97"/>
  <c r="C25" i="128"/>
  <c r="K31" i="128"/>
  <c r="K34" i="128" s="1"/>
  <c r="K16" i="4"/>
  <c r="H55" i="31"/>
  <c r="AB59" i="45"/>
  <c r="F11" i="4"/>
  <c r="O16" i="4"/>
  <c r="K11" i="31"/>
  <c r="K26" i="68"/>
  <c r="S26" i="68" s="1"/>
  <c r="S40" i="31" s="1"/>
  <c r="S51" i="31"/>
  <c r="O49" i="97" l="1"/>
  <c r="C50" i="97"/>
  <c r="O50" i="97" s="1"/>
  <c r="O51" i="97" s="1"/>
  <c r="K40" i="31"/>
  <c r="O26" i="68"/>
  <c r="C31" i="128"/>
  <c r="C34" i="128" s="1"/>
  <c r="K33" i="128"/>
  <c r="C33" i="128" s="1"/>
  <c r="O19" i="87"/>
  <c r="O23" i="87" s="1"/>
  <c r="O9" i="4"/>
  <c r="K9" i="4"/>
  <c r="O15" i="4"/>
  <c r="K15" i="4"/>
  <c r="G51" i="31"/>
  <c r="G52" i="31" s="1"/>
  <c r="H54" i="31" s="1"/>
  <c r="O40" i="31" l="1"/>
  <c r="C51" i="97"/>
  <c r="G56" i="31"/>
  <c r="F17" i="4"/>
  <c r="M12" i="92" l="1"/>
  <c r="A1" i="92" l="1"/>
  <c r="C33" i="45" l="1"/>
  <c r="C38" i="45" l="1"/>
  <c r="AA38" i="45" s="1"/>
  <c r="N32" i="92"/>
  <c r="AA39" i="45" l="1"/>
  <c r="AA40" i="45" s="1"/>
  <c r="K50" i="31"/>
  <c r="O50" i="31" s="1"/>
  <c r="K40" i="128"/>
  <c r="C40" i="128" l="1"/>
  <c r="K41" i="128"/>
  <c r="S29" i="31"/>
  <c r="K29" i="31"/>
  <c r="K38" i="31" l="1"/>
  <c r="C41" i="128"/>
  <c r="K42" i="128"/>
  <c r="C42" i="128" s="1"/>
  <c r="F12" i="4"/>
  <c r="B12" i="4"/>
  <c r="T11" i="87" l="1"/>
  <c r="X11" i="87"/>
  <c r="W11" i="87"/>
  <c r="S11" i="87"/>
  <c r="X10" i="87" l="1"/>
  <c r="T10" i="87" l="1"/>
  <c r="W10" i="87"/>
  <c r="S10" i="87"/>
  <c r="P32" i="92"/>
  <c r="A1" i="25"/>
  <c r="A1" i="87"/>
  <c r="A1" i="136" s="1"/>
  <c r="A5" i="18"/>
  <c r="A4" i="18"/>
  <c r="A1" i="40"/>
  <c r="A1" i="88" s="1"/>
  <c r="A1" i="114" s="1"/>
  <c r="A1" i="116" s="1"/>
  <c r="A29" i="117" s="1"/>
  <c r="A1" i="118" s="1"/>
  <c r="A1" i="41"/>
  <c r="A1" i="39"/>
  <c r="A1" i="38"/>
  <c r="A1" i="23"/>
  <c r="A1" i="6"/>
  <c r="A1" i="45"/>
  <c r="A1" i="31"/>
  <c r="A1" i="68"/>
  <c r="A1" i="127" s="1"/>
  <c r="A1" i="128" s="1"/>
  <c r="A1" i="129" s="1"/>
  <c r="A1" i="130" s="1"/>
  <c r="A1" i="131" s="1"/>
  <c r="A1" i="132" s="1"/>
  <c r="B22" i="25"/>
  <c r="A1" i="122" l="1"/>
  <c r="A1" i="119"/>
  <c r="A117" i="120" s="1"/>
  <c r="E20" i="18"/>
  <c r="C8" i="31"/>
  <c r="S8" i="31" s="1"/>
  <c r="H33" i="18"/>
  <c r="G22" i="18" s="1"/>
  <c r="I22" i="18" s="1"/>
  <c r="J22" i="18" s="1"/>
  <c r="C9" i="104" l="1"/>
  <c r="C12" i="104" s="1"/>
  <c r="O8" i="31"/>
  <c r="K9" i="104"/>
  <c r="A1" i="123"/>
  <c r="A1" i="124" s="1"/>
  <c r="A2" i="135" s="1"/>
  <c r="S11" i="31"/>
  <c r="A69" i="119"/>
  <c r="A1" i="120"/>
  <c r="A1" i="121" s="1"/>
  <c r="C23" i="87"/>
  <c r="T9" i="87"/>
  <c r="X9" i="87"/>
  <c r="A2" i="23"/>
  <c r="A2" i="92" s="1"/>
  <c r="A2" i="38" s="1"/>
  <c r="W9" i="87"/>
  <c r="W14" i="87" s="1"/>
  <c r="S9" i="87"/>
  <c r="S14" i="87" s="1"/>
  <c r="S19" i="87" s="1"/>
  <c r="S23" i="87" s="1"/>
  <c r="S38" i="31" l="1"/>
  <c r="S52" i="31" s="1"/>
  <c r="T14" i="87"/>
  <c r="K12" i="104"/>
  <c r="K34" i="104" s="1"/>
  <c r="A2" i="39"/>
  <c r="A2" i="41" s="1"/>
  <c r="A2" i="40" s="1"/>
  <c r="A2" i="88" s="1"/>
  <c r="A2" i="114" s="1"/>
  <c r="A2" i="116" s="1"/>
  <c r="A30" i="117" s="1"/>
  <c r="A2" i="118" s="1"/>
  <c r="D23" i="87"/>
  <c r="D8" i="31"/>
  <c r="D11" i="31" s="1"/>
  <c r="P8" i="31" l="1"/>
  <c r="T8" i="31" s="1"/>
  <c r="V8" i="31" s="1"/>
  <c r="D9" i="104"/>
  <c r="D12" i="104" s="1"/>
  <c r="L12" i="104" s="1"/>
  <c r="A2" i="122"/>
  <c r="A2" i="123" s="1"/>
  <c r="A2" i="119"/>
  <c r="A118" i="120" s="1"/>
  <c r="F8" i="31"/>
  <c r="C11" i="31"/>
  <c r="C38" i="31" s="1"/>
  <c r="F9" i="104" l="1"/>
  <c r="L9" i="104"/>
  <c r="N9" i="104" s="1"/>
  <c r="D34" i="104"/>
  <c r="D37" i="104" s="1"/>
  <c r="L37" i="104" s="1"/>
  <c r="C52" i="31"/>
  <c r="C39" i="31"/>
  <c r="F11" i="31"/>
  <c r="D38" i="31"/>
  <c r="X23" i="87"/>
  <c r="T23" i="87"/>
  <c r="A2" i="120"/>
  <c r="A2" i="121" s="1"/>
  <c r="A2" i="124"/>
  <c r="A70" i="119"/>
  <c r="P11" i="31"/>
  <c r="R8" i="31"/>
  <c r="T38" i="31"/>
  <c r="T52" i="31" s="1"/>
  <c r="D39" i="31"/>
  <c r="F12" i="104" l="1"/>
  <c r="N12" i="104"/>
  <c r="D36" i="104"/>
  <c r="D47" i="104" s="1"/>
  <c r="R11" i="31"/>
  <c r="P38" i="31"/>
  <c r="P39" i="31"/>
  <c r="T39" i="31"/>
  <c r="L34" i="104"/>
  <c r="L36" i="104" s="1"/>
  <c r="F38" i="31"/>
  <c r="V11" i="31"/>
  <c r="G9" i="4"/>
  <c r="G16" i="4" s="1"/>
  <c r="G18" i="4" s="1"/>
  <c r="C9" i="4"/>
  <c r="C16" i="4" s="1"/>
  <c r="D52" i="31"/>
  <c r="P53" i="31" s="1"/>
  <c r="E16" i="4" l="1"/>
  <c r="I18" i="4"/>
  <c r="I16" i="4"/>
  <c r="T42" i="68"/>
  <c r="T44" i="68" s="1"/>
  <c r="F52" i="31"/>
  <c r="I9" i="4"/>
  <c r="V38" i="31"/>
  <c r="F36" i="104"/>
  <c r="E9" i="4"/>
  <c r="L47" i="104"/>
  <c r="R38" i="31"/>
  <c r="D53" i="31"/>
  <c r="D58" i="31"/>
  <c r="D42" i="68"/>
  <c r="T56" i="31" l="1"/>
  <c r="V52" i="31"/>
  <c r="F47" i="104"/>
  <c r="G24" i="4" l="1"/>
  <c r="K20" i="68"/>
  <c r="K39" i="31" s="1"/>
  <c r="S20" i="68" l="1"/>
  <c r="K27" i="68"/>
  <c r="S27" i="68" s="1"/>
  <c r="S36" i="68" s="1"/>
  <c r="C39" i="45"/>
  <c r="O13" i="4"/>
  <c r="K13" i="4"/>
  <c r="K17" i="4" s="1"/>
  <c r="K36" i="68" l="1"/>
  <c r="L38" i="68" s="1"/>
  <c r="O27" i="68"/>
  <c r="O17" i="4"/>
  <c r="O19" i="4" s="1"/>
  <c r="C40" i="45"/>
  <c r="O23" i="4" l="1"/>
  <c r="K51" i="31"/>
  <c r="K52" i="31" s="1"/>
  <c r="L53" i="31" s="1"/>
  <c r="K56" i="31" l="1"/>
  <c r="W17" i="87" l="1"/>
  <c r="O11" i="31" l="1"/>
  <c r="O38" i="31" s="1"/>
  <c r="F9" i="4"/>
  <c r="F16" i="4" s="1"/>
  <c r="K43" i="127" l="1"/>
  <c r="C41" i="127"/>
  <c r="C42" i="127" s="1"/>
  <c r="C43" i="127" s="1"/>
  <c r="F18" i="4"/>
  <c r="O39" i="31"/>
  <c r="S39" i="31"/>
  <c r="B9" i="4"/>
  <c r="B16" i="4" s="1"/>
  <c r="K23" i="87"/>
  <c r="W18" i="87"/>
  <c r="W19" i="87" s="1"/>
  <c r="W23" i="87" s="1"/>
  <c r="C73" i="104" l="1"/>
  <c r="S56" i="31"/>
  <c r="T58" i="31"/>
  <c r="T53" i="31"/>
  <c r="F24" i="4"/>
  <c r="O51" i="31"/>
  <c r="O52" i="31" s="1"/>
  <c r="D32" i="23"/>
  <c r="D34" i="23" s="1"/>
  <c r="C36" i="68" l="1"/>
  <c r="C56" i="31" s="1"/>
  <c r="K73" i="104"/>
  <c r="B17" i="4"/>
  <c r="O36" i="68"/>
  <c r="O56" i="31" s="1"/>
  <c r="B18" i="4" l="1"/>
  <c r="D37" i="23"/>
  <c r="K18" i="4"/>
  <c r="K19" i="4" s="1"/>
  <c r="K23" i="4" l="1"/>
  <c r="B24" i="4"/>
  <c r="H41" i="68" l="1"/>
  <c r="F33" i="68" l="1"/>
  <c r="P51" i="31"/>
  <c r="P52" i="31" s="1"/>
  <c r="C17" i="4" l="1"/>
  <c r="C18" i="4" s="1"/>
  <c r="E18" i="4" s="1"/>
  <c r="E32" i="23"/>
  <c r="E34" i="23" s="1"/>
  <c r="E37" i="23" s="1"/>
  <c r="F35" i="68"/>
  <c r="R51" i="31"/>
  <c r="D73" i="104" l="1"/>
  <c r="L73" i="104" s="1"/>
  <c r="N73" i="104" s="1"/>
  <c r="R33" i="68"/>
  <c r="D40" i="68"/>
  <c r="P36" i="68"/>
  <c r="F72" i="104"/>
  <c r="N72" i="104"/>
  <c r="R52" i="31"/>
  <c r="P58" i="31"/>
  <c r="T59" i="31" s="1"/>
  <c r="P42" i="68"/>
  <c r="P54" i="31"/>
  <c r="E17" i="4"/>
  <c r="F73" i="104" l="1"/>
  <c r="L18" i="4"/>
  <c r="N18" i="4" s="1"/>
  <c r="D74" i="104"/>
  <c r="L74" i="104" s="1"/>
  <c r="D56" i="31"/>
  <c r="D43" i="68"/>
  <c r="D44" i="68" s="1"/>
  <c r="D37" i="68"/>
  <c r="F36" i="68"/>
  <c r="D41" i="68"/>
  <c r="P56" i="31"/>
  <c r="L19" i="4" l="1"/>
  <c r="C24" i="4" s="1"/>
  <c r="N74" i="104"/>
  <c r="F74" i="104"/>
  <c r="P41" i="68"/>
  <c r="R36" i="68"/>
  <c r="P43" i="68"/>
  <c r="P44" i="68" s="1"/>
  <c r="N19" i="4"/>
  <c r="P45" i="97"/>
  <c r="P47" i="97" s="1"/>
  <c r="L23" i="4" l="1"/>
  <c r="F47" i="97"/>
  <c r="R47" i="97"/>
  <c r="L51" i="97" l="1"/>
  <c r="N51" i="97" s="1"/>
  <c r="P50" i="97"/>
  <c r="P51" i="97" l="1"/>
  <c r="R51" i="97" s="1"/>
  <c r="R50" i="97"/>
  <c r="C60" i="104"/>
  <c r="K60" i="104" l="1"/>
  <c r="K66" i="104" s="1"/>
  <c r="K68" i="104" s="1"/>
  <c r="C66" i="104"/>
  <c r="C68" i="104" l="1"/>
  <c r="C74" i="104" s="1"/>
  <c r="K74" i="104" s="1"/>
  <c r="E23" i="104" l="1"/>
  <c r="F23" i="104" s="1"/>
  <c r="E34" i="104" l="1"/>
  <c r="F28" i="104"/>
  <c r="F34" i="104" l="1"/>
  <c r="E37" i="104"/>
  <c r="M37" i="104" s="1"/>
  <c r="N28" i="104"/>
  <c r="M34" i="104"/>
  <c r="M36" i="104" l="1"/>
  <c r="N34" i="104"/>
  <c r="M47" i="104" l="1"/>
  <c r="N47" i="104" s="1"/>
  <c r="N36" i="104"/>
  <c r="C26" i="104"/>
  <c r="K36" i="104" l="1"/>
  <c r="C34" i="104"/>
  <c r="C36" i="104" l="1"/>
  <c r="C47" i="104" s="1"/>
  <c r="K47" i="104" s="1"/>
  <c r="C37" i="104"/>
  <c r="K37" i="10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Adat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Tartalom!$A$6:$B$39" type="102" refreshedVersion="6" minRefreshableVersion="5">
    <extLst>
      <ext xmlns:x15="http://schemas.microsoft.com/office/spreadsheetml/2010/11/main" uri="{DE250136-89BD-433C-8126-D09CA5730AF9}">
        <x15:connection id="Tartomány">
          <x15:rangePr sourceName="_xlcn.WorksheetConnection_TartalomA6B391"/>
        </x15:connection>
      </ext>
    </extLst>
  </connection>
</connections>
</file>

<file path=xl/sharedStrings.xml><?xml version="1.0" encoding="utf-8"?>
<sst xmlns="http://schemas.openxmlformats.org/spreadsheetml/2006/main" count="68467" uniqueCount="1329">
  <si>
    <t>Pilisvörösvár Város Önkormányzata három évre való előre tekintés a várható bevételekről és kiadásokról</t>
  </si>
  <si>
    <t xml:space="preserve">Egyéb működési bevételek </t>
  </si>
  <si>
    <t>Könyvkiadás</t>
  </si>
  <si>
    <t>Sorsz.</t>
  </si>
  <si>
    <t>1. a helyi adóból és települési adóból származó bevétel,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</si>
  <si>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</si>
  <si>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</si>
  <si>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</si>
  <si>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5. bírság-, pótlék- és díjbevétel, valamint</t>
  </si>
  <si>
    <t>6. a kezességvállalással kapcsolatos megtérülés.”</t>
  </si>
  <si>
    <t>2/1. melléklet</t>
  </si>
  <si>
    <t>2/2. melléklet</t>
  </si>
  <si>
    <t>3. melléklet</t>
  </si>
  <si>
    <t>5. melléklet</t>
  </si>
  <si>
    <t>6. melléklet</t>
  </si>
  <si>
    <t>7. melléklet</t>
  </si>
  <si>
    <t>10.  melléklet</t>
  </si>
  <si>
    <t>29. melléklet</t>
  </si>
  <si>
    <t>IV.</t>
  </si>
  <si>
    <t xml:space="preserve">Ellátottak pénzbeli juttatásai </t>
  </si>
  <si>
    <t>Sor-szám</t>
  </si>
  <si>
    <t xml:space="preserve">Finanszírozási kiadások </t>
  </si>
  <si>
    <t>Működési célú pénzeszközátvétel egyházaktól</t>
  </si>
  <si>
    <t xml:space="preserve">Működési célú pénzeszközátvétel háztartásoktól </t>
  </si>
  <si>
    <t xml:space="preserve">Működési célú pénzeszközátvétel pénzügyi vállalkozásoktól </t>
  </si>
  <si>
    <t>Működési célú pénzeszközátvétel önkormányzatoktól</t>
  </si>
  <si>
    <t xml:space="preserve">Működési célú pénzeszközátvétel az Európai Unió költségvetéséből </t>
  </si>
  <si>
    <t xml:space="preserve">Működési célú pénzeszközátvétel kormányoktól és nemzetközi szervezetektől </t>
  </si>
  <si>
    <t>Működési célú pénzeszközátvétel egyéb külföldi forrásból</t>
  </si>
  <si>
    <t xml:space="preserve">Működési célú garancia- és kezességvállalásból származó megtérülések államháztartáson kívülről </t>
  </si>
  <si>
    <t xml:space="preserve">Felhalmozási célú pénzeszközátvétel pénzügyi vállalkozásoktól </t>
  </si>
  <si>
    <t>Felhalmozási célú pénzeszközátvétel önkormányzati többségi tulajdonú vállalkozástól</t>
  </si>
  <si>
    <t xml:space="preserve">Felhalmozási célra kapott juttatások egyéb külföldi forrásból </t>
  </si>
  <si>
    <t>Települési támogatások - Rendkívüli települési támogatás</t>
  </si>
  <si>
    <t>Bevételek</t>
  </si>
  <si>
    <t>Kiadások</t>
  </si>
  <si>
    <t>sor-szám</t>
  </si>
  <si>
    <t>mutató</t>
  </si>
  <si>
    <t>összesen Ft:</t>
  </si>
  <si>
    <t>összesen eFt:</t>
  </si>
  <si>
    <t>Bölcsődei étkezés</t>
  </si>
  <si>
    <t>B406</t>
  </si>
  <si>
    <t xml:space="preserve">B6 Működési célú pénzeszközátvételek államháztartáson kívülről </t>
  </si>
  <si>
    <t xml:space="preserve">B7 Felhalmozási célú pénzeszközátvételek államháztartáson kívülről </t>
  </si>
  <si>
    <t>Gyermekétkeztetés támogatása (arányosított létszámmal)</t>
  </si>
  <si>
    <t xml:space="preserve">III. 5. Gyermekétkeztetés támogatása </t>
  </si>
  <si>
    <t>Városi Napos Oldal Szociális Központ</t>
  </si>
  <si>
    <t>Általános forgalmi adó visszatérülése</t>
  </si>
  <si>
    <t>25</t>
  </si>
  <si>
    <t>K123</t>
  </si>
  <si>
    <t>Reprezentáció</t>
  </si>
  <si>
    <t>Tartalékok összesen</t>
  </si>
  <si>
    <t>Irányító szervi támogatások folyósítása</t>
  </si>
  <si>
    <t>MFB-s fejlesztési célhitel (szennyvíztisztító telep és csatorna hálózat fejlesztés) törlesztése</t>
  </si>
  <si>
    <t>K11-K122</t>
  </si>
  <si>
    <t>Működési bevételek összesen</t>
  </si>
  <si>
    <t>Felhalmozási bevételek összesen</t>
  </si>
  <si>
    <t>Városi Napos Oldal Szociális Központ összesen:</t>
  </si>
  <si>
    <t>Német Nemzetiségi Óvoda</t>
  </si>
  <si>
    <t>Helyi iparűzési adó</t>
  </si>
  <si>
    <t>Helyi adó pótlék, bírság</t>
  </si>
  <si>
    <t>Egyéb közhatalmi bevételek</t>
  </si>
  <si>
    <t>Önkormányzati lakás lakbér</t>
  </si>
  <si>
    <t>B341</t>
  </si>
  <si>
    <t>B351</t>
  </si>
  <si>
    <t>B35</t>
  </si>
  <si>
    <t>Termékek és szolgáltatások adói</t>
  </si>
  <si>
    <t>Közvetített szolgáltatások értéke (továbbszámlázott szolgáltatások)</t>
  </si>
  <si>
    <t>B403, B406</t>
  </si>
  <si>
    <t>B402, B406</t>
  </si>
  <si>
    <t>B401, B406</t>
  </si>
  <si>
    <t>Köztemető</t>
  </si>
  <si>
    <t xml:space="preserve">Szolgáltatások ellenértéke </t>
  </si>
  <si>
    <t>Krízis segély</t>
  </si>
  <si>
    <t>Települési támogatások - A 18. életévét betöltött tartósan beteg hozzátartozójának az ápolását, gondozását végző személy részére</t>
  </si>
  <si>
    <t>K502</t>
  </si>
  <si>
    <t>Elvonások és befizetések</t>
  </si>
  <si>
    <t>Német Nemzetiségi Önkormányzat  részére támogatás</t>
  </si>
  <si>
    <t>K507</t>
  </si>
  <si>
    <t>Működési célú garancia- és kezességvállalásból származó kifizetés államháztartáson kívülre</t>
  </si>
  <si>
    <t>K508</t>
  </si>
  <si>
    <t>Működési célú visszatérítendő támogatások, kölcsönök nyújtása államháztartáson kívülre</t>
  </si>
  <si>
    <t>K509</t>
  </si>
  <si>
    <t>Árkiegészítések, ártámogatások</t>
  </si>
  <si>
    <t xml:space="preserve">Civil szervezetek működési támogatása </t>
  </si>
  <si>
    <t>Tartalékok</t>
  </si>
  <si>
    <t>Támogatási bevételek összesen</t>
  </si>
  <si>
    <t>B1-B2</t>
  </si>
  <si>
    <t>Összesen:</t>
  </si>
  <si>
    <t>Vagyoni típusú adó</t>
  </si>
  <si>
    <t>B34</t>
  </si>
  <si>
    <t xml:space="preserve">Hosszú lejáratú hitelek, kölcsönök felvétele </t>
  </si>
  <si>
    <t>B8111</t>
  </si>
  <si>
    <t>Pilisvörösvár Város Önkormányzat  2015. évi költségvetése</t>
  </si>
  <si>
    <t>kötelező feladatok</t>
  </si>
  <si>
    <t xml:space="preserve">Egyéb közhatalmi bevételek </t>
  </si>
  <si>
    <t>Egyéb felhalmozási célú támogatások államháztartáson belülre</t>
  </si>
  <si>
    <t xml:space="preserve">Tartalékok-Működési célú </t>
  </si>
  <si>
    <t>Termékek és szolgáltatások adói (Helyi iparűzési adó, gépjármű adó)</t>
  </si>
  <si>
    <t>Vagyoni típusú adó (magánszemélyek kommunális adója)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</si>
  <si>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</si>
  <si>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</si>
  <si>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</si>
  <si>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</si>
  <si>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</si>
  <si>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</si>
  <si>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</si>
  <si>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</si>
  <si>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</si>
  <si>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</si>
  <si>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</si>
  <si>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</si>
  <si>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</si>
  <si>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</si>
  <si>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24</t>
  </si>
  <si>
    <t>26</t>
  </si>
  <si>
    <t>29</t>
  </si>
  <si>
    <t>K84</t>
  </si>
  <si>
    <t>Hitel-, kölcsöntörlesztés államháztartáson kívülre</t>
  </si>
  <si>
    <t>Megnevezése</t>
  </si>
  <si>
    <t>K41</t>
  </si>
  <si>
    <t>Társadalombiztosítási ellátások</t>
  </si>
  <si>
    <t>K42</t>
  </si>
  <si>
    <t>Természetbeni támogatás (Rendszeres gyermekvédelmi kedvezményhez kapcsolódó)</t>
  </si>
  <si>
    <t>Pénzbeli ellátás + pótlék (régi neve: kiegészítő gyermekvédelmi támogatás)</t>
  </si>
  <si>
    <t>70 éven felüliek karácsonyi ajándékutalványa</t>
  </si>
  <si>
    <t>Családi támogatások</t>
  </si>
  <si>
    <t>K48</t>
  </si>
  <si>
    <t>Köztemetés</t>
  </si>
  <si>
    <t>Egyéb nem intézményi ellátások</t>
  </si>
  <si>
    <t>Cofog</t>
  </si>
  <si>
    <t>011130</t>
  </si>
  <si>
    <t xml:space="preserve">Igazgatási tevékenység </t>
  </si>
  <si>
    <t>013320</t>
  </si>
  <si>
    <t>013350</t>
  </si>
  <si>
    <t>045160</t>
  </si>
  <si>
    <t>051030</t>
  </si>
  <si>
    <t>064010</t>
  </si>
  <si>
    <t>Közvilágítás</t>
  </si>
  <si>
    <t>066010</t>
  </si>
  <si>
    <t>066020</t>
  </si>
  <si>
    <t>081030</t>
  </si>
  <si>
    <t>K3 Dologi kiadások összesen</t>
  </si>
  <si>
    <t>Rovat-szám</t>
  </si>
  <si>
    <t>K1</t>
  </si>
  <si>
    <t xml:space="preserve">Személyi juttatások </t>
  </si>
  <si>
    <t>K2</t>
  </si>
  <si>
    <t xml:space="preserve">Munkaadókat terhelő járulékok és szociális hozzájárulási adó                                                                            </t>
  </si>
  <si>
    <t>K3</t>
  </si>
  <si>
    <t xml:space="preserve">Dologi kiadások </t>
  </si>
  <si>
    <t>K4</t>
  </si>
  <si>
    <t>K506</t>
  </si>
  <si>
    <t>Egyéb működési célú támogatások államháztartáson belülre</t>
  </si>
  <si>
    <t>Egyéb működési célú támogatások államháztartáson kívülre</t>
  </si>
  <si>
    <t>K512</t>
  </si>
  <si>
    <t>Tartalékok-általános</t>
  </si>
  <si>
    <t>Tartalékok-Nevesített fejlesztési</t>
  </si>
  <si>
    <t>K5</t>
  </si>
  <si>
    <t xml:space="preserve">Egyéb működési célú kiadások </t>
  </si>
  <si>
    <t>K6</t>
  </si>
  <si>
    <t>K7</t>
  </si>
  <si>
    <t xml:space="preserve">Felújítások </t>
  </si>
  <si>
    <t>K88</t>
  </si>
  <si>
    <t xml:space="preserve">Egyéb felhalmozási célú támogatások államháztartáson kívülre </t>
  </si>
  <si>
    <t>K8</t>
  </si>
  <si>
    <t xml:space="preserve">Egyéb felhalmozási célú kiadások </t>
  </si>
  <si>
    <t>K1-K8</t>
  </si>
  <si>
    <t xml:space="preserve">Költségvetési kiadások </t>
  </si>
  <si>
    <t>K911</t>
  </si>
  <si>
    <t xml:space="preserve">Hitel-, kölcsöntörlesztés államháztartáson kívülre </t>
  </si>
  <si>
    <t>K912</t>
  </si>
  <si>
    <t xml:space="preserve">Belföldi értékpapírok kiadásai </t>
  </si>
  <si>
    <t>K91</t>
  </si>
  <si>
    <t xml:space="preserve">Belföldi finanszírozás kiadásai </t>
  </si>
  <si>
    <t>K92</t>
  </si>
  <si>
    <t xml:space="preserve">Külföldi finanszírozás kiadásai </t>
  </si>
  <si>
    <t>K93</t>
  </si>
  <si>
    <t>Adóssághoz nem kapcsolódó származékos ügyletek kiadásai</t>
  </si>
  <si>
    <t>K9</t>
  </si>
  <si>
    <t>ezer Ft</t>
  </si>
  <si>
    <t>Működési kiadások összesen</t>
  </si>
  <si>
    <t>Felhalmozási kiadások összesen</t>
  </si>
  <si>
    <t>K915</t>
  </si>
  <si>
    <t>Központi, irányító szervi támogatások folyósítása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</si>
  <si>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</si>
  <si>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</si>
  <si>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</si>
  <si>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</si>
  <si>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</si>
  <si>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</si>
  <si>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</si>
  <si>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</si>
  <si>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</si>
  <si>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</si>
  <si>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 xml:space="preserve">Rövid lejáratú hitelek, kölcsönök törlesztése </t>
  </si>
  <si>
    <t>K9113</t>
  </si>
  <si>
    <t>Likviditási célú hitelek, kölcsönök törlesztése pénzügyi vállalkozásnak</t>
  </si>
  <si>
    <t>K9112</t>
  </si>
  <si>
    <t xml:space="preserve">Hosszú lejáratú hitelek, kölcsönök törlesztése </t>
  </si>
  <si>
    <t>K9111</t>
  </si>
  <si>
    <t>Nem veszélyes (települési) hulladék</t>
  </si>
  <si>
    <t>KIADÁSOK ÖSSZESEN (K1-9)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</si>
  <si>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</si>
  <si>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</si>
  <si>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</si>
  <si>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</si>
  <si>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</si>
  <si>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</si>
  <si>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</si>
  <si>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B1-7. Költségvetési bevételek</t>
  </si>
  <si>
    <t>B8. Finanszírozási bevételek</t>
  </si>
  <si>
    <t>BEVÉTELEK ÖSSZESEN (B1-8)</t>
  </si>
  <si>
    <t>1.  melléklet</t>
  </si>
  <si>
    <t>Megnevezés</t>
  </si>
  <si>
    <t>Bevételek (E Ft)</t>
  </si>
  <si>
    <t>Rovat megnevezése</t>
  </si>
  <si>
    <t>Rovat-
szám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</si>
  <si>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</si>
  <si>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</si>
  <si>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</si>
  <si>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</si>
  <si>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</si>
  <si>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</si>
  <si>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</si>
  <si>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</si>
  <si>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 xml:space="preserve">Önkormányzatok működési támogatásai </t>
  </si>
  <si>
    <t>B11</t>
  </si>
  <si>
    <t>Egyéb működési célú támogatások bevételei államháztartáson belülről</t>
  </si>
  <si>
    <t>B16</t>
  </si>
  <si>
    <t>Működési célú támogatások államháztartáson belülről</t>
  </si>
  <si>
    <t>B1</t>
  </si>
  <si>
    <t>Egyéb felhalmozási célú támogatások bevételei államháztartáson belülről</t>
  </si>
  <si>
    <t>B25</t>
  </si>
  <si>
    <t xml:space="preserve">Felhalmozási célú támogatások államháztartáson belülről </t>
  </si>
  <si>
    <t>B2</t>
  </si>
  <si>
    <t>B36</t>
  </si>
  <si>
    <t xml:space="preserve">Közhatalmi bevételek </t>
  </si>
  <si>
    <t>B3</t>
  </si>
  <si>
    <t>Áru- és 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</si>
  <si>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</si>
  <si>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</si>
  <si>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</si>
  <si>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</si>
  <si>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</si>
  <si>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</si>
  <si>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</si>
  <si>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</si>
  <si>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</si>
  <si>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Általános forgalmi adó visszatérítése</t>
  </si>
  <si>
    <t>B407</t>
  </si>
  <si>
    <t>Kamatbevételek</t>
  </si>
  <si>
    <t>B408</t>
  </si>
  <si>
    <t xml:space="preserve">Működési bevételek </t>
  </si>
  <si>
    <t>B4</t>
  </si>
  <si>
    <t>Ingatlanok értékesítése</t>
  </si>
  <si>
    <t>B52</t>
  </si>
  <si>
    <t>Egyéb tárgyi eszközök értékesítése</t>
  </si>
  <si>
    <t>B53</t>
  </si>
  <si>
    <t xml:space="preserve">Felhalmozási bevételek </t>
  </si>
  <si>
    <t>B5</t>
  </si>
  <si>
    <t>Egyéb működési célú átvett pénzeszközök</t>
  </si>
  <si>
    <t xml:space="preserve">Működési célú átvett pénzeszközök </t>
  </si>
  <si>
    <t>B6</t>
  </si>
  <si>
    <t>Felhalmozási célú visszatérítendő támogatások, kölcsönök visszatérülése államháztartáson kívülről</t>
  </si>
  <si>
    <t>B72</t>
  </si>
  <si>
    <t>Egyéb felhalmozási célú átvett pénzeszközök</t>
  </si>
  <si>
    <t>B73</t>
  </si>
  <si>
    <t xml:space="preserve">Felhalmozási célú átvett pénzeszközök </t>
  </si>
  <si>
    <t>B7</t>
  </si>
  <si>
    <t xml:space="preserve">Költségvetési bevételek </t>
  </si>
  <si>
    <t>B1-B7</t>
  </si>
  <si>
    <t>költségvetési egyenleg  MŰKÖDÉSI</t>
  </si>
  <si>
    <t>költségvetési egyenleg FELHALMOZÁSI</t>
  </si>
  <si>
    <t>Likviditási célú hitelek, kölcsönök felvétele pénzügyi vállalkozástól</t>
  </si>
  <si>
    <t>B8112</t>
  </si>
  <si>
    <t xml:space="preserve">Hitel-, kölcsönfelvétel államháztartáson kívülről </t>
  </si>
  <si>
    <t>B811</t>
  </si>
  <si>
    <t>Előző év költségvetési maradványának igénybevétele MŰKÖDÉSRE</t>
  </si>
  <si>
    <t>B8131</t>
  </si>
  <si>
    <t>Előző év költségvetési maradványának igénybevétele FELHALMOZÁSRA</t>
  </si>
  <si>
    <t xml:space="preserve">Maradvány igénybevétele </t>
  </si>
  <si>
    <t>B813</t>
  </si>
  <si>
    <t>Központi, irányító szervi támogatás</t>
  </si>
  <si>
    <t>B816</t>
  </si>
  <si>
    <t>Betétek megszüntetése</t>
  </si>
  <si>
    <t>B817</t>
  </si>
  <si>
    <t xml:space="preserve">Belföldi finanszírozás bevételei </t>
  </si>
  <si>
    <t>B81</t>
  </si>
  <si>
    <t>Adóssághoz nem kapcsolódó származékos ügyletek bevételei</t>
  </si>
  <si>
    <t>B83</t>
  </si>
  <si>
    <t xml:space="preserve">Finanszírozási bevételek </t>
  </si>
  <si>
    <t>B8</t>
  </si>
  <si>
    <t>Összesen</t>
  </si>
  <si>
    <t>Általános tartalék</t>
  </si>
  <si>
    <t xml:space="preserve">Beruházások </t>
  </si>
  <si>
    <t>Pilisvörösvári Szakorvosi Rendelőintézet költségvetése kötelező és önként vállalt feladat szerinti bontásban</t>
  </si>
  <si>
    <t>Ligeti Cseperedő Óvoda költségvetése kötelező és önként vállalt feladat szerinti bontásban</t>
  </si>
  <si>
    <t>Kötelezettségek megnevezése</t>
  </si>
  <si>
    <t>Köt.vállalás éve</t>
  </si>
  <si>
    <t>Működési célú hiteltörlesztések összesen:</t>
  </si>
  <si>
    <t>Felhalmozási célú hiteltörlesztések</t>
  </si>
  <si>
    <t>Beruházások összesen:</t>
  </si>
  <si>
    <t>MINDÖSSZESEN:</t>
  </si>
  <si>
    <t>BERUHÁZÁSOK</t>
  </si>
  <si>
    <t>Megnevezés:</t>
  </si>
  <si>
    <t>K61 Immateriális javak beszerzése, létesítése</t>
  </si>
  <si>
    <t>Informatika fejlesztési kiadásokra</t>
  </si>
  <si>
    <t>K62 Ingatlanok beszerzése, létesítése</t>
  </si>
  <si>
    <t>K63 Informatikai eszközök beszerzése, létesítése</t>
  </si>
  <si>
    <t>K64 Egyéb tárgyi eszközök beszerzése, létesítése</t>
  </si>
  <si>
    <t xml:space="preserve">K6 Beruházások </t>
  </si>
  <si>
    <t>FELÚJÍTÁSOK</t>
  </si>
  <si>
    <t>K71 Ingatlanok felújítása</t>
  </si>
  <si>
    <t>K72 Informatikai eszközök felújítása</t>
  </si>
  <si>
    <t xml:space="preserve">K73 Egyéb tárgyi eszközök felújítása </t>
  </si>
  <si>
    <t xml:space="preserve">K7 Felújítások </t>
  </si>
  <si>
    <t>Fejlesztési célú nevesített tartalékok összesen</t>
  </si>
  <si>
    <t>Működési célú tartalékok összesen</t>
  </si>
  <si>
    <t>Városrehabilitációs tartalék (Bérlakás számla)</t>
  </si>
  <si>
    <t>Nyilvántartási szám</t>
  </si>
  <si>
    <t xml:space="preserve">R-ÖKIF/032900/2010/RAIF/KOKJ/001 </t>
  </si>
  <si>
    <t>Jogcím</t>
  </si>
  <si>
    <t>I.</t>
  </si>
  <si>
    <t>A HELYI ÖNKORMÁNYZATOK MŰKÖDÉSÉNEK  TÁMOGATÁSA BESZÁMÍTÁS ÉS KIEGÉSZÍTÉS UTÁN ÖSSZESEN</t>
  </si>
  <si>
    <t>II.</t>
  </si>
  <si>
    <t>III.</t>
  </si>
  <si>
    <t>Irányító szervi támogatás</t>
  </si>
  <si>
    <t>Helyiség bérlet és egyéb bevételek</t>
  </si>
  <si>
    <t>Városi Könyvtár egyéb bevétele</t>
  </si>
  <si>
    <t>Működési célú támogatások bevételei államháztartáson belülről</t>
  </si>
  <si>
    <t>Felhalmozási célú támogatások bevételei államháztartáson belülről</t>
  </si>
  <si>
    <t>K1-K5</t>
  </si>
  <si>
    <t>K6-K8</t>
  </si>
  <si>
    <t>B1-B8</t>
  </si>
  <si>
    <t xml:space="preserve">KIADÁSOK ÖSSZESEN </t>
  </si>
  <si>
    <t>Tartalomjegyzék</t>
  </si>
  <si>
    <t>Melléklet</t>
  </si>
  <si>
    <t>Cím</t>
  </si>
  <si>
    <t xml:space="preserve">1. melléklet </t>
  </si>
  <si>
    <t xml:space="preserve">3. melléklet </t>
  </si>
  <si>
    <t xml:space="preserve">4. melléklet </t>
  </si>
  <si>
    <t xml:space="preserve">5. melléklet </t>
  </si>
  <si>
    <t xml:space="preserve">6. melléklet </t>
  </si>
  <si>
    <t xml:space="preserve">7. melléklet </t>
  </si>
  <si>
    <t xml:space="preserve">8. melléklet </t>
  </si>
  <si>
    <t xml:space="preserve">9. melléklet </t>
  </si>
  <si>
    <t xml:space="preserve">10. melléklet </t>
  </si>
  <si>
    <t xml:space="preserve">11. melléklet </t>
  </si>
  <si>
    <t xml:space="preserve">12. melléklet </t>
  </si>
  <si>
    <t xml:space="preserve">13. melléklet </t>
  </si>
  <si>
    <t xml:space="preserve">Pilisvörösvár Város Önkormányzata intézményi normatíva kimutatása  </t>
  </si>
  <si>
    <t xml:space="preserve">14. melléklet </t>
  </si>
  <si>
    <t xml:space="preserve">15. melléklet </t>
  </si>
  <si>
    <t xml:space="preserve">16. melléklet </t>
  </si>
  <si>
    <t xml:space="preserve">17. melléklet </t>
  </si>
  <si>
    <t>Pilisvörösvár Város Önkormányzata finanszírozási bevételei és kiadásai</t>
  </si>
  <si>
    <t xml:space="preserve">18. melléklet </t>
  </si>
  <si>
    <t xml:space="preserve">19. melléklet </t>
  </si>
  <si>
    <t xml:space="preserve">20. melléklet </t>
  </si>
  <si>
    <t xml:space="preserve">21. melléklet </t>
  </si>
  <si>
    <t xml:space="preserve">22. melléklet </t>
  </si>
  <si>
    <t xml:space="preserve">23. melléklet </t>
  </si>
  <si>
    <t xml:space="preserve">24. melléklet </t>
  </si>
  <si>
    <t>Pilisvörösvár Város Önkormányzata engedélyezett létszáma költségvetési szervenként</t>
  </si>
  <si>
    <t xml:space="preserve">25. melléklet </t>
  </si>
  <si>
    <t xml:space="preserve">26. melléklet </t>
  </si>
  <si>
    <t xml:space="preserve">27. melléklet </t>
  </si>
  <si>
    <t xml:space="preserve">28. melléklet </t>
  </si>
  <si>
    <t xml:space="preserve">29. melléklet </t>
  </si>
  <si>
    <t xml:space="preserve">30. melléklet </t>
  </si>
  <si>
    <t>Kamat összesen</t>
  </si>
  <si>
    <t>Önállóan működő intézmények:</t>
  </si>
  <si>
    <t>óvoda-pedagógus, szakalkalmazott</t>
  </si>
  <si>
    <t>összes státusz</t>
  </si>
  <si>
    <t>Pilisvörösvári Német Nemzetiségi Óvoda</t>
  </si>
  <si>
    <t>Művészetek Háza</t>
  </si>
  <si>
    <t>összesen:</t>
  </si>
  <si>
    <t>GESZ</t>
  </si>
  <si>
    <t>közalkalmazott</t>
  </si>
  <si>
    <t>egyéb</t>
  </si>
  <si>
    <t>Szakorvosi Rendelőintézet</t>
  </si>
  <si>
    <t>Szakorvosi Rendelőintézet- teljes munkaidős</t>
  </si>
  <si>
    <t>ebből: védőnői szolgálat:</t>
  </si>
  <si>
    <t>Intézmények mindösszesen:</t>
  </si>
  <si>
    <t>Egyéb dolg.</t>
  </si>
  <si>
    <t>Összes</t>
  </si>
  <si>
    <t>Elvonásra kerülő</t>
  </si>
  <si>
    <t>Gépjárműadó</t>
  </si>
  <si>
    <t>Polgármesteri Hivatal</t>
  </si>
  <si>
    <t>Lakosság részére lakásépítéshez, lakásfelújításhoz nyújtott kölcsönök elengedésének összege</t>
  </si>
  <si>
    <t>Megjegyzés/hivatkozás</t>
  </si>
  <si>
    <t>Kölcsönök elengedése összesen</t>
  </si>
  <si>
    <t>Ellátottak térítési díjának, illetve kártérítésének méltányossági alapon történő elengedésének összege</t>
  </si>
  <si>
    <t>Térítési díj kedveznények összesen</t>
  </si>
  <si>
    <t>Helyiségek, eszközök hasznosításából származó bevételből nyújtott kedvezmény, mentesség összege</t>
  </si>
  <si>
    <t>hitoktatás</t>
  </si>
  <si>
    <t>Egyesületek és  általános iskolák részére</t>
  </si>
  <si>
    <t>Egyéb nyújtott kedvezmény vagy kölcsön elengedésének összege.</t>
  </si>
  <si>
    <t>Egyéb kedvezmények összesen</t>
  </si>
  <si>
    <t>B812</t>
  </si>
  <si>
    <t>Elvonások és befizetések bevételei</t>
  </si>
  <si>
    <t>B12</t>
  </si>
  <si>
    <t xml:space="preserve">   - Vörösvár Napok kiadásai</t>
  </si>
  <si>
    <t xml:space="preserve">   - Egyéb Városi rendezvények és nem bevételes rendezvények kiadásai</t>
  </si>
  <si>
    <t>K6-K7</t>
  </si>
  <si>
    <t>KIADÁSOK MINDÖSSZESEN (K1-9)</t>
  </si>
  <si>
    <t>BEVÉTELEK MINDÖSSZESEN (B1-8)</t>
  </si>
  <si>
    <t>Egyéb működési célú kiadások összesen</t>
  </si>
  <si>
    <t>Köt.vállalás összege</t>
  </si>
  <si>
    <t xml:space="preserve">31. melléklet </t>
  </si>
  <si>
    <t>Az Önkormányzat adott évi saját bevételeinek 50 %-a</t>
  </si>
  <si>
    <t>Az önkormányzat adósságot keletkeztető ügyletből származó tárgyévi összes fizetési kötelezettsége az adósságot keletkeztető ügylet futamidejének végéig egyik évben sem haladja meg az önkormányzat adott évi saját bevételeinek 50%-át.</t>
  </si>
  <si>
    <t xml:space="preserve">2/1. melléklet </t>
  </si>
  <si>
    <t xml:space="preserve">2/2. melléklet </t>
  </si>
  <si>
    <t>14. melléklet</t>
  </si>
  <si>
    <t>Pilisvörösvár Város Önkormányzata költségvetési mérlege</t>
  </si>
  <si>
    <t>Helyi adónál, gépjárműadónál biztosított kedvezmény, mentesség összege adónemenként</t>
  </si>
  <si>
    <t>Mentes az adó megfizetése alól, aki a tárgyév január 01-én Pilisvörösváron rendszeres gyermekvédelmi kedvezményre jogosult.</t>
  </si>
  <si>
    <t>Mentes egy telekre az adó megfizetése alól az az adóalany, akinek a telkét valamilyen természetes választóvonal (patak, árok, stb.), vagy vasútvonal, vagy út céljára leválasztott, azonban közterülethez nem csatlakozó, így közútként nem használható terület kettéosztja, s emiatt az ingatlanok tulajdonosa az ingatlanokat nem tudja összevonni.</t>
  </si>
  <si>
    <t>Magánszemélyek kommunális adója összesen:</t>
  </si>
  <si>
    <t>Adókedvezmények összesen:</t>
  </si>
  <si>
    <t>A költségvetési év azon fejlesztési céljai, amelyek megvalósításához a Gst. 3. § (1) bekezdése szerinti adósságot keletkeztető ügylet megkötése válik vagy válhat szükségessé</t>
  </si>
  <si>
    <t>Pilisvörösvár Város Önkormányzata jogalkotó és általános igazgatási tevékenységének dologi kiadásai</t>
  </si>
  <si>
    <t>Pilisvörösvár Város Önkormányzata ellátottak pénzbeli juttatásai, szociális és gyermekjóléti pénzbeli és természetbeni juttatások előirányzata</t>
  </si>
  <si>
    <t>096015</t>
  </si>
  <si>
    <t>közmunkások bruttó bére:</t>
  </si>
  <si>
    <t>közfoglalkoztatottak száma:</t>
  </si>
  <si>
    <t>támogatási százalék</t>
  </si>
  <si>
    <t>hónapok száma:</t>
  </si>
  <si>
    <t>79155/105000=</t>
  </si>
  <si>
    <t>Államháztartáson belüli megelőlegezések visszafizetése</t>
  </si>
  <si>
    <t>K914</t>
  </si>
  <si>
    <t>B814</t>
  </si>
  <si>
    <t>052020</t>
  </si>
  <si>
    <t>Szennyvíz gyűjtése, tisztítása</t>
  </si>
  <si>
    <t>Települési támogatások - Gyógyszerkiadások viseléséhez</t>
  </si>
  <si>
    <t>Pilisvörösvári Tipegő Bölcsöde</t>
  </si>
  <si>
    <t>áfa befizetést tervezni:</t>
  </si>
  <si>
    <t>gyermekétkeztetés, egyéb vendéglátás, bölcsődei étkeztetés</t>
  </si>
  <si>
    <t>szociális étkeztetés</t>
  </si>
  <si>
    <t>Sporttelep üzemeltetés: műfüves pálya bérleti díj</t>
  </si>
  <si>
    <t>Igazgatás: továbbszámlázott</t>
  </si>
  <si>
    <r>
      <rPr>
        <sz val="12"/>
        <color rgb="FFFF0000"/>
        <rFont val="Times New Roman"/>
        <family val="1"/>
        <charset val="238"/>
      </rPr>
      <t>köztemető</t>
    </r>
    <r>
      <rPr>
        <sz val="12"/>
        <color indexed="8"/>
        <rFont val="Times New Roman"/>
        <family val="1"/>
        <charset val="238"/>
      </rPr>
      <t>, nem lakóingatlan továbbszámlázott</t>
    </r>
  </si>
  <si>
    <t>Vörösvári Napok bevételei</t>
  </si>
  <si>
    <t>Egyéb rendezvények</t>
  </si>
  <si>
    <t>Beruházások (kis értékű tárgyi eszköz beszerzés)</t>
  </si>
  <si>
    <t>RKO</t>
  </si>
  <si>
    <t>Euribor</t>
  </si>
  <si>
    <t>kamat 3 havi Euribor+RKO1+1,25 % (2,75 %)</t>
  </si>
  <si>
    <t>Kisértékű tárgyi eszközök</t>
  </si>
  <si>
    <t>Pilisvörösvári Tipegő Bölcsőde</t>
  </si>
  <si>
    <t>infláció</t>
  </si>
  <si>
    <t>Szociális Intézményfenntartó Társulás által ellátott szociális feladatokhoz adott hozzájárulás</t>
  </si>
  <si>
    <t>Szociális Intézményfenntartó Társulás által ellátott szociális feladatokra az állami támogatás átadása</t>
  </si>
  <si>
    <t>Szociális Intézményfenntartó Társulás részére hozzájárulás a Család- és Gyermekjóléti Központ által ellátott feladatokra</t>
  </si>
  <si>
    <t>Szociális Intézményfenntartó Társulás részére a Család- és Gyermekjóléti Központ által ellátott feladatokra az állami támogatás átadása</t>
  </si>
  <si>
    <t>K513</t>
  </si>
  <si>
    <t>Csatornahálózat és szennyvíztisztító telep felújítási és karbantartási tartalék</t>
  </si>
  <si>
    <t>Pilisvörösvár Tipegő Bölcsőde költségvetése kötelező és önként vállalt feladat szerinti bontásban</t>
  </si>
  <si>
    <t>Pilisvörösvár Város Önkormányzata átvett pénzeszközei</t>
  </si>
  <si>
    <t>Pilisvörösvár Város Önkormányzata egyéb működési és felhalmozási célú kiadásai (támogatásértékű kiadások és átadott pénzeszközök)</t>
  </si>
  <si>
    <t>Pilisvörösvár Város Önkormányzata tartalékai</t>
  </si>
  <si>
    <t>Pilisvörösvár Város Önkormányzata több éves fejlesztési célú elkötelezettségei</t>
  </si>
  <si>
    <t>Pilisvörösvár Város Önkormányzata várható bevételi és kiadási előirányzatai teljesüléséről készített előirányzat-felhasználási ütemterv</t>
  </si>
  <si>
    <t>Pilisvörösvár Város Önkormányzata közvetett támogatásai</t>
  </si>
  <si>
    <t>BEVÉTELEK</t>
  </si>
  <si>
    <t xml:space="preserve">KIADÁSOK </t>
  </si>
  <si>
    <t>KIADÁSOK</t>
  </si>
  <si>
    <t>13. melléklet</t>
  </si>
  <si>
    <t>Ft</t>
  </si>
  <si>
    <t xml:space="preserve">32. melléklet </t>
  </si>
  <si>
    <t>Pilisvörösvár Város Önkormányzata felhalmozási (beruházási) kiadásai feladatonként</t>
  </si>
  <si>
    <t>Pilisvörösvár Város Önkormányzata felhalmozási (felújítási) kiadásai feladatonként</t>
  </si>
  <si>
    <t>MFB-s fejlesztési célhitel (Raiffeisen Bank Zrt.)</t>
  </si>
  <si>
    <t>Pilisvörösvári Német Nemzetiségi Óvoda költségvetése kötelező és önként vállalt feladat szerinti bontásban</t>
  </si>
  <si>
    <t>Művészetek Háza költségvetése kötelező, önként vállalt és vállakozási feladat szerinti bontásban</t>
  </si>
  <si>
    <t>12. melléklet</t>
  </si>
  <si>
    <t>B75</t>
  </si>
  <si>
    <t>6</t>
  </si>
  <si>
    <t>ÁHB megelőlegezések visszafizetése</t>
  </si>
  <si>
    <t>045120</t>
  </si>
  <si>
    <t>Szakfeladat</t>
  </si>
  <si>
    <t>062010</t>
  </si>
  <si>
    <t>K513 Tartalékok összesen</t>
  </si>
  <si>
    <t>Zöldterület kezelés (MAZSIHISZ, parkgondozás)</t>
  </si>
  <si>
    <t>053020</t>
  </si>
  <si>
    <t>Szennyeződésmentesítési tevékenységek</t>
  </si>
  <si>
    <t>K89</t>
  </si>
  <si>
    <t>Egyéb felhalmozási célú támogatások</t>
  </si>
  <si>
    <t>Talajterhelési díj</t>
  </si>
  <si>
    <t>B355</t>
  </si>
  <si>
    <t>A kezességvállalás lejárt 2016-ban.</t>
  </si>
  <si>
    <t>SZEB rendezvényekkel kapcsolatos dologi kiadások 150 e Ft a dologi kiadásokhoz van betervezve</t>
  </si>
  <si>
    <t>Egyéb az Önkormányzat rendeletében megállapoított önkormányzati pénzbeli segély</t>
  </si>
  <si>
    <t>Tipegő Bölcsőde</t>
  </si>
  <si>
    <t>Munkahelyi étkeztetés és más szerv részére végzett szolgáltatás</t>
  </si>
  <si>
    <t>083030</t>
  </si>
  <si>
    <t>Egyéb kiadói tevékenység</t>
  </si>
  <si>
    <t>Lapkiadás</t>
  </si>
  <si>
    <t>ebből: iskola egészségügy:</t>
  </si>
  <si>
    <t>Közalkalmazottak összesen:</t>
  </si>
  <si>
    <t>Műszaki, technikai dolgozó</t>
  </si>
  <si>
    <t>Szerződéssel foglalkoztatott orvos teljes státuszú megfeleltetéssel</t>
  </si>
  <si>
    <t>Mindösszesen:</t>
  </si>
  <si>
    <t>Orvos, szakdolgozó</t>
  </si>
  <si>
    <t>Köztisztviselő (státusz)</t>
  </si>
  <si>
    <t>Közcélú foglalkoztatott</t>
  </si>
  <si>
    <t>Mentes a 20 négyzetméternél kisebb telekre az adó megfizetése alól az az adóalany, akinek két építéshatósági szempontból összevonható telke van, de a telekösszevonásához más olyan tulajdonostársak hozzájárulása is szükséges, akiknek az ingatlanon kizárólagosan használt épületrészük van.</t>
  </si>
  <si>
    <t>Iparűzési adó</t>
  </si>
  <si>
    <t>Fejlesztési tartalék (beruházásra, felújításra)</t>
  </si>
  <si>
    <t>Magánszemélyek kommunális adója ( A helyi adóról szóló 23/2008. (XI. 26.) számú rendelet 4. § (2) )</t>
  </si>
  <si>
    <t>Magánszemélyek kommunális adója ( A helyi adóról szóló 23/2008. (XI. 26.) számú rendelet 4. § (3) )</t>
  </si>
  <si>
    <t>Magánszemélyek kommunális adója ( A helyi adóról szóló 23/2008. (XI. 26.) számú rendelet 4. § (4) )</t>
  </si>
  <si>
    <t>Egyéb működési bevételek</t>
  </si>
  <si>
    <t xml:space="preserve">GESZ, Pilisvörösvár és Intézményei működési és felhalmozási célú bevételi és kiadási előirányzatok részletes bemutatása </t>
  </si>
  <si>
    <t>Pilisvörösvári Polgármesteri Hivatal költségvetése kötelező és önként vállalt feladat szerinti bontásban</t>
  </si>
  <si>
    <t>Gazdasági Ellátó Szervezet, Pilisvörösvár költségvetése kötelező és önként vállalt feladat szerinti bontásban</t>
  </si>
  <si>
    <t>Pilisvörösvár Város Önkormányzata és a Pilisvörösvári Polgármesteri Hivatal közhatalmi és működési bevételei</t>
  </si>
  <si>
    <t>Pilisvörösvár Város Önkormányzata és a Pilisvörösvári Polgármesteri Hivatal dologi kiadás előirányzata</t>
  </si>
  <si>
    <t>Egyéb áru- és készletértékesítés</t>
  </si>
  <si>
    <t>B74</t>
  </si>
  <si>
    <t>Eredeti előirányzat vállalkozási tevékenység</t>
  </si>
  <si>
    <t>Eredeti előirányzat ÖSSZESEN</t>
  </si>
  <si>
    <t>Belföldi kincstárjegy</t>
  </si>
  <si>
    <t>Pilisvörösvári Tipegő Bölcsőde összesen</t>
  </si>
  <si>
    <t>Művészetek Háza - Kult. Központ és Városi Könyvtár</t>
  </si>
  <si>
    <t>Művészetek Háza összesen</t>
  </si>
  <si>
    <t>EDDIG FELHASZNÁLT SZABAD MARADVÁNY</t>
  </si>
  <si>
    <t>EDDIG FELHASZNÁLT KÖTELEZETTSÉGGEL TERHELT</t>
  </si>
  <si>
    <t>FELHASZNÁLHATÓ MARADVÁNY</t>
  </si>
  <si>
    <t>EDDIG FELHASZNÁLT ÖSSZES MARADVÁNY</t>
  </si>
  <si>
    <t>KÜLÖNBÖZET</t>
  </si>
  <si>
    <t>ÖNKORMÁNYZAT</t>
  </si>
  <si>
    <t>HIVATAL</t>
  </si>
  <si>
    <t>Út, autópálya építése (engedélyezés)</t>
  </si>
  <si>
    <t>Magánszemélyek kommunális adója ( A helyi adóról szóló 23/2008. (XI. 26.) számú rendelet 3. § (2) - (3) )</t>
  </si>
  <si>
    <t>Adókedvezményre jogosult az az adóalany, aki a tárgyév január 1. napján ténylegesen Pilisvörösvár településen élő lakóhellyel rendelkező adózó. Az adókedvezmény mértéke a fizetendő adó 1/3-a, azaz évi 6.000 Ft.</t>
  </si>
  <si>
    <t xml:space="preserve">Gépjárműadóból önkormányzati rendelet alapján  kedvezmény és mentesség megállapítására nincs lehetőség, mivel azok törvény által biztosítottak. </t>
  </si>
  <si>
    <t>-</t>
  </si>
  <si>
    <t>Az európai uniós forrásból finanszírozott támogatással megvalósuló programok, projektek kiadásai, bevételei, valamint a helyi önkormányzat ilyen projektekhez történő hozzájárulásai</t>
  </si>
  <si>
    <t xml:space="preserve">EU Projekt megnevezése: </t>
  </si>
  <si>
    <t>Beruházási kiadások</t>
  </si>
  <si>
    <t>Dologi kiadások</t>
  </si>
  <si>
    <t>Személyi kiadások</t>
  </si>
  <si>
    <t xml:space="preserve">33. melléklet </t>
  </si>
  <si>
    <t>Szabálysértési pénz- és helyszíni bírság, közigazgatási bírság</t>
  </si>
  <si>
    <t>Pilisvörösvár Város Önkormányzata működési, felhalmozási célú bevételi és kiadási előirányzatok bemutatása</t>
  </si>
  <si>
    <t xml:space="preserve">Pilisvörösvár Város Önkormányzata működési és felhalmozási célú bevételek részletes bemutatása </t>
  </si>
  <si>
    <t xml:space="preserve">Pilisvörösvár Város Önkormányzata működési és felhalmozási célú kiadások részletes bemutatása </t>
  </si>
  <si>
    <t>Pilisvörösvár Város Önkormányzata költségvetése kötelező és önként vállalt feladat szerinti bontásban</t>
  </si>
  <si>
    <t>Pilisvörösvár Város Önkormányzata működési és felhalmozási bevételei</t>
  </si>
  <si>
    <t>Pilisvörösvár Város Önkormányzata általános működésének és ágazati feladatainak állami támogatása</t>
  </si>
  <si>
    <t>Pilisvörösvár Város Önkormányzata intézményeinek finanszírozási ütemterve</t>
  </si>
  <si>
    <t>Irányító szervi támogatás (Önkormányzat által átadott finanszírozás)</t>
  </si>
  <si>
    <t>Bursa Hungarica Felsőoktatási ösztöndíj</t>
  </si>
  <si>
    <t>FOGLALKOZTATOTTI LÉTSZÁM MINDÖSSZESEN</t>
  </si>
  <si>
    <t>Polgármesteri Hivatal és Pilisvörösvár Város Önkormányzata</t>
  </si>
  <si>
    <t>Vörösvári Napok vendéglátósok helypénze</t>
  </si>
  <si>
    <t>Önkormányzat és Intézmények összesen</t>
  </si>
  <si>
    <r>
      <t xml:space="preserve">Rehab.foglalk. </t>
    </r>
    <r>
      <rPr>
        <sz val="16"/>
        <rFont val="Times New Roman"/>
        <family val="1"/>
        <charset val="238"/>
      </rPr>
      <t>(rész és teljes munkaidőben státuszon felül)</t>
    </r>
  </si>
  <si>
    <r>
      <t xml:space="preserve">Közcélú foglalkoztatott     </t>
    </r>
    <r>
      <rPr>
        <sz val="16"/>
        <rFont val="Times New Roman"/>
        <family val="1"/>
        <charset val="238"/>
      </rPr>
      <t>(teljes munkaidőben)</t>
    </r>
  </si>
  <si>
    <t>B361</t>
  </si>
  <si>
    <t>különbség</t>
  </si>
  <si>
    <t>módosítás összege</t>
  </si>
  <si>
    <t>fektetett szerinti +</t>
  </si>
  <si>
    <t>Info szerint</t>
  </si>
  <si>
    <t>Csatorna törlesztés</t>
  </si>
  <si>
    <t>Egyéb szociális pénzbeli és természetbeni ellátások, támogatások</t>
  </si>
  <si>
    <t>Államháztartáson belüli megelőlegezések</t>
  </si>
  <si>
    <t>2/2019. (II.8.) önkormányzati rendelet szerinti melléklet</t>
  </si>
  <si>
    <t>Településfejlesztés igazgatása</t>
  </si>
  <si>
    <t>B411</t>
  </si>
  <si>
    <t>Sürgősségi ellátás (Országos Mentőszolgálatnak)</t>
  </si>
  <si>
    <t>Általános - tartalék</t>
  </si>
  <si>
    <t>Működési célú - tartalék</t>
  </si>
  <si>
    <t>Nevesített fejlesztési - tartalék</t>
  </si>
  <si>
    <t>111000*0,715761905=</t>
  </si>
  <si>
    <t>072210</t>
  </si>
  <si>
    <t>Járóbetegek gyógyító szakellátása</t>
  </si>
  <si>
    <t>Települési támogatások - Lakhatáshoz kapcsolódó rendszeres kiadások viseléséhez</t>
  </si>
  <si>
    <t>Egyéb felhalmozási célú támogatások államháztartáson kívülre</t>
  </si>
  <si>
    <t>900090</t>
  </si>
  <si>
    <t>Működési célú átvett pénzeszközök</t>
  </si>
  <si>
    <t>052080</t>
  </si>
  <si>
    <t>Szennyvízcsatorna építése, fenntartása, üzemeltetése</t>
  </si>
  <si>
    <t>B410</t>
  </si>
  <si>
    <t>Biztosítók által fizetett kártérítés</t>
  </si>
  <si>
    <t>2 .rmód</t>
  </si>
  <si>
    <r>
      <t xml:space="preserve">Rehab.foglalk. </t>
    </r>
    <r>
      <rPr>
        <sz val="16"/>
        <rFont val="Times New Roman"/>
        <family val="1"/>
        <charset val="238"/>
      </rPr>
      <t>(rész és teljes munkaidőben státuszban)</t>
    </r>
  </si>
  <si>
    <t>Egyéb működési bevétel</t>
  </si>
  <si>
    <t xml:space="preserve">Vörösvári Újság hirdetés </t>
  </si>
  <si>
    <t>15. melléklet</t>
  </si>
  <si>
    <t>Teljesítés %-ban</t>
  </si>
  <si>
    <t>Pilisvörösvár Város Önkormányzat működési, felhalmozási célú bevételi és kiadási előirányzatok bemutatása</t>
  </si>
  <si>
    <t xml:space="preserve">Pilisvörösvár Város Önkormányzat működési és felhalmozási célú bevételek részletes bemutatása </t>
  </si>
  <si>
    <t xml:space="preserve">Pilisvörösvár Város Önkormányzat működési és felhalmozási célú kiadások részletes bemutatása </t>
  </si>
  <si>
    <t>Pilisvörösvár Város Önkormányzat költségvetése kötelező és önként vállalt feladat szerinti bontásban</t>
  </si>
  <si>
    <t>Pilisvörösvár Város Önkormányzat működési és felhalmozási bevételei</t>
  </si>
  <si>
    <t>Immateriális javak és tárgyi eszközök állományának alakulása</t>
  </si>
  <si>
    <t>Pilisvörösvár Város Önkormányzatának vagyonkimutatása</t>
  </si>
  <si>
    <t>1. tájékoztató tábla</t>
  </si>
  <si>
    <t>2. tájékoztató tábla</t>
  </si>
  <si>
    <t>Munka1!A1</t>
  </si>
  <si>
    <t>Biztosító által fizetett kártérítés</t>
  </si>
  <si>
    <t>#</t>
  </si>
  <si>
    <t>Immateriális javak</t>
  </si>
  <si>
    <t>Ingatlanok és kapcsolódó vagyoni értékű jogok</t>
  </si>
  <si>
    <t>Gépek, berendezések, felszerelések, járművek</t>
  </si>
  <si>
    <t>Tenyészállatok</t>
  </si>
  <si>
    <t>Beruházások és felújítások</t>
  </si>
  <si>
    <t>Koncesszióba, vagyonkezelésbe adott eszközök</t>
  </si>
  <si>
    <t>Összesen (=3+4+5+6+7+8)</t>
  </si>
  <si>
    <t>01</t>
  </si>
  <si>
    <t>Tárgyévi nyitó állomány (előző évi záró állomány)</t>
  </si>
  <si>
    <t>02</t>
  </si>
  <si>
    <t>Immateriális javak beszerzése, nem aktivált beruházások</t>
  </si>
  <si>
    <t>03</t>
  </si>
  <si>
    <t>Nem aktivált felújítások</t>
  </si>
  <si>
    <t>04</t>
  </si>
  <si>
    <t>Beruházásokból, felújításokból aktivált érték</t>
  </si>
  <si>
    <t>05</t>
  </si>
  <si>
    <t>Térítésmentes átvétel</t>
  </si>
  <si>
    <t>07</t>
  </si>
  <si>
    <t>Egyéb növekedés</t>
  </si>
  <si>
    <t>08</t>
  </si>
  <si>
    <t>Összes növekedés  (=02+…+07)</t>
  </si>
  <si>
    <t>09</t>
  </si>
  <si>
    <t>Értékesítés</t>
  </si>
  <si>
    <t>Hiány, selejtezés, megsemmisülés</t>
  </si>
  <si>
    <t>Összes csökkenés (=09+…+13)</t>
  </si>
  <si>
    <t>Bruttó érték összesen (=01+08-14)</t>
  </si>
  <si>
    <t>Terv szerinti értékcsökkenés nyitó állománya</t>
  </si>
  <si>
    <t>Terv szerinti értékcsökkenés növekedése</t>
  </si>
  <si>
    <t>Terv szerinti értékcsökkenés csökkenése</t>
  </si>
  <si>
    <t>Terv szerinti értékcsökkenés záró állománya  (=16+17-18)</t>
  </si>
  <si>
    <t>Értékcsökkenés összesen (=19+23)</t>
  </si>
  <si>
    <t>Eszközök nettó értéke (=15-24)</t>
  </si>
  <si>
    <t>Teljesen (0-ig) leírt eszközök bruttó értéke</t>
  </si>
  <si>
    <t>Önkormányzat</t>
  </si>
  <si>
    <t>Önkormányzat összesen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</si>
  <si>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</si>
  <si>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</si>
  <si>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</si>
  <si>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</si>
  <si>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</si>
  <si>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</si>
  <si>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</si>
  <si>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</si>
  <si>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</si>
  <si>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</si>
  <si>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</si>
  <si>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</si>
  <si>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</si>
  <si>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</si>
  <si>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</si>
  <si>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</si>
  <si>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</si>
  <si>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(=B*0,09)</t>
  </si>
  <si>
    <t>G)        Vállalkozási tevékenység felhasználható maradványa (=B-F)</t>
  </si>
  <si>
    <t>Ebből irányító szerv által elvonásra kerülő maradvány</t>
  </si>
  <si>
    <t>Elvonás utáni rendezés</t>
  </si>
  <si>
    <t>H)        Szabad maradvány</t>
  </si>
  <si>
    <t>Maradvány felhasználás működésre - Önkormányzat</t>
  </si>
  <si>
    <t xml:space="preserve">   ebből egyéb kötelezettséggel terhelt finanszírozási kiadásokra (állami előleg)</t>
  </si>
  <si>
    <t>Maradvány felhasználás felhalmozásra - Önkormányzat (beruházás, felújítás, fejlesztési célú nevesített tartalékok)</t>
  </si>
  <si>
    <t>Felhasználható maradvány összege - Önkormányzat</t>
  </si>
  <si>
    <t>Felhasználható maradvány összege - Intézmények</t>
  </si>
  <si>
    <t>Önkormányzat kötelezettséggel terhelt maradványa</t>
  </si>
  <si>
    <t>Önkormányzat felhasználható szabad maradványa</t>
  </si>
  <si>
    <t>Előző évek maradvány eltérése</t>
  </si>
  <si>
    <t>ESZKÖZÖK</t>
  </si>
  <si>
    <t>Előző évi költségvetési beszámoló</t>
  </si>
  <si>
    <t>Auditálási eltérések          (+/-)</t>
  </si>
  <si>
    <t>Előző év auditált egyszerűsített beszámoló záró</t>
  </si>
  <si>
    <t>Tárgy évi költségvetési beszámoló</t>
  </si>
  <si>
    <t>Tárgy évi auditált egyszerűsített beszámoló</t>
  </si>
  <si>
    <t>A.</t>
  </si>
  <si>
    <t xml:space="preserve">NEMZETI VAGYONBA TARTOZÓ BEFEKTETETT ESZKÖZÖK </t>
  </si>
  <si>
    <t>Immaterilális javak</t>
  </si>
  <si>
    <t>Tárgyi eszközök</t>
  </si>
  <si>
    <t>Befektetett pénzügyi eszk.</t>
  </si>
  <si>
    <t xml:space="preserve">     Koncesszióba, vagyonkezelésbe adott eszk.</t>
  </si>
  <si>
    <t>B.</t>
  </si>
  <si>
    <t>NEMZETI VAGYONBA TARTOZÓ FORGÓESZKÖZÖK</t>
  </si>
  <si>
    <t>Készletek</t>
  </si>
  <si>
    <t>Értékpapírok</t>
  </si>
  <si>
    <t>C.</t>
  </si>
  <si>
    <t>PÉNZESZKÖZÖK</t>
  </si>
  <si>
    <t>D.</t>
  </si>
  <si>
    <t xml:space="preserve">KÖVETELÉSEK </t>
  </si>
  <si>
    <t>E.</t>
  </si>
  <si>
    <t xml:space="preserve">EGYÉB SAJÁTOS ESZKÖZOLDALI  ELSZÁMOLÁSOK </t>
  </si>
  <si>
    <t>F.</t>
  </si>
  <si>
    <t xml:space="preserve"> AKTÍV IDŐBELI  ELHATÁROLÁSOK</t>
  </si>
  <si>
    <t>ESZKÖZÖK ÖSSZESEN:</t>
  </si>
  <si>
    <t>FORRÁSOK</t>
  </si>
  <si>
    <t>Auditálási eltérések         (+/-)</t>
  </si>
  <si>
    <t>G.</t>
  </si>
  <si>
    <t>SAJÁT TŐKE</t>
  </si>
  <si>
    <t>Nemzeti vagyon induláskori értéke</t>
  </si>
  <si>
    <t>Nemzeti vagyon változásai</t>
  </si>
  <si>
    <t>Egyéb eszközök induláskori értéke és változásai</t>
  </si>
  <si>
    <t>Felhalmozott eredmény</t>
  </si>
  <si>
    <t>V.</t>
  </si>
  <si>
    <t>Eszközök értékhelyesbítésének forrása</t>
  </si>
  <si>
    <t>VI.</t>
  </si>
  <si>
    <t>Mérleg szerinti eredmény</t>
  </si>
  <si>
    <t>H.</t>
  </si>
  <si>
    <t>KÖTELEZETTSÉGEK</t>
  </si>
  <si>
    <t>I</t>
  </si>
  <si>
    <t>Költségvetési évben esedékes kötelezettségek</t>
  </si>
  <si>
    <t>II</t>
  </si>
  <si>
    <t>Költségvetési évet követően esedékes kötelezettségek</t>
  </si>
  <si>
    <t>Kötelezettség jellegű sajátos elszámolások</t>
  </si>
  <si>
    <t>Egyéb sajátos forrásoldali elszámolások</t>
  </si>
  <si>
    <t>J.</t>
  </si>
  <si>
    <t xml:space="preserve"> PASSZÍV IDŐBELI ELHATÁROLÁSOK</t>
  </si>
  <si>
    <t>FORRÁSOK ÖSSZESEN:</t>
  </si>
  <si>
    <t>27. melléklet/1. oldal</t>
  </si>
  <si>
    <t>Előző időszak</t>
  </si>
  <si>
    <t>Módosítások (+/-)</t>
  </si>
  <si>
    <t>Tárgyi időszak</t>
  </si>
  <si>
    <t>A/I/1 Vagyoni értékű jogok</t>
  </si>
  <si>
    <t>A/I/2 Szellemi termékek</t>
  </si>
  <si>
    <t>A/I Immateriális javak (=A/I/1+A/I/2+A/I/3)</t>
  </si>
  <si>
    <t>A/II/1 Ingatlanok és a kapcsolódó vagyoni értékű jogok</t>
  </si>
  <si>
    <t>06</t>
  </si>
  <si>
    <t>A/II/2 Gépek, berendezések, felszerelések, járművek</t>
  </si>
  <si>
    <t>A/II/4 Beruházások, felújítások</t>
  </si>
  <si>
    <t>A/II Tárgyi eszközök  (=A/II/1+...+A/II/5)</t>
  </si>
  <si>
    <t>A/III/1 Tartós részesedések (=A/III/1a+…+A/III/1e)</t>
  </si>
  <si>
    <t>A/III/1b - ebből: tartós részesedések nem pénzügyi vállalkozásban</t>
  </si>
  <si>
    <t>A/III/1c - ebből: tartós részesedésel pénzügyi vállalkozásban</t>
  </si>
  <si>
    <t>A/III Befektetett pénzügyi eszközök (=A/III/1+A/III/2+A/III/3)</t>
  </si>
  <si>
    <t>A) NEMZETI VAGYONBA TARTOZÓ BEFEKTETETT ESZKÖZÖK (=A/I+A/II+A/III+A/IV)</t>
  </si>
  <si>
    <t>B/I/1 Vásárolt készletek</t>
  </si>
  <si>
    <t>B/I Készletek (=B/I/1+…+B/I/5)</t>
  </si>
  <si>
    <t>C/II/1 Forintpénztár</t>
  </si>
  <si>
    <t>C/II/3 Betétkönyvek, csekkek, elektronikus pénzeszközök</t>
  </si>
  <si>
    <t>C/II Pénztárak, csekkek, betétkönyvek (=C/II/1+C/II/2+C/II/3)</t>
  </si>
  <si>
    <t>C/III/1 Kincstáron kívüli forintszámlák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</si>
  <si>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</si>
  <si>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</si>
  <si>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</si>
  <si>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D/I/3d - ebből: költségvetési évben esedékes követelések vagyoni típusú adókra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</si>
  <si>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</si>
  <si>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</si>
  <si>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</si>
  <si>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D/I/4a - ebből: költségvetési évben esedékes követelések készletértékesítés ellenértékére, szolgáltatások ellenértékére, közvetített szolgáltatások ellenértékére</t>
  </si>
  <si>
    <t>D/I/4b - ebből: költségvetési évben esedékes követelések tulajdonosi bevételekre</t>
  </si>
  <si>
    <t>D/I/4c - ebből: költségvetési évben esedékes követelések ellátási díjakra</t>
  </si>
  <si>
    <t>D/I/4d - ebből: költségvetési évben esedékes követelések kiszámlázott általános forgalmi adóra</t>
  </si>
  <si>
    <t>D/I/4i - ebből: költségvetési évben esedékes követelések egyéb működési bevételekre</t>
  </si>
  <si>
    <t>D/I/7 Költségvetési évben esedékes követelések felhalmozási célú átvett pénzeszközre (&gt;=D/I/7a+D/I/7b+D/I/7c)</t>
  </si>
  <si>
    <t>D/I Költségvetési évben esedékes követelések (=D/I/1+…+D/I/8)</t>
  </si>
  <si>
    <t>D/II Költségvetési évet követően esedékes követelések (=D/II/1+…+D/II/8)</t>
  </si>
  <si>
    <t>D/III/1 Adott előlegek (=D/III/1a+…+D/III/1f)</t>
  </si>
  <si>
    <t>D/III/1b - ebből: beruházásokra, felújításokra adott előlegek</t>
  </si>
  <si>
    <t>D/III/4 Forgótőke elszámolása</t>
  </si>
  <si>
    <t>D/III Követelés jellegű sajátos elszámolások (=D/III/1+…+D/III/9)</t>
  </si>
  <si>
    <t>D) KÖVETELÉSEK  (=D/I+D/II+D/III)</t>
  </si>
  <si>
    <t>E/I/2 Más előzetesen felszámított levonható általános forgalmi adó</t>
  </si>
  <si>
    <t>E/I/3 Adott előleghez kapcsolódó előzetesen felszámított nem levonható általános forgalmi adó</t>
  </si>
  <si>
    <t>E/I Előzetesen felszámított általános forgalmi adó elszámolása (=E/I/1+…+E/I/4)</t>
  </si>
  <si>
    <t>E/II/2 Más fizetendő általános forgalmi adó</t>
  </si>
  <si>
    <t>E/II Fizetendő általános forgalmi adó elszámolása (=E/II/1+E/II/2)</t>
  </si>
  <si>
    <t>E/III/1 December havi illetmények, munkabérek elszámolása</t>
  </si>
  <si>
    <t>E/III/2 Utalványok, bérletek és más hasonló, készpénz-helyettesítő fizetési eszköznek nem minősülő eszközök elszámolásai</t>
  </si>
  <si>
    <t>E/III Egyéb sajátos eszközoldali elszámolások (=E/III/1+E/III/2)</t>
  </si>
  <si>
    <t>E) EGYÉB SAJÁTOS ELSZÁMOLÁSOK (=E/I+E/II+E/III)</t>
  </si>
  <si>
    <t>176</t>
  </si>
  <si>
    <t>ESZKÖZÖK ÖSSZESEN (=A+B+C+D+E+F)</t>
  </si>
  <si>
    <t>G/I  Nemzeti vagyon induláskori értéke</t>
  </si>
  <si>
    <t>G/II Nemzeti vagyon változásai</t>
  </si>
  <si>
    <t>G/III Egyéb eszközök induláskori értéke és változásai</t>
  </si>
  <si>
    <t>G/IV Felhalmozott eredmény</t>
  </si>
  <si>
    <t>G/VI Mérleg szerinti eredmény</t>
  </si>
  <si>
    <t>G/ SAJÁT TŐKE  (= G/I+…+G/VI)</t>
  </si>
  <si>
    <t>H/I/3 Költségvetési évben esedékes kötelezettségek dologi kiadásokra</t>
  </si>
  <si>
    <t>H/I/6 Költségvetési évben esedékes kötelezettségek beruházásokra</t>
  </si>
  <si>
    <t>H/I Költségvetési évben esedékes kötelezettségek (=H/I/1+…+H/I/9)</t>
  </si>
  <si>
    <t>H/II/6 Költségvetési évet követően esedékes kötelezettségek beruházásokra</t>
  </si>
  <si>
    <t>H/II/9 Költségvetési évet követően esedékes kötelezettségek finanszírozási kiadásokra (&gt;=H/II/9a+…+H/II/9j)</t>
  </si>
  <si>
    <t>H/II/9a - ebből: költségvetési évet követően esedékes kötelezettségek hosszú lejáratú hitelek, kölcsönök törlesztésére pénzügyi vállalkozásnak</t>
  </si>
  <si>
    <t>H/II/9e - ebből: költségvetési évet követően esedékes kötelezettségek államháztartáson belüli megelőlegezések visszafizetésére</t>
  </si>
  <si>
    <t>H/II Költségvetési évet követően esedékes kötelezettségek (=H/II/1+…+H/II/9)</t>
  </si>
  <si>
    <t>H/III/1 Kapott előlegek</t>
  </si>
  <si>
    <t>H/III Kötelezettség jellegű sajátos elszámolások (=H/III/1+…+H/III/10)</t>
  </si>
  <si>
    <t>H) KÖTELEZETTSÉGEK (=H/I+H/II+H/III)</t>
  </si>
  <si>
    <t>J/2 Költségek, ráfordítások passzív időbeli elhatárolása</t>
  </si>
  <si>
    <t>J/3 Halasztott eredményszemléletű bevételek</t>
  </si>
  <si>
    <t>J) PASSZÍV IDŐBELI ELHATÁROLÁSOK (=J/1+J/2+J/3)</t>
  </si>
  <si>
    <t>FORRÁSOK ÖSSZESEN (=G+H+I+J)</t>
  </si>
  <si>
    <t>Mérlegben kimutatott tételek nettó értéken</t>
  </si>
  <si>
    <t>Polgárm. Hivatal</t>
  </si>
  <si>
    <t>Német Nemz. Óvoda</t>
  </si>
  <si>
    <t>Ligeti Csep. Óvoda</t>
  </si>
  <si>
    <t>Szakorvosi Rendelő</t>
  </si>
  <si>
    <t>Önkorm. összesen</t>
  </si>
  <si>
    <t>BEFEKTETETT ESZKÖZÖK</t>
  </si>
  <si>
    <t>1.</t>
  </si>
  <si>
    <t>Vagyoni értékű jogok</t>
  </si>
  <si>
    <t>1.1.</t>
  </si>
  <si>
    <t>Forgalomképtelen törzsvagyon</t>
  </si>
  <si>
    <t>1.2.</t>
  </si>
  <si>
    <t>Nemzetgazdasági szempontból kiemelt jelentőségű tözsvagyon</t>
  </si>
  <si>
    <t>1.3.</t>
  </si>
  <si>
    <t>Korlátozottan forgalomképes vagyon</t>
  </si>
  <si>
    <t>1.4.</t>
  </si>
  <si>
    <t>Üzleti vagyon</t>
  </si>
  <si>
    <t>2.</t>
  </si>
  <si>
    <t>Szellemi termékek</t>
  </si>
  <si>
    <t>2.1.</t>
  </si>
  <si>
    <t>2.2.</t>
  </si>
  <si>
    <t>2.3.</t>
  </si>
  <si>
    <t>2.4.</t>
  </si>
  <si>
    <t>3.</t>
  </si>
  <si>
    <t>Immateriális javak értékhelyesbítése</t>
  </si>
  <si>
    <t>Gépek, berendezések, felszerelések és járművek</t>
  </si>
  <si>
    <t>4.</t>
  </si>
  <si>
    <t>Beruházások, felújítások</t>
  </si>
  <si>
    <t>4.1.</t>
  </si>
  <si>
    <t>4.2.</t>
  </si>
  <si>
    <t>4.3.</t>
  </si>
  <si>
    <t>4.4.</t>
  </si>
  <si>
    <t>5.</t>
  </si>
  <si>
    <t>Tárgyi eszközök értékhelyesbítése</t>
  </si>
  <si>
    <t>Befektetett pénzügyi eszközök</t>
  </si>
  <si>
    <t>Tartós részesedések</t>
  </si>
  <si>
    <t>Tartós hitelviszonyt megtestesítő értékpapírok</t>
  </si>
  <si>
    <t>Tartósan adott kölcsön</t>
  </si>
  <si>
    <t>3.1.</t>
  </si>
  <si>
    <t>3.2.</t>
  </si>
  <si>
    <t>3.3.</t>
  </si>
  <si>
    <t>3.4.</t>
  </si>
  <si>
    <t>6.</t>
  </si>
  <si>
    <t>Befektetett pénzügyi eszközök értékhelyesbítése</t>
  </si>
  <si>
    <t>Üzemeltetésre, kezelésbe átadott, koncesszióba, vagyonkezelésbe adott illetve vagyonkezelésbe vett eszközök</t>
  </si>
  <si>
    <t>Üzemeltetésre átadott eszközök</t>
  </si>
  <si>
    <t>1.1.2.</t>
  </si>
  <si>
    <t>Üzemeltetésre átadott ingatlanok és vagyoni értékű jogok</t>
  </si>
  <si>
    <t>1.1.2.4.</t>
  </si>
  <si>
    <t>Üzemeltetésre átadott egyéb építmények</t>
  </si>
  <si>
    <t>1.1.2.4.1.</t>
  </si>
  <si>
    <t>1.1.2.4.2.</t>
  </si>
  <si>
    <t>1.1.2.4.3.</t>
  </si>
  <si>
    <t>1.1.2.4.4.</t>
  </si>
  <si>
    <t>Anyagok</t>
  </si>
  <si>
    <t>Hosszú lejáratú betétek</t>
  </si>
  <si>
    <t>1I.</t>
  </si>
  <si>
    <t>Pénztárak, csekkek, betétkönyvek</t>
  </si>
  <si>
    <t>Forintszámlák</t>
  </si>
  <si>
    <t>Devizaszámlák</t>
  </si>
  <si>
    <t>Idegen pénzeszközök</t>
  </si>
  <si>
    <t>KÖVETELÉSEK</t>
  </si>
  <si>
    <t>Költségvetési évben esedékes követelések</t>
  </si>
  <si>
    <t>Költségvetési évet követően esedékes követelések</t>
  </si>
  <si>
    <t>Követelés jellegű sajátos elszámolások</t>
  </si>
  <si>
    <t>EGYÉB SAJÁTOS ESZKÖZOLDALI ELSZÁMOLÁSOK</t>
  </si>
  <si>
    <t>AKTÍV IDŐBELI ELHATÁROLÁSOK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</si>
  <si>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</si>
  <si>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ESZKÖZÖK ÖSSZESEN</t>
  </si>
  <si>
    <t>EGYÉB SAJÁTOS FORRÁSOLDALI ELSZÁMOLÁSOK</t>
  </si>
  <si>
    <t>KINCSTÁRI SZÁMLAVEZETÉSSEL KAPCSOLATOS ELSZÁMOLÁSOK</t>
  </si>
  <si>
    <t>K.</t>
  </si>
  <si>
    <t>PASSZÍV IDŐBELI ELHATÁROLÁSOK</t>
  </si>
  <si>
    <t>FORRÁSOK ÖSSZESEN</t>
  </si>
  <si>
    <t>Mérlegben nem kimutatott, 0-ig leírt tételek bruttó értéken</t>
  </si>
  <si>
    <t>Vagyonkezelésbe adott ingatlanok nettó értéken (mérlegben jelenleg nem szerepelnek)</t>
  </si>
  <si>
    <t xml:space="preserve">Érték </t>
  </si>
  <si>
    <t>Élelmiszerek</t>
  </si>
  <si>
    <t>Áruk/anyagok összesen</t>
  </si>
  <si>
    <t>Forgóeszközök összesen:</t>
  </si>
  <si>
    <t>Társadalmi szervezet neve</t>
  </si>
  <si>
    <t>Adenssa Kh. Sporttánc Egyesület</t>
  </si>
  <si>
    <t>igen</t>
  </si>
  <si>
    <t>Kovács László Kertbarát Kör</t>
  </si>
  <si>
    <t>Látássérültek Pilis Völgye Egyesülete</t>
  </si>
  <si>
    <t>Liget Polgárőr Egyesület</t>
  </si>
  <si>
    <t>Pilis Cross-Country Club (PCCC)</t>
  </si>
  <si>
    <t>Pilisvörösvári Német Nemzetiségi Fúvószenekar</t>
  </si>
  <si>
    <t xml:space="preserve">igen </t>
  </si>
  <si>
    <t>Pilisvörösvári Német Nemzetiségi Táncegyüttes</t>
  </si>
  <si>
    <t>igen NNÖ: 552+200 (USA-út)</t>
  </si>
  <si>
    <t>Pilisvörösvári Német Nemzetiségi Vegyeskórus</t>
  </si>
  <si>
    <t>Pilisvörösvári Önkéntes Tűzoltó Egyesület</t>
  </si>
  <si>
    <t xml:space="preserve">Pilisvörösvári Református Egyházközség </t>
  </si>
  <si>
    <t>Pilisvörösvári Utánpótlás Futball Club (PUFC)</t>
  </si>
  <si>
    <t>Werischwarer Heimatwerk</t>
  </si>
  <si>
    <t xml:space="preserve">Civil tartalékkeret </t>
  </si>
  <si>
    <t>16. melléklet</t>
  </si>
  <si>
    <t>17. melléklet</t>
  </si>
  <si>
    <t>21. melléklet</t>
  </si>
  <si>
    <t>Tartalom!A1</t>
  </si>
  <si>
    <t>Elszámolás 2018. évre</t>
  </si>
  <si>
    <t xml:space="preserve">önként vállalt feladatok </t>
  </si>
  <si>
    <t>kötelező feladatok Eredeti előirányzat</t>
  </si>
  <si>
    <t>önként vállalt feladatok Eredeti előirányzat</t>
  </si>
  <si>
    <t>ÁHB megelőlegezés</t>
  </si>
  <si>
    <t>18. melléklet</t>
  </si>
  <si>
    <t>3. tájékoztató tábla</t>
  </si>
  <si>
    <t>,</t>
  </si>
  <si>
    <t>2019.12.31. összesen</t>
  </si>
  <si>
    <t xml:space="preserve">   ebből kötelezettséggel terhelt személyi kiadásokra </t>
  </si>
  <si>
    <t xml:space="preserve">   ebből egyéb kötelezettséggel terhelt működési kiadásokra (dologi kiadások: szakértői díjak, áfabefizetés, stb.)</t>
  </si>
  <si>
    <t xml:space="preserve">   ebből egyéb kötelezettséggel terhelt egyéb működési célú kiadásokra (költségvetési befizetési kötelezettségek, elvonások, támogatások)</t>
  </si>
  <si>
    <t>Felhasználható maradvány összege - Pilisvörösvár Város Önkormányzata és Intézményei</t>
  </si>
  <si>
    <t xml:space="preserve">   ebből szabad maradvány fejlesztésekre</t>
  </si>
  <si>
    <t xml:space="preserve">   ebből kötelezettséggel terhelt fejlesztésekre</t>
  </si>
  <si>
    <t xml:space="preserve">   ebből kötelezettséggel terhelt maradvány - Pilisvörösvár Város Önkormányzata és Intézményei</t>
  </si>
  <si>
    <t>Közhatalmi bevételek</t>
  </si>
  <si>
    <t>Beruházások</t>
  </si>
  <si>
    <t>BEVÉTELEK ÖSSZESEN</t>
  </si>
  <si>
    <t>2023. évi kifizetés</t>
  </si>
  <si>
    <t xml:space="preserve">NEMZETI VAGYONBA TARTOZÓ FORGÓESZKÖZÖK </t>
  </si>
  <si>
    <t>Egyéb csökkenés</t>
  </si>
  <si>
    <t>Ligeti Cseperedő Óvoda              2020. év eredeti előirányzat</t>
  </si>
  <si>
    <t>Ligeti Cseperedő Óvoda 2020. évi módosított előirányzat 2020.12.31</t>
  </si>
  <si>
    <t>Ligeti Cseperedő Óvoda 2020. évi Teljesítés 2020.12.31</t>
  </si>
  <si>
    <t>kötelező feladatok Módosított előirányzat 2020.12.31.</t>
  </si>
  <si>
    <t>kötelező feladatok Teljesítés 2020.12.31.</t>
  </si>
  <si>
    <t>önként vállalt feladatok Módosított előirányzat 2020.12.31.</t>
  </si>
  <si>
    <t>önként vállalt  feladatok Teljesítés 2020.12.31.</t>
  </si>
  <si>
    <t>Módosított előirányzat ÖSSZESEN 2020.12.31.</t>
  </si>
  <si>
    <t>Teljesítés ÖSSZESEN 2020.12.31.</t>
  </si>
  <si>
    <t>2024. évi kifizetés</t>
  </si>
  <si>
    <t>Gyermekétkeztetés bölcsődében</t>
  </si>
  <si>
    <t>Gyermekétkeztetés köznevelési intézményben</t>
  </si>
  <si>
    <t>Születési támogatás és a természetbeni születési támogatás</t>
  </si>
  <si>
    <t>23</t>
  </si>
  <si>
    <t>Tartalék egyéb ingatlan értékesítésből</t>
  </si>
  <si>
    <t>Járdaépítési tartalék</t>
  </si>
  <si>
    <r>
      <t xml:space="preserve">Pilisvörösvári Német Nemzetiségi Óvoda fejlesztési tartalék </t>
    </r>
    <r>
      <rPr>
        <i/>
        <sz val="12"/>
        <color indexed="8"/>
        <rFont val="Times New Roman"/>
        <family val="1"/>
        <charset val="238"/>
      </rPr>
      <t/>
    </r>
  </si>
  <si>
    <r>
      <t>Művészetek Háza fejlesztési tartalék</t>
    </r>
    <r>
      <rPr>
        <b/>
        <i/>
        <sz val="12"/>
        <color indexed="8"/>
        <rFont val="Times New Roman"/>
        <family val="1"/>
        <charset val="238"/>
      </rPr>
      <t/>
    </r>
  </si>
  <si>
    <t xml:space="preserve"> Ligeti Cseperedő Német Nemzetiségi Óvoda fejlesztési tartalék</t>
  </si>
  <si>
    <t>Pilisvörösvári Tipegő Bölcsőde fejlesztési tartalék</t>
  </si>
  <si>
    <r>
      <t xml:space="preserve">Városi Napos Oldal Szociális Központ fejlesztési tartalék </t>
    </r>
    <r>
      <rPr>
        <i/>
        <sz val="12"/>
        <rFont val="Times New Roman"/>
        <family val="1"/>
        <charset val="238"/>
      </rPr>
      <t/>
    </r>
  </si>
  <si>
    <t>Egyéb tárgyi eszközök</t>
  </si>
  <si>
    <t>K86</t>
  </si>
  <si>
    <t>Felhalmozási célú visszatérítendő támogatások, kölcsönök nyújtása ÁHK</t>
  </si>
  <si>
    <t>Fiatal és Vidám Retró Társaság Közéleti Egyesület és a Rozmaring Hagyományörző Tánccsoport</t>
  </si>
  <si>
    <t>Magyar Vöröskereszt Pest Megyei Szervezete Pilisvörösvári Alapszervezete</t>
  </si>
  <si>
    <t>Oxigén Úszó- és Sportsuli Közhasznú Nonprofit Kft.</t>
  </si>
  <si>
    <t xml:space="preserve">Pilisvörösvári Nyugdíjas Klub  + "Nosztalgia" Dalkör  </t>
  </si>
  <si>
    <t>Közvetített szolgáltatások ellenértéke</t>
  </si>
  <si>
    <t>Kimutatás a zárszámadásnál felosztható maradványról</t>
  </si>
  <si>
    <t xml:space="preserve">Egyéb támogatások </t>
  </si>
  <si>
    <t>D/I/5 Költségvetési évben esedékes követelések felhalmozási bevételre (=D/I/5a+….+D/I/5e)</t>
  </si>
  <si>
    <t>D/I/5b - ebből: költségvetési évben esedékes követelések ingatlanok értékesítésére</t>
  </si>
  <si>
    <t>D/II/7 Költségvetési évet követően esedékes követelések felhalmozási célú átvett pénzeszközre (&gt;=D/II/7a+D/II/7b+D/II/7c)</t>
  </si>
  <si>
    <t>D/II/7c - ebből: költségvetési évet követően esedékes kövelelések felhalmozási célú visszatérítendő támogatások, kölcsönök visszatérülésére államháztartáson kívülről</t>
  </si>
  <si>
    <t>H/III/3 Más szervezetet megillető bevételek elszámolása</t>
  </si>
  <si>
    <t>ebből: - Közművelődési érdekeltségnövelő támogatás pályázati önrész</t>
  </si>
  <si>
    <t xml:space="preserve">   ebből felhasználható szabad maradvány - Pilisvörösvár Város Önkormányzata és Intézményei</t>
  </si>
  <si>
    <t>Egyszerűsített maradvány kimutatás</t>
  </si>
  <si>
    <t xml:space="preserve">Kimutatás a zárszámadás szabad maradványának a felosztásáról </t>
  </si>
  <si>
    <t xml:space="preserve">2019. évi támogatás összege </t>
  </si>
  <si>
    <t>Pilisvörösvári Kézilabda Sportkör Női és Férfi szakosztály</t>
  </si>
  <si>
    <t>D/II/1 Költségvetési évet követően esedékes követelések működési célú támogatások bevételeire államháztartáson belülről (&gt;=D/II/1a)</t>
  </si>
  <si>
    <t>4. melléklet</t>
  </si>
  <si>
    <t>Tárgyi eszköz</t>
  </si>
  <si>
    <t>8.  melléklet</t>
  </si>
  <si>
    <t>2021. év</t>
  </si>
  <si>
    <t>2021.12.31. összesen</t>
  </si>
  <si>
    <t>Köztemető-fenntartási feladatok</t>
  </si>
  <si>
    <t>Lakóingatlan és nem lakóingatlan üzemeltetése: Önkormányzati ingatlanok dologi kiadásai</t>
  </si>
  <si>
    <t>Közutak, hidak, alagutak üzemeltetése</t>
  </si>
  <si>
    <t>Zöldterület-kezelés</t>
  </si>
  <si>
    <t>Város-, községgazd.i egyéb szol.</t>
  </si>
  <si>
    <t>Sportlétesítmények üzemeltetése</t>
  </si>
  <si>
    <t>Vállalkozási tevékenységek kiadásai</t>
  </si>
  <si>
    <t>K5022</t>
  </si>
  <si>
    <t>Szolidaritási hozzájárulás</t>
  </si>
  <si>
    <t>K510</t>
  </si>
  <si>
    <t>Kamattámogatások</t>
  </si>
  <si>
    <t>Német Nemzetiségi Óvoda Széchenyi utcai tagóvoda tálalókonyhájában elszívó kiépítése</t>
  </si>
  <si>
    <t>Jégpálya bevétele</t>
  </si>
  <si>
    <t>B115</t>
  </si>
  <si>
    <t>Működési célú központosított előirányzatok, Helyi önkormányzatok kiegészítő támogatásai</t>
  </si>
  <si>
    <t>Szakorvosi Rendelőintézet Nemzeti Egészségbiztosítási Alapkezelő (NEAK) finanszírozás</t>
  </si>
  <si>
    <t>B211</t>
  </si>
  <si>
    <t>Felhalmozási célú önkormányzati támogatások</t>
  </si>
  <si>
    <t>Tartózkodás utáni idegenforgalmi adó</t>
  </si>
  <si>
    <t>Közterület használati díj</t>
  </si>
  <si>
    <t>Bérleti díjak</t>
  </si>
  <si>
    <t>Egyéb sajátos bevétel (csatorna törlesztés)</t>
  </si>
  <si>
    <t>B4101</t>
  </si>
  <si>
    <t>Működési célú pénzeszközátvétel egyéb civil szervezetektől</t>
  </si>
  <si>
    <t xml:space="preserve">Működési célú pénzeszközátvétel vállalkozástól </t>
  </si>
  <si>
    <t>22</t>
  </si>
  <si>
    <t>30</t>
  </si>
  <si>
    <t xml:space="preserve">Egyéb felhalmozási célú támogatások államháztartáson belülre </t>
  </si>
  <si>
    <t>Felhalmozási célú visszatérítendő támogatások, kölcsönök nyújtása államháztartáson kívülre</t>
  </si>
  <si>
    <t xml:space="preserve">Cziffra György Alapfokú Művészeti Iskola </t>
  </si>
  <si>
    <t>Településrendezési eszközök módosítása (HÉSZ)</t>
  </si>
  <si>
    <t>Pumpapálya kialakítása</t>
  </si>
  <si>
    <t>Urnafal építése</t>
  </si>
  <si>
    <t>Szt. Imre utca útépítés</t>
  </si>
  <si>
    <t>Harcsa u. nyilvános wc</t>
  </si>
  <si>
    <t>097/103. hrsz ingatlan vásárlása</t>
  </si>
  <si>
    <t>Illegális hulladéklerakó felszámolása, kamerarendszer kiépítése</t>
  </si>
  <si>
    <t>Vörösvári Napok áramellátásának fejlesztése</t>
  </si>
  <si>
    <t>3. háziorvosi rendelő kialakítása</t>
  </si>
  <si>
    <t>Önkormányzati lakások felújítása</t>
  </si>
  <si>
    <t xml:space="preserve">Ellátási díjak </t>
  </si>
  <si>
    <t>Előző év maradványának igénybevétele MŰKÖDÉSRE</t>
  </si>
  <si>
    <t>Előző év maradványának igénybevétele FELHALMOZÁSRA</t>
  </si>
  <si>
    <t>Termékek és szolgáltatások adói (Helyi iparűzési adó)</t>
  </si>
  <si>
    <t>Előző évmaradványának igénybevétele MŰKÖDÉSRE</t>
  </si>
  <si>
    <t>Előző év maradványának igénybevétele működésre</t>
  </si>
  <si>
    <t>Előző év maradványának igénybevétele felhalmozásra</t>
  </si>
  <si>
    <t>2025. évi kifizetés</t>
  </si>
  <si>
    <t xml:space="preserve">   ebből egyéb kötelezettséggel terhelt felhalmozási kiadásokra (beruházás, felújítás)</t>
  </si>
  <si>
    <t>C/III/2 Kincstárban vezetett forintszámlák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</si>
  <si>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</si>
  <si>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</si>
  <si>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D/III/1c - ebből: készletekre adott előleg</t>
  </si>
  <si>
    <t>D/III/1d - ebből: igénybe vett szolgáltatásra adott előlegek</t>
  </si>
  <si>
    <t>D/III/1f - ebből: túlfizetések, téves és visszajáró kifizetések</t>
  </si>
  <si>
    <t>Irodaszerek, nyomtatványok költségei</t>
  </si>
  <si>
    <t>1.1.1.1. Önkormányzati hivatal működésének támogatása -elismert hivatali létszám alapján</t>
  </si>
  <si>
    <t>1.1.1.2. Településüzemeltetés - zöldterület-gazdálkodás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</si>
  <si>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</si>
  <si>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</si>
  <si>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</si>
  <si>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</si>
  <si>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</si>
  <si>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II. A TELEPÜLÉSI ÖNKORMÁNYZATOK EGYES KÖZNEVELÉSI FELADATAINAK TÁMOGATÁSA</t>
  </si>
  <si>
    <t>1.2.1.1. Óvodaműködtetési támogatás - óvoda napi nyitvatartási ideje eléri a nyolc órát</t>
  </si>
  <si>
    <t>1.2.2.1. Pedagógusok átlagbéralapú támogatása</t>
  </si>
  <si>
    <t>1.2.3.1.1.1.1. Pedagógusok II. kategóriába sorolt pedagógusok, pedagógus szakképzettséggel rendelkező segítők kiegészítő támogatása</t>
  </si>
  <si>
    <t>1.2.3.1.1.1.2. Mesterpedagógus, kutatótanár kategóriába sorolt pedagógusok kiegészító támogatása</t>
  </si>
  <si>
    <t>1.2.4.1.1. A köznevelési Kjtvhr. 16 § (6) a) pont ac) alpontja és b) pontja alapján nemzetiségi pótlkban részesülő pedagógus</t>
  </si>
  <si>
    <t>1.2.5.1.1. Pedagógus szakképzettséggel nem rendelkező segítők átlagbéralapú támogatása</t>
  </si>
  <si>
    <t>1.2.5.1.2. Pedagógus szakképzettséggel rendelkező segítők átlagbéralapú támogatása</t>
  </si>
  <si>
    <t>1.2. A települési önkormányzatok egyes köznevelési feladatainak támogatása</t>
  </si>
  <si>
    <t>III. A TELEPÜLÉSI ÖNKORMÁNYZATOK SZOCIÁLIS, GYERMEKJÓLÉTI ÉS GYERMEKÉTKEZTETÉS FELADATAINAK TÁMOGATÁSA</t>
  </si>
  <si>
    <t>1.3.2.1. Család- és gyermekjóléti szolgálat</t>
  </si>
  <si>
    <t>1.3.2.2. Család- és gyermekjóléti központ</t>
  </si>
  <si>
    <t>20</t>
  </si>
  <si>
    <t>1.3.2.3.2. Szociális étkezés - társulás által történő feladatellátás</t>
  </si>
  <si>
    <t>21</t>
  </si>
  <si>
    <t>1.3.2.4.3. Személyi gondozás - társulás által történő feladatellátás</t>
  </si>
  <si>
    <t>1.3.2.6.2. Időskorúak nappali intézményi ellátása - társulás által történő feladatellátás</t>
  </si>
  <si>
    <t>1.3.2.7.2. Fogyatékos személyek nappali intézményi ellátása - társulás által történő feladatellátás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</si>
  <si>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</si>
  <si>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</si>
  <si>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27</t>
  </si>
  <si>
    <t>1.3.3.2. Bölcsődei üzemeltetési támogatás</t>
  </si>
  <si>
    <t>28</t>
  </si>
  <si>
    <t>1.3.4.1. Bértámogatás</t>
  </si>
  <si>
    <t>1.3.4.2. Intézményüzemeltetési támgatás</t>
  </si>
  <si>
    <t>1.3. A települési önkormányzatok szociális és gyermekjóléti feladatainak támogatása</t>
  </si>
  <si>
    <t>1.4.1.1. Intézményi gyermekétkeztetés - bértámogatás</t>
  </si>
  <si>
    <t>1.4.1.2. Intézményi gyermekétkeztetés - üzemeltetési támogatás</t>
  </si>
  <si>
    <t>33</t>
  </si>
  <si>
    <t>1.4. A települési önkormányzatok gyermekétkeztetési feladatainak támogatása</t>
  </si>
  <si>
    <t>IV. A TELEPÜLÉSI ÖNKORMÁNYZATOK KULTURÁLIS FELADATAINAK TÁMOGATÁSA</t>
  </si>
  <si>
    <t>1.5.2. Települési önkormányzatok nyilvános könyvtári és a közművelődési feladatainak támogatása</t>
  </si>
  <si>
    <t>1.5. A települési önkormányzatok kulturális feladatainak támogatása</t>
  </si>
  <si>
    <t>ÖSSZESEN:</t>
  </si>
  <si>
    <t>42.5.5. Önkormányzati szolidaritási hozzájárulás</t>
  </si>
  <si>
    <t>1. téjékoztató tábla</t>
  </si>
  <si>
    <t>1.2.3.2.1.1.1. Pedagógus II. kategóriába sorolt pedagógusok, pedagógus szakképzettséggel rendelkező segítők kiegészítő támogatás</t>
  </si>
  <si>
    <t>Pilisi Sportegyesület</t>
  </si>
  <si>
    <t xml:space="preserve">2021. év </t>
  </si>
  <si>
    <t>VEKOP 6.1.1-21-2021-00007 A Pilisvörösvári Tipegő Bölcsőde fejlesztése új helyszín építésével</t>
  </si>
  <si>
    <t>Központi vagy fejezeti kezelésű előirányzattól EU-s programok és azok hazai társfinanszírozása miatt felhalmozási célú támogatások bevételei</t>
  </si>
  <si>
    <t>VEKOP 6.1.1-21-2021-00007 pályázat összbevétele</t>
  </si>
  <si>
    <t>VEKOP 6.1.1-21-2021-00007 pályázat összköltsége</t>
  </si>
  <si>
    <t>Magánszemélyek kommunális adója ( A helyi adóról szóló 23/2008. (XI. 26.) számú rendelet 4/A. (1) (3)</t>
  </si>
  <si>
    <t>Iparűzési adóból adómentes adóalap vagy adókedvezmény önkormányzati rendelet alapján nincs.</t>
  </si>
  <si>
    <t>Idegenforgalmi adó</t>
  </si>
  <si>
    <t>Idegenforgalmi adóból önkormányzati rendelet alapján kedvezmény vagy mentesség nincs.</t>
  </si>
  <si>
    <t>Bérleti díj kedvezmények összesen</t>
  </si>
  <si>
    <t>Pilisvörösvár Város Önkormányzata által elfolgadott álláshelyek száma</t>
  </si>
  <si>
    <t>egyéb köz-alkalmazott, MT-s</t>
  </si>
  <si>
    <t xml:space="preserve">Önkormányzati intézmények működési és felhalmozási célú bevételi és kiadási előirányzatok részletes bemutatása </t>
  </si>
  <si>
    <t>Pilisvörösvári Szakrendelő költségvetése kötelező és önként vállalt feladat szerinti bontásban</t>
  </si>
  <si>
    <t>9.  melléklet</t>
  </si>
  <si>
    <t>11. melléklet</t>
  </si>
  <si>
    <t>19.  melléklet</t>
  </si>
  <si>
    <t>20. melléklet</t>
  </si>
  <si>
    <t>22.  melléklet</t>
  </si>
  <si>
    <t>23. melléklet</t>
  </si>
  <si>
    <t>24. melléklet/1. oldal</t>
  </si>
  <si>
    <t>24. melléklet/2. oldal</t>
  </si>
  <si>
    <t>25. melléklet</t>
  </si>
  <si>
    <t>27. melléklet/2. oldal</t>
  </si>
  <si>
    <t>27. melléklet/3. oldal</t>
  </si>
  <si>
    <t>27. melléklet/4. oldal</t>
  </si>
  <si>
    <t>28. melléklet</t>
  </si>
  <si>
    <t>Önkormányzati intézmények Összesen</t>
  </si>
  <si>
    <t>2021. évi maradvány összege - Pilisvörösvár Város Önkormányzata és Intézményei</t>
  </si>
  <si>
    <t xml:space="preserve">Intézmények befizetései (maradvány elvonás és vállalkozási tevékenységet terhelő befizetési kötelezettség) </t>
  </si>
  <si>
    <t>B65</t>
  </si>
  <si>
    <t>Egy éven belül elhaszn. Szakmai anyag</t>
  </si>
  <si>
    <t>Éven belül elhasználódó üzemeltetési anyagok</t>
  </si>
  <si>
    <t>fajlagos összeg</t>
  </si>
  <si>
    <t>1.2.2.1. pedagógusok átlagbéralapú támogatása</t>
  </si>
  <si>
    <t>1.2.3.1.1.1.1. pedagógus II. kategóriába sorolt pedagógusok, pedagógus szakképzettséggel rendelkező segítők kiegészítő támogatása</t>
  </si>
  <si>
    <t>1.2.3.1.1.1.2. mesterpedagógus, kutatótanár kategóriába sorolt pedagógusok kiegészítő támogatása</t>
  </si>
  <si>
    <t>1.2.4.1.1. A köznevelési Kjtvhr. 16. § (6) bekezdés a) pont ac) alpontja és b) pontja alapján nemzetiségi pótlékban részesülő pedagógus</t>
  </si>
  <si>
    <t>1.2.5.1.1. pedagógus szakképzettséggel nem rendelkező segítők átlagbéralapú támogatása</t>
  </si>
  <si>
    <t>1.2.5.1.2. pedagógus szakképzettséggel rendelkező segítők átlagbéralapú támogatása</t>
  </si>
  <si>
    <t>Pilisvörösvári Német Nemzetiségi Óvoda összesen</t>
  </si>
  <si>
    <t>Pilisvörösvári Templom Téri Német Nemzetiségi  Általános Iskola</t>
  </si>
  <si>
    <t>Pilisvörösvári Templom Téri Német Nemzetiségi  Általános Iskola összesen</t>
  </si>
  <si>
    <t>1.3.2.1. család- és gyermekjóléti szolgálat</t>
  </si>
  <si>
    <t>számított létszám</t>
  </si>
  <si>
    <t>1.3.2.2. család- és gyermekjóléti központ</t>
  </si>
  <si>
    <t>1.3.2.3.2. Szociális étkeztetés - társulás által történő feladatellátás</t>
  </si>
  <si>
    <t>1.3.4.1.  Bértámogatás  (idősek átmeneti gondozóháza)</t>
  </si>
  <si>
    <t>1.3.4.2. Intézmény-üzemeltetési támogatás (idősek átmeneti gondozóháza)</t>
  </si>
  <si>
    <t>1.5.2. Települési önk. nyilvános könyvtári és közműv. feladatainak támogatása</t>
  </si>
  <si>
    <t>gy. étk. összesen:</t>
  </si>
  <si>
    <t>gy.étk. 1 főre jutó:</t>
  </si>
  <si>
    <t>Raktári áruk</t>
  </si>
  <si>
    <t>Idegen helyen tárolt, bizományba átadott (könyvek)</t>
  </si>
  <si>
    <t>Magánszemélyek kommunális adója és építményadó</t>
  </si>
  <si>
    <t>Pilisvörösvár Város Önkormányzatának 2022. évi egyszerűsített mérlege</t>
  </si>
  <si>
    <t>Pilisvörösvár Város Önkormányzatának 2022. évi mérlege</t>
  </si>
  <si>
    <t>Civil szervezetek 2022. évi támogatása</t>
  </si>
  <si>
    <t>2022. évi Eredeti bevételi előirányzat Összesen</t>
  </si>
  <si>
    <t>Önkormányzat 2022. évi eredeti előirányzat</t>
  </si>
  <si>
    <t>2022. évi módosított bevételi előirányzat összesen 2022.12.31</t>
  </si>
  <si>
    <t>Önkormányzat 2022. évi módosított előirányzat 2022.12.31</t>
  </si>
  <si>
    <t>2022. évi bevételi teljesítés összesen 2022.12.31</t>
  </si>
  <si>
    <t>2022. évi Konszolidált bevétel eredeti előirányzat</t>
  </si>
  <si>
    <t>Önkormányzat 2022. évi Teljesítés 2022.12.31</t>
  </si>
  <si>
    <t>2022. évi Konszolidált módosított bevételi előirányzat összesen 2022.12.31</t>
  </si>
  <si>
    <t>Polgármesteri Hivatal 2022. évi eredeti előirányzat</t>
  </si>
  <si>
    <t>Polgármesteri Hivatal 2022. évi módosított előirányzat 2022.12.31</t>
  </si>
  <si>
    <t>2022. évi Konszolidált  bevételi Teljesítés összesen 2022.12.31</t>
  </si>
  <si>
    <t>Polgármesteri Hivatal  2022. évi Teljesítés 2022.12.31</t>
  </si>
  <si>
    <t>2022. évi Eredeti kiadási előirányzat Összesen</t>
  </si>
  <si>
    <t>Önkormányzati intézmények   2022. évi eredeti előirányzat</t>
  </si>
  <si>
    <t>2022. évi módosított kiadás előirányzat összesen 2022.12.31</t>
  </si>
  <si>
    <t>Önkormányzati intézmények  2022. évi módosított előirányzat 2022.12.31</t>
  </si>
  <si>
    <t>2022. évi kiadási teljesítés összesen 2022.12.31</t>
  </si>
  <si>
    <t>Önkormányzati intézmények  2022. évi Teljesítés 2022.12.31</t>
  </si>
  <si>
    <t>2022. évi Konszolidált kiadás eredeti előirányzat</t>
  </si>
  <si>
    <t>2022. évi             Eredeti előirányzat Összesen</t>
  </si>
  <si>
    <t>2022. évi Konszolidált módosított kiadási előirányzat összesen 2022.12.31</t>
  </si>
  <si>
    <t>2022. évi teljesítés összesen 2022.12.31</t>
  </si>
  <si>
    <t>2022. évi Konszolidált kiadási Teljesítés összesen 2022.12.31</t>
  </si>
  <si>
    <t>2022. évi            Konszolidált eredeti előirányzat</t>
  </si>
  <si>
    <t>2022. évi Konszolidált Teljesítés Összesen 2022.12.31</t>
  </si>
  <si>
    <t>Pilisvörösvári          Német Nemzetiségi  Óvoda             2022. év eredeti előirányzat</t>
  </si>
  <si>
    <t>kötelező feladatok Módosított előirányzat 2022.12.31.</t>
  </si>
  <si>
    <t>kötelező feladatok Teljesítés 2022.12.31.</t>
  </si>
  <si>
    <t>önként vállalt feladatok Módosított előirányzat 2022.12.31.</t>
  </si>
  <si>
    <t>önként vállalt  feladatok Teljesítés 2022.12.31.</t>
  </si>
  <si>
    <t>Módosított előirányzat ÖSSZESEN 2022.12.31.</t>
  </si>
  <si>
    <t>Teljesítés ÖSSZESEN 2022.12.31.</t>
  </si>
  <si>
    <t>Pilisvörösvári Német Nemzetiségi  Óvoda 2022. évi módosított előirányzat 2022.12.31</t>
  </si>
  <si>
    <t>önként vállalt  feladatok Módosított előirányzat 2022.12.31.</t>
  </si>
  <si>
    <t>Módosított előirányzat vállalkozási tevékenység 2022.12.31.</t>
  </si>
  <si>
    <t>Teljesítés vállalkozási tevékenység 2022.12.31.</t>
  </si>
  <si>
    <t>Módosított előirányzat vállalkozási tevékenység 202.12.31.</t>
  </si>
  <si>
    <t>Pilisvörösvári Német Nemzetiségi  Óvoda   2022. évi Teljesítés 2022.12.31</t>
  </si>
  <si>
    <t>Művészetek Háza 2022. évi módosított előirányzat 2022.12.31</t>
  </si>
  <si>
    <t>Művészetek Háza   2022. évi Teljesítés 2022.12.31</t>
  </si>
  <si>
    <t>GESZ                     2022. év eredeti előirányzat</t>
  </si>
  <si>
    <t>GESZ   2022. évi módosított előirányzat 2022.12.31</t>
  </si>
  <si>
    <t>GESZ    2022. évi Teljesítés 2022.12.31</t>
  </si>
  <si>
    <t>Pilisvörösvár Tipegő Bölcsőde 2022. év eredeti előirányzat</t>
  </si>
  <si>
    <t>Pilisvörösvár Tipegő Bölcsőde 2022. évi módosított előirányzat 2022.12.31</t>
  </si>
  <si>
    <t>Pilisvörösvár Tipegő Bölcsőde    2022. évi Teljesítés 2022.12.31</t>
  </si>
  <si>
    <t>Pilisvörösvári Szakrendelő 2022. év eredeti előirányzat</t>
  </si>
  <si>
    <t>Pilisvörösvári Szakrendelő 2022. évi módosított előirányzat 2022.12.31</t>
  </si>
  <si>
    <t>Pilisvörösvári Szakrendelő  2022. évi Teljesítés 2022.12.31</t>
  </si>
  <si>
    <t>Önkormányzati intézmények 2022. év eredeti előirányzat 2022.12.31</t>
  </si>
  <si>
    <t>Önkormányzati intézmények 2022. évi módosított előirányzat 2022.12.31</t>
  </si>
  <si>
    <t>Önkormányzati intézmények     2022. évi Teljesítés 2022.12.31</t>
  </si>
  <si>
    <t>Módosított előirányzat ÖSSZESEN 202.12.31.</t>
  </si>
  <si>
    <t xml:space="preserve"> Ft</t>
  </si>
  <si>
    <t>Red Run</t>
  </si>
  <si>
    <t>Művészetek Háza                        2022. év eredeti előirányzat</t>
  </si>
  <si>
    <t>Kiszámlázott általános forgalmi adó</t>
  </si>
  <si>
    <t>Felhalmozási célú átvett pénzeszközök</t>
  </si>
  <si>
    <t>B121</t>
  </si>
  <si>
    <t>Elvonások és befizetések bevételei (maradvány visszautalása)</t>
  </si>
  <si>
    <t xml:space="preserve">Felhalmozási célú pénzeszközátvétel non-profit szervezetektől </t>
  </si>
  <si>
    <t xml:space="preserve">Felhalmozási célú pénzeszközátvétel háztartásoktól </t>
  </si>
  <si>
    <t>Felhalmozási célú pénzeszközátvétel egyéb (profitorientált)  vállakozástól</t>
  </si>
  <si>
    <t>K917</t>
  </si>
  <si>
    <t xml:space="preserve">Pénzügy lízing kiadásai </t>
  </si>
  <si>
    <t>Átalános forgalmi adó visszatérülése</t>
  </si>
  <si>
    <t>Átfogó tervezési és statisztikai szolgáltatások</t>
  </si>
  <si>
    <t>081061</t>
  </si>
  <si>
    <t>Szabadidős park, fürdő és strandszolgáltatás</t>
  </si>
  <si>
    <t>016010</t>
  </si>
  <si>
    <t>016020</t>
  </si>
  <si>
    <t>Országgyűlési, önk. és európai parlamenti képviselőválasztáshoz kapcs. tevékenységek</t>
  </si>
  <si>
    <t>Országgyűlési és helyi népszavazással kapcsolatos tevékenységek</t>
  </si>
  <si>
    <t>Előző évi normatíva visszafizetése</t>
  </si>
  <si>
    <t xml:space="preserve">Pályázatok visszafizetési kötelezettsége </t>
  </si>
  <si>
    <t>Támogatás visszafizetése</t>
  </si>
  <si>
    <t xml:space="preserve">Sberbank végelszámolás 497 millió </t>
  </si>
  <si>
    <t>Bölcsőde építése 2022. VEKOP 6.1.1-21.</t>
  </si>
  <si>
    <t>Fenntartható Városfejlesztési Stratégia (FVS)</t>
  </si>
  <si>
    <t>Fakataszter készítése</t>
  </si>
  <si>
    <t>Bölcsődei férőhelyek kialakítása, bővítése</t>
  </si>
  <si>
    <t>Út, parcellák és díszsírhelyek kitűzése, utak előkészítése a temetőben</t>
  </si>
  <si>
    <t>Útőrház zebra kivitelezéséhez közvilágítás</t>
  </si>
  <si>
    <t>Régi Búcsú tér közpark kialakítása</t>
  </si>
  <si>
    <t>Puskin u. HRSZ 102/2</t>
  </si>
  <si>
    <t>5 db gyalogátkelőhely kialakítása</t>
  </si>
  <si>
    <t>Lakossági járdaépítés</t>
  </si>
  <si>
    <t>Camping-Klapka terület csere</t>
  </si>
  <si>
    <t xml:space="preserve">Utak építése, felújítása, járda építés tervezése 2022. </t>
  </si>
  <si>
    <t>Balatonfenyvesi épület felújítása</t>
  </si>
  <si>
    <t>Útépítés 2022</t>
  </si>
  <si>
    <t>Telefonközpont</t>
  </si>
  <si>
    <t>Közvilágítás tervdokumentáció</t>
  </si>
  <si>
    <t>Bányász emlékmű</t>
  </si>
  <si>
    <t>Járműbeszerzés - Főzőkonyha</t>
  </si>
  <si>
    <t>K65 Részesedések beszerzése</t>
  </si>
  <si>
    <t>K66 Meglévő részesedések növeléséhez kapcsolódó kiadások</t>
  </si>
  <si>
    <t>K67 Beruházási célú előzetesen felszámított általános forgalmi adó</t>
  </si>
  <si>
    <t>Báthory, Tavasz utcában út- és járdafelújítás, Templom tér útfelújítás pályázati önrész</t>
  </si>
  <si>
    <t>Járdaépítés 2021.</t>
  </si>
  <si>
    <t>Vis Maior 2020.</t>
  </si>
  <si>
    <t>Iskola utcai, Templom téri és Bányató utcai járda felújítása</t>
  </si>
  <si>
    <t>Pakettázás Hivatal épületében</t>
  </si>
  <si>
    <t xml:space="preserve">Járdaépítés 2022. </t>
  </si>
  <si>
    <t>Széchenyi Utcai Tagóvoda hőszigetelése</t>
  </si>
  <si>
    <t>Zrínyi u. tagóvoda tálalókonyha felújítása</t>
  </si>
  <si>
    <t>Fő tér 1. tetőszigetelés (műszak)</t>
  </si>
  <si>
    <t>Templom Téri Általános Iskola vizesblokk felújítás</t>
  </si>
  <si>
    <t>Légtechnikai rendszer átalakítása - Főzőkonyha</t>
  </si>
  <si>
    <t>K74 Felújítási célú előzetesen felszámított általános forgalmi adó</t>
  </si>
  <si>
    <t>B21</t>
  </si>
  <si>
    <t>B8132</t>
  </si>
  <si>
    <t>Előző év vállalkozási maradványának igénybevétele működésre</t>
  </si>
  <si>
    <t>Pénzügyi lízing kiadásai</t>
  </si>
  <si>
    <t>Általános fogalmi adó visszatérítése</t>
  </si>
  <si>
    <t>ebből: - Reprezentációs kiadás</t>
  </si>
  <si>
    <t>2022. évi támogatás előirányzata</t>
  </si>
  <si>
    <t>2022. évi támogatás teljesítés</t>
  </si>
  <si>
    <t>2022.12.31.           Bevétel kedvezmény nélkül</t>
  </si>
  <si>
    <t>2022.12.31.                Adott kedvezmény</t>
  </si>
  <si>
    <t>2022.12.31.  Bevétel kedvezmény nélkül</t>
  </si>
  <si>
    <t>2022.12.31.        Adott kedvezmény havi összege</t>
  </si>
  <si>
    <t>2022.12.31.        Adott kedvezmény</t>
  </si>
  <si>
    <t>013210</t>
  </si>
  <si>
    <t>Pilisvörösvár Város Önkormányzata 2022. évi zárszámadásáról</t>
  </si>
  <si>
    <t>Fő tér 1. (M-Gépész)</t>
  </si>
  <si>
    <t>B116</t>
  </si>
  <si>
    <t xml:space="preserve">Elszámolásból származó bevételek </t>
  </si>
  <si>
    <t>Egyéb részesedések után kapkott osztalék</t>
  </si>
  <si>
    <t>Önkormányzati többségi tulajdonú nem pénzügyi vállalkozástól felhalmozási célú visszatérítendő támogatások, kölcsönök visszatérülése</t>
  </si>
  <si>
    <t>Háztartásoktól felhalmozási célú átvett pénzeszközök bevételei</t>
  </si>
  <si>
    <t>Egyéb civil, vagy más nonprofit szervezettől felhalmozási cálú átvett pénzeszközök bevételei</t>
  </si>
  <si>
    <t xml:space="preserve">Értékesített tárgyi eszközök, immateriális javak általános forgalmi adója </t>
  </si>
  <si>
    <t>B4111</t>
  </si>
  <si>
    <t>Egyéb működés bevételek teljesítése</t>
  </si>
  <si>
    <t xml:space="preserve">2022.12.31-én fennálló kötelezettség  </t>
  </si>
  <si>
    <t>2026. évi kifizetés</t>
  </si>
  <si>
    <t>Nyíltvégű pénzügyi lízing</t>
  </si>
  <si>
    <t>2027. évi kifizetés</t>
  </si>
  <si>
    <t>kamat(THM: 7,6%, ügyleti kamatláb: 9,29%)</t>
  </si>
  <si>
    <t>2022.12.31. összesen</t>
  </si>
  <si>
    <t>2022. év</t>
  </si>
  <si>
    <t>D/I/4e - ebből: költségvetési évben esedékes követelések általános forgalmi adó visszatérítésére</t>
  </si>
  <si>
    <t>E/I/4 Más előzetesen felszámított nem levonható általános forgalmi adó</t>
  </si>
  <si>
    <t>H/I/1 Költségvetési évben esedékes kötelezettségek személyi juttatásokra</t>
  </si>
  <si>
    <t>H/I/7 Kölstégvetési évben esedékes kötelezettségek felújításokra</t>
  </si>
  <si>
    <t>H/II/7 Költségvetési évet követően esedékes kötelezettségek felújításokra</t>
  </si>
  <si>
    <t>H/III/2 Továbbadási célból folyósított támogatások, ellátások elszámolása</t>
  </si>
  <si>
    <t>H/III/7 Letétre, megőrzésre, fedezetkezelésre átvett pénzeszközök, biztosítékok</t>
  </si>
  <si>
    <t xml:space="preserve">(1) Mentes az adó alól a Pilisvörösvári Önkéntes Tűzoltó Egyesület (a továbbiakban: Tűzoltó Egyesület) szaktevékenységet ellátó aktív önkéntes tűzoltó tagja az általa életvitelszerűen lakott egy lakóingatlan tekintetében. (3) Mentes az adó alól a Pilisvörösvári Polgárőr Közhasznú Egyesület és a Liget Polgárőr Egyesület (a továbbiakban: Polgárőr Egyesület) azon aktív polgárőri szolgálatot teljesítő tagja, aki az adóévben minimum 100 óra szolgálatot teljesített, az általa életvitelszerűen lakott egy lakóingatlan tekintetében. </t>
  </si>
  <si>
    <t>Magyarország 2022. évi központi költségvetéséről szóló 2021. évi XC. törvény 2. számú melléklete alapján Pilisvörösvár Város Önkormányzata általános működésének és ágazati feladatainak támogatása</t>
  </si>
  <si>
    <t>Támogatás összege          2022</t>
  </si>
  <si>
    <t>1.2.7. Diabétesz ellátási pótlék</t>
  </si>
  <si>
    <t>2.2.3. Óvodai és iskolai szoviális segítő tevékenység támogatása</t>
  </si>
  <si>
    <t>TOP_Plusz-1.3.1-21-PT1-2022-00001</t>
  </si>
  <si>
    <t>Bevétel</t>
  </si>
  <si>
    <t>TOP_Plusz-1.3.1-21-PT1-2022-00001 pályázat összbevétele</t>
  </si>
  <si>
    <t>TOP_Plusz-1.3.1-21-PT1-2022-00001 pályázat összköltsége</t>
  </si>
  <si>
    <t>Nemzeti vagyonba tartozó forgóeszközök - készletek részletezése 2022.12.31-én</t>
  </si>
  <si>
    <t>2022. évi zárszámadás maradvány kimutatása</t>
  </si>
  <si>
    <t xml:space="preserve">   ebből szabad maradvány felhalmozásra 2023. évi költségvetésben</t>
  </si>
  <si>
    <t xml:space="preserve">   ebből szabad maradvány működésre 2023. évi költségvetésben</t>
  </si>
  <si>
    <t xml:space="preserve">   ebből kötelezettséggel terhelt maradvány tartalékra</t>
  </si>
  <si>
    <t>2023. évi költségvetésben felhasznált szabad maradvány</t>
  </si>
  <si>
    <t xml:space="preserve">   ebből 2023. évi költségvetésben felhasznált szabad maradvány</t>
  </si>
  <si>
    <t>2.2.2. Szociális ágazati összevont pótlék és egészségügyi kiegészítő pótlék jogcím</t>
  </si>
  <si>
    <t>31</t>
  </si>
  <si>
    <t>34</t>
  </si>
  <si>
    <t>36</t>
  </si>
  <si>
    <t>I. A HELYI ÖNKORMÁNYZATOK MŰKÖDÉSÉNEK ÁLTALÁNOS TÁMOGATÁSA</t>
  </si>
  <si>
    <t>Készletértékesítés</t>
  </si>
  <si>
    <t>Egyéb különféle működési bevétel</t>
  </si>
  <si>
    <t xml:space="preserve">   - Egyéb bevételes rendezvények kiadásai (RedRun miatt ei.mód.)</t>
  </si>
  <si>
    <t xml:space="preserve">   - Jégpályával kapcsolatos kiadások</t>
  </si>
  <si>
    <t xml:space="preserve">Termékek és szolgáltatások adói </t>
  </si>
  <si>
    <t>32</t>
  </si>
  <si>
    <t>Kötelező feladatok</t>
  </si>
  <si>
    <t xml:space="preserve">Önként vállalt feladatok </t>
  </si>
  <si>
    <t>Vállalkozási tevékenység</t>
  </si>
  <si>
    <r>
      <t>Intézmények kötelezettséggel terhelt</t>
    </r>
    <r>
      <rPr>
        <sz val="18"/>
        <rFont val="Times New Roman"/>
        <family val="1"/>
        <charset val="238"/>
      </rPr>
      <t xml:space="preserve"> maradványa</t>
    </r>
  </si>
  <si>
    <t>24. melléklet/3.oldal</t>
  </si>
  <si>
    <t>26. melléklet/1.oldal</t>
  </si>
  <si>
    <t>26. melléklet/2.oldal</t>
  </si>
  <si>
    <t>Vagyonkimutatás 2022. december 31.</t>
  </si>
  <si>
    <t>27.melléklet/5.oldal</t>
  </si>
  <si>
    <t>Pilisvörösvári Hagyományörző Egyesület</t>
  </si>
  <si>
    <t xml:space="preserve">                                   - 2022.03.01-től + 1 fő pszichológus</t>
  </si>
  <si>
    <t>Polgármesteri   Hivatal</t>
  </si>
  <si>
    <t>Pilisvörösvári Szakrendelő</t>
  </si>
  <si>
    <t>Polgármesteri         Hivatal</t>
  </si>
  <si>
    <t>Német Nemzetiségi   Óvoda</t>
  </si>
  <si>
    <t xml:space="preserve">Pilisvörösvári  Szakrendelő </t>
  </si>
  <si>
    <t>Önkormányzat      összesen</t>
  </si>
  <si>
    <t>Polgármesteri           Hivatal</t>
  </si>
  <si>
    <t>Német Nemzetiségi  Óvoda</t>
  </si>
  <si>
    <t>Pilisvörösvári   Szakrendelő</t>
  </si>
  <si>
    <t>Önkormányzat       összesen</t>
  </si>
  <si>
    <t>1.2.3.2.1.1.1. pedagógus II. kategóriába sorolt pedagógusok, pedagógus szakképzettséggel rendelkező segítők kiegészítő támogatása (2022. 01.01. átsorolás)</t>
  </si>
  <si>
    <t>1.2.7. diabétesz ellátási pótlék</t>
  </si>
  <si>
    <t>Zárszámadás elfogadásával felosztható  szabad maradvány - Pilisvörösvár Város Önkormányzata és Intézményei</t>
  </si>
  <si>
    <r>
      <t xml:space="preserve">Intézmények által szabadon felhasználható </t>
    </r>
    <r>
      <rPr>
        <sz val="18"/>
        <rFont val="Times New Roman"/>
        <family val="1"/>
        <charset val="238"/>
      </rPr>
      <t>(Szakorvosi Rendelőintézet)</t>
    </r>
  </si>
  <si>
    <t>B) NEMZETI VAGYONBA TARTOZÓ FORGÓESZKÖZÖK (=B/I+B/II)</t>
  </si>
  <si>
    <t>Integrált Településfejlesztési Stratégia (ITS)</t>
  </si>
  <si>
    <t>Tárgyévi és tárgyév előtti kifizetés</t>
  </si>
  <si>
    <t>Top Plusz tartalék</t>
  </si>
  <si>
    <t>Pilisvörösvár Város Önkormányzata Képviselő-testületének 9/2023. (IV. 20.) önkormányzati rendelete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</si>
</sst>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_-* #,##0\ _F_t_-;\-* #,##0\ _F_t_-;_-* &quot;-&quot;??\ _F_t_-;_-@_-"/>
    <numFmt numFmtId="166" formatCode="0__"/>
    <numFmt numFmtId="167" formatCode="0.0"/>
    <numFmt numFmtId="168" formatCode="\ ##########"/>
    <numFmt numFmtId="169" formatCode="[&gt;0]#,##0;[&lt;0]\-#,##0;\-#"/>
    <numFmt numFmtId="170" formatCode="#,##0.00000000000"/>
    <numFmt numFmtId="171" formatCode="0.000%"/>
    <numFmt numFmtId="172" formatCode="#,##0_ ;\-#,##0\ "/>
    <numFmt numFmtId="173" formatCode="#,##0.0"/>
  </numFmts>
  <fonts count="184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Bookman Old Style"/>
      <family val="1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Times New Roman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 CE"/>
      <family val="2"/>
    </font>
    <font>
      <b/>
      <sz val="9"/>
      <name val="Arial"/>
      <family val="2"/>
      <charset val="238"/>
    </font>
    <font>
      <b/>
      <sz val="9"/>
      <color indexed="8"/>
      <name val="Arial CE"/>
      <charset val="238"/>
    </font>
    <font>
      <b/>
      <i/>
      <sz val="9"/>
      <color indexed="8"/>
      <name val="Arial CE"/>
      <charset val="238"/>
    </font>
    <font>
      <sz val="9"/>
      <name val="Arial"/>
      <family val="2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6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i/>
      <sz val="12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Arial CE"/>
      <family val="2"/>
      <charset val="238"/>
    </font>
    <font>
      <b/>
      <sz val="9"/>
      <name val="Times New Roman"/>
      <family val="1"/>
      <charset val="238"/>
    </font>
    <font>
      <sz val="9"/>
      <color indexed="8"/>
      <name val="Calibri"/>
      <family val="2"/>
      <charset val="238"/>
    </font>
    <font>
      <b/>
      <sz val="9"/>
      <color indexed="8"/>
      <name val="Times New Roman"/>
      <family val="1"/>
      <charset val="238"/>
    </font>
    <font>
      <sz val="13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3"/>
      <color indexed="8"/>
      <name val="Bookman Old Style"/>
      <family val="1"/>
      <charset val="238"/>
    </font>
    <font>
      <b/>
      <sz val="14"/>
      <color indexed="8"/>
      <name val="Calibri"/>
      <family val="2"/>
      <charset val="238"/>
    </font>
    <font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20"/>
      <name val="Times New Roman"/>
      <family val="1"/>
      <charset val="238"/>
    </font>
    <font>
      <b/>
      <sz val="20"/>
      <name val="Times New Roman"/>
      <family val="1"/>
      <charset val="238"/>
    </font>
    <font>
      <sz val="18"/>
      <color indexed="8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sz val="16"/>
      <color indexed="8"/>
      <name val="Calibri"/>
      <family val="2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i/>
      <sz val="10"/>
      <color indexed="8"/>
      <name val="Arial CE"/>
      <charset val="238"/>
    </font>
    <font>
      <sz val="10"/>
      <color indexed="8"/>
      <name val="Arial CE"/>
      <charset val="238"/>
    </font>
    <font>
      <b/>
      <i/>
      <sz val="11"/>
      <color indexed="8"/>
      <name val="Arial CE"/>
      <charset val="238"/>
    </font>
    <font>
      <b/>
      <i/>
      <sz val="10"/>
      <name val="Arial CE"/>
      <charset val="238"/>
    </font>
    <font>
      <b/>
      <sz val="2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Times New Roman"/>
      <family val="1"/>
      <charset val="238"/>
    </font>
    <font>
      <b/>
      <sz val="22"/>
      <name val="Times New Roman"/>
      <family val="1"/>
      <charset val="238"/>
    </font>
    <font>
      <sz val="22"/>
      <name val="Times New Roman"/>
      <family val="1"/>
      <charset val="238"/>
    </font>
    <font>
      <sz val="24"/>
      <name val="Times New Roman"/>
      <family val="1"/>
      <charset val="238"/>
    </font>
    <font>
      <b/>
      <sz val="24"/>
      <name val="Times New Roman"/>
      <family val="1"/>
      <charset val="238"/>
    </font>
    <font>
      <sz val="26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i/>
      <sz val="18"/>
      <name val="Times New Roman"/>
      <family val="1"/>
      <charset val="238"/>
    </font>
    <font>
      <sz val="20"/>
      <color indexed="8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8"/>
      <color indexed="8"/>
      <name val="Arial CE"/>
      <family val="2"/>
      <charset val="238"/>
    </font>
    <font>
      <b/>
      <sz val="22"/>
      <color indexed="8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sz val="36"/>
      <name val="Times New Roman"/>
      <family val="1"/>
      <charset val="238"/>
    </font>
    <font>
      <b/>
      <sz val="36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2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22"/>
      <color indexed="8"/>
      <name val="Times New Roman"/>
      <family val="1"/>
      <charset val="238"/>
    </font>
    <font>
      <u/>
      <sz val="22"/>
      <name val="Times New Roman"/>
      <family val="1"/>
      <charset val="238"/>
    </font>
    <font>
      <u/>
      <sz val="22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name val="Arial"/>
      <family val="2"/>
      <charset val="238"/>
    </font>
    <font>
      <b/>
      <sz val="24"/>
      <color indexed="8"/>
      <name val="Times New Roman"/>
      <family val="1"/>
      <charset val="238"/>
    </font>
    <font>
      <sz val="24"/>
      <color indexed="8"/>
      <name val="Times New Roman"/>
      <family val="1"/>
      <charset val="238"/>
    </font>
    <font>
      <sz val="24"/>
      <color theme="1"/>
      <name val="Calibri"/>
      <family val="2"/>
      <charset val="238"/>
      <scheme val="minor"/>
    </font>
    <font>
      <sz val="20"/>
      <name val="Arial"/>
      <family val="2"/>
      <charset val="238"/>
    </font>
    <font>
      <i/>
      <sz val="18"/>
      <color indexed="8"/>
      <name val="Times New Roman"/>
      <family val="1"/>
      <charset val="238"/>
    </font>
    <font>
      <b/>
      <i/>
      <sz val="18"/>
      <color indexed="8"/>
      <name val="Times New Roman"/>
      <family val="1"/>
      <charset val="238"/>
    </font>
    <font>
      <sz val="14"/>
      <name val="Arial CE"/>
      <charset val="238"/>
    </font>
    <font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name val="Arial Black"/>
      <family val="2"/>
      <charset val="238"/>
    </font>
    <font>
      <sz val="10"/>
      <color rgb="FFFF0000"/>
      <name val="Arial"/>
      <family val="2"/>
      <charset val="238"/>
    </font>
    <font>
      <sz val="10"/>
      <color indexed="8"/>
      <name val="Arial CE"/>
      <family val="2"/>
    </font>
    <font>
      <b/>
      <sz val="12"/>
      <color indexed="8"/>
      <name val="Arial CE"/>
      <family val="2"/>
      <charset val="238"/>
    </font>
    <font>
      <b/>
      <sz val="10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26"/>
      <color indexed="8"/>
      <name val="Times New Roman"/>
      <family val="1"/>
      <charset val="238"/>
    </font>
    <font>
      <sz val="26"/>
      <color theme="1"/>
      <name val="Calibri"/>
      <family val="2"/>
      <charset val="238"/>
      <scheme val="minor"/>
    </font>
    <font>
      <sz val="26"/>
      <color indexed="8"/>
      <name val="Times New Roman"/>
      <family val="1"/>
      <charset val="238"/>
    </font>
    <font>
      <b/>
      <sz val="22"/>
      <color theme="1"/>
      <name val="Calibri"/>
      <family val="2"/>
      <charset val="238"/>
      <scheme val="minor"/>
    </font>
    <font>
      <sz val="18"/>
      <name val="Bookman Old Style"/>
      <family val="1"/>
      <charset val="238"/>
    </font>
    <font>
      <i/>
      <sz val="10"/>
      <color indexed="8"/>
      <name val="Times New Roman"/>
      <family val="1"/>
      <charset val="238"/>
    </font>
    <font>
      <sz val="20"/>
      <color rgb="FFFF0000"/>
      <name val="Times New Roman"/>
      <family val="1"/>
      <charset val="238"/>
    </font>
    <font>
      <sz val="18"/>
      <color indexed="8"/>
      <name val="Bookman Old Style"/>
      <family val="1"/>
      <charset val="238"/>
    </font>
    <font>
      <sz val="18"/>
      <color theme="1"/>
      <name val="Calibri"/>
      <family val="2"/>
      <charset val="238"/>
      <scheme val="minor"/>
    </font>
    <font>
      <i/>
      <sz val="18"/>
      <name val="Times New Roman"/>
      <family val="1"/>
      <charset val="238"/>
    </font>
    <font>
      <u/>
      <sz val="18"/>
      <color indexed="8"/>
      <name val="Times New Roman"/>
      <family val="1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sz val="18"/>
      <color rgb="FFFF0000"/>
      <name val="Times New Roman"/>
      <family val="1"/>
      <charset val="238"/>
    </font>
    <font>
      <u/>
      <sz val="20"/>
      <color theme="10"/>
      <name val="Calibri"/>
      <family val="2"/>
      <charset val="238"/>
      <scheme val="minor"/>
    </font>
    <font>
      <sz val="18"/>
      <name val="Georgia"/>
      <family val="1"/>
      <charset val="238"/>
    </font>
    <font>
      <i/>
      <sz val="18"/>
      <color indexed="8"/>
      <name val="Arial CE"/>
      <charset val="238"/>
    </font>
    <font>
      <sz val="18"/>
      <color indexed="8"/>
      <name val="Arial CE"/>
      <charset val="238"/>
    </font>
    <font>
      <sz val="12"/>
      <name val="Arial CE"/>
      <charset val="238"/>
    </font>
    <font>
      <b/>
      <sz val="20"/>
      <color indexed="8"/>
      <name val="Calibri"/>
      <family val="2"/>
      <charset val="238"/>
    </font>
    <font>
      <b/>
      <sz val="20"/>
      <color rgb="FFFF0000"/>
      <name val="Times New Roman"/>
      <family val="1"/>
      <charset val="238"/>
    </font>
    <font>
      <sz val="20"/>
      <color rgb="FFFF0000"/>
      <name val="Calibri"/>
      <family val="2"/>
      <charset val="238"/>
    </font>
    <font>
      <b/>
      <sz val="18"/>
      <color rgb="FFFF0000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color theme="3"/>
      <name val="Arial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30" fillId="7" borderId="1" applyNumberFormat="0" applyAlignment="0" applyProtection="0"/>
    <xf numFmtId="0" fontId="31" fillId="0" borderId="0" applyNumberFormat="0" applyFill="0" applyBorder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4" fillId="0" borderId="0" applyNumberFormat="0" applyFill="0" applyBorder="0" applyAlignment="0" applyProtection="0"/>
    <xf numFmtId="0" fontId="35" fillId="16" borderId="5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16" fillId="17" borderId="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21" borderId="0" applyNumberFormat="0" applyBorder="0" applyAlignment="0" applyProtection="0"/>
    <xf numFmtId="0" fontId="38" fillId="4" borderId="0" applyNumberFormat="0" applyBorder="0" applyAlignment="0" applyProtection="0"/>
    <xf numFmtId="0" fontId="39" fillId="22" borderId="8" applyNumberFormat="0" applyAlignment="0" applyProtection="0"/>
    <xf numFmtId="0" fontId="40" fillId="0" borderId="0" applyNumberFormat="0" applyFill="0" applyBorder="0" applyAlignment="0" applyProtection="0"/>
    <xf numFmtId="0" fontId="96" fillId="0" borderId="0"/>
    <xf numFmtId="0" fontId="16" fillId="0" borderId="0"/>
    <xf numFmtId="0" fontId="96" fillId="0" borderId="0"/>
    <xf numFmtId="0" fontId="12" fillId="0" borderId="0"/>
    <xf numFmtId="0" fontId="11" fillId="0" borderId="0"/>
    <xf numFmtId="0" fontId="16" fillId="0" borderId="0"/>
    <xf numFmtId="0" fontId="14" fillId="0" borderId="0"/>
    <xf numFmtId="0" fontId="56" fillId="0" borderId="0"/>
    <xf numFmtId="0" fontId="79" fillId="0" borderId="0"/>
    <xf numFmtId="0" fontId="9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41" fillId="0" borderId="9" applyNumberFormat="0" applyFill="0" applyAlignment="0" applyProtection="0"/>
    <xf numFmtId="0" fontId="42" fillId="3" borderId="0" applyNumberFormat="0" applyBorder="0" applyAlignment="0" applyProtection="0"/>
    <xf numFmtId="0" fontId="43" fillId="23" borderId="0" applyNumberFormat="0" applyBorder="0" applyAlignment="0" applyProtection="0"/>
    <xf numFmtId="0" fontId="44" fillId="22" borderId="1" applyNumberFormat="0" applyAlignment="0" applyProtection="0"/>
    <xf numFmtId="0" fontId="11" fillId="0" borderId="0"/>
    <xf numFmtId="0" fontId="11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9" fillId="0" borderId="0"/>
    <xf numFmtId="9" fontId="123" fillId="0" borderId="0" applyFont="0" applyFill="0" applyBorder="0" applyAlignment="0" applyProtection="0"/>
    <xf numFmtId="0" fontId="8" fillId="0" borderId="0"/>
    <xf numFmtId="0" fontId="124" fillId="0" borderId="0" applyNumberFormat="0" applyFill="0" applyBorder="0" applyAlignment="0" applyProtection="0"/>
    <xf numFmtId="0" fontId="7" fillId="0" borderId="0"/>
    <xf numFmtId="0" fontId="7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7" fillId="0" borderId="0"/>
    <xf numFmtId="164" fontId="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164" fontId="123" fillId="0" borderId="0" applyFont="0" applyFill="0" applyBorder="0" applyAlignment="0" applyProtection="0"/>
  </cellStyleXfs>
  <cellXfs count="2267">
    <xf numFmtId="0" fontId="0" fillId="0" borderId="0" xfId="0"/>
    <xf numFmtId="0" fontId="96" fillId="0" borderId="0" xfId="43"/>
    <xf numFmtId="0" fontId="13" fillId="0" borderId="0" xfId="43" applyFont="1"/>
    <xf numFmtId="0" fontId="17" fillId="0" borderId="0" xfId="0" applyFont="1" applyAlignment="1">
      <alignment horizontal="center"/>
    </xf>
    <xf numFmtId="0" fontId="21" fillId="0" borderId="0" xfId="0" applyFont="1"/>
    <xf numFmtId="0" fontId="21" fillId="0" borderId="0" xfId="43" applyFont="1"/>
    <xf numFmtId="0" fontId="26" fillId="0" borderId="0" xfId="0" applyFont="1"/>
    <xf numFmtId="0" fontId="25" fillId="0" borderId="0" xfId="0" applyFont="1" applyAlignment="1">
      <alignment horizontal="center"/>
    </xf>
    <xf numFmtId="0" fontId="23" fillId="0" borderId="0" xfId="0" applyFont="1"/>
    <xf numFmtId="0" fontId="64" fillId="0" borderId="0" xfId="43" applyFont="1"/>
    <xf numFmtId="0" fontId="57" fillId="0" borderId="0" xfId="48" applyFont="1"/>
    <xf numFmtId="0" fontId="21" fillId="0" borderId="0" xfId="0" applyFont="1" applyAlignment="1">
      <alignment horizontal="center"/>
    </xf>
    <xf numFmtId="166" fontId="24" fillId="0" borderId="0" xfId="59" applyNumberFormat="1" applyFont="1" applyAlignment="1">
      <alignment horizontal="left" vertical="center"/>
    </xf>
    <xf numFmtId="166" fontId="54" fillId="0" borderId="0" xfId="59" applyNumberFormat="1" applyFont="1" applyAlignment="1">
      <alignment horizontal="right" vertical="center"/>
    </xf>
    <xf numFmtId="0" fontId="22" fillId="0" borderId="0" xfId="44" applyFont="1"/>
    <xf numFmtId="0" fontId="17" fillId="0" borderId="0" xfId="44" applyFont="1"/>
    <xf numFmtId="0" fontId="22" fillId="0" borderId="0" xfId="44" applyFont="1" applyAlignment="1">
      <alignment wrapText="1"/>
    </xf>
    <xf numFmtId="0" fontId="22" fillId="0" borderId="0" xfId="44" applyFont="1" applyAlignment="1">
      <alignment horizontal="center" vertical="center"/>
    </xf>
    <xf numFmtId="0" fontId="22" fillId="0" borderId="0" xfId="44" applyFont="1" applyAlignment="1">
      <alignment horizontal="left" wrapText="1"/>
    </xf>
    <xf numFmtId="49" fontId="59" fillId="0" borderId="0" xfId="0" applyNumberFormat="1" applyFont="1" applyAlignment="1">
      <alignment horizontal="center"/>
    </xf>
    <xf numFmtId="0" fontId="59" fillId="0" borderId="0" xfId="0" applyFont="1"/>
    <xf numFmtId="0" fontId="59" fillId="0" borderId="0" xfId="0" applyFont="1" applyAlignment="1">
      <alignment horizontal="center"/>
    </xf>
    <xf numFmtId="0" fontId="20" fillId="0" borderId="0" xfId="0" applyFont="1"/>
    <xf numFmtId="0" fontId="57" fillId="0" borderId="0" xfId="0" applyFont="1"/>
    <xf numFmtId="0" fontId="22" fillId="0" borderId="0" xfId="62" applyFont="1" applyAlignment="1">
      <alignment horizontal="center" vertical="center"/>
    </xf>
    <xf numFmtId="0" fontId="17" fillId="0" borderId="0" xfId="62" applyFont="1" applyAlignment="1">
      <alignment horizontal="center" vertical="center"/>
    </xf>
    <xf numFmtId="0" fontId="15" fillId="0" borderId="0" xfId="44" applyFont="1" applyAlignment="1">
      <alignment horizontal="center"/>
    </xf>
    <xf numFmtId="0" fontId="16" fillId="0" borderId="0" xfId="54"/>
    <xf numFmtId="0" fontId="50" fillId="0" borderId="0" xfId="54" applyFont="1"/>
    <xf numFmtId="0" fontId="50" fillId="0" borderId="0" xfId="54" applyFont="1" applyAlignment="1">
      <alignment wrapText="1"/>
    </xf>
    <xf numFmtId="3" fontId="21" fillId="0" borderId="0" xfId="0" applyNumberFormat="1" applyFont="1"/>
    <xf numFmtId="3" fontId="49" fillId="0" borderId="0" xfId="54" applyNumberFormat="1" applyFont="1"/>
    <xf numFmtId="3" fontId="48" fillId="0" borderId="0" xfId="54" applyNumberFormat="1" applyFont="1"/>
    <xf numFmtId="0" fontId="46" fillId="0" borderId="0" xfId="54" applyFont="1" applyAlignment="1">
      <alignment horizontal="center" vertical="center"/>
    </xf>
    <xf numFmtId="0" fontId="72" fillId="0" borderId="0" xfId="43" applyFont="1"/>
    <xf numFmtId="0" fontId="19" fillId="0" borderId="0" xfId="0" applyFont="1"/>
    <xf numFmtId="0" fontId="57" fillId="25" borderId="0" xfId="0" applyFont="1" applyFill="1"/>
    <xf numFmtId="0" fontId="52" fillId="0" borderId="0" xfId="0" applyFont="1" applyAlignment="1">
      <alignment horizontal="center" vertical="center"/>
    </xf>
    <xf numFmtId="0" fontId="75" fillId="24" borderId="26" xfId="0" applyFont="1" applyFill="1" applyBorder="1" applyAlignment="1">
      <alignment horizontal="left" vertical="center"/>
    </xf>
    <xf numFmtId="0" fontId="52" fillId="0" borderId="0" xfId="0" applyFont="1" applyAlignment="1">
      <alignment horizontal="center" wrapText="1"/>
    </xf>
    <xf numFmtId="0" fontId="75" fillId="26" borderId="26" xfId="0" applyFont="1" applyFill="1" applyBorder="1" applyAlignment="1">
      <alignment horizontal="left" vertical="center"/>
    </xf>
    <xf numFmtId="0" fontId="74" fillId="28" borderId="26" xfId="0" applyFont="1" applyFill="1" applyBorder="1" applyAlignment="1">
      <alignment horizontal="left" vertical="center"/>
    </xf>
    <xf numFmtId="0" fontId="75" fillId="24" borderId="26" xfId="0" applyFont="1" applyFill="1" applyBorder="1" applyAlignment="1">
      <alignment horizontal="left" vertical="center" wrapText="1"/>
    </xf>
    <xf numFmtId="168" fontId="74" fillId="26" borderId="26" xfId="0" applyNumberFormat="1" applyFont="1" applyFill="1" applyBorder="1" applyAlignment="1">
      <alignment vertical="center"/>
    </xf>
    <xf numFmtId="0" fontId="74" fillId="27" borderId="34" xfId="0" applyFont="1" applyFill="1" applyBorder="1"/>
    <xf numFmtId="0" fontId="26" fillId="0" borderId="0" xfId="0" applyFont="1" applyAlignment="1">
      <alignment horizontal="center"/>
    </xf>
    <xf numFmtId="0" fontId="52" fillId="0" borderId="0" xfId="0" applyFont="1"/>
    <xf numFmtId="0" fontId="69" fillId="0" borderId="0" xfId="0" applyFont="1"/>
    <xf numFmtId="0" fontId="25" fillId="0" borderId="0" xfId="62" applyFont="1" applyAlignment="1">
      <alignment horizontal="center" vertical="center"/>
    </xf>
    <xf numFmtId="0" fontId="77" fillId="0" borderId="0" xfId="0" applyFont="1" applyAlignment="1">
      <alignment vertical="center"/>
    </xf>
    <xf numFmtId="0" fontId="70" fillId="0" borderId="0" xfId="63" applyFont="1" applyAlignment="1">
      <alignment wrapText="1"/>
    </xf>
    <xf numFmtId="0" fontId="52" fillId="0" borderId="0" xfId="63" applyFont="1" applyAlignment="1">
      <alignment horizontal="center" wrapText="1"/>
    </xf>
    <xf numFmtId="0" fontId="17" fillId="0" borderId="0" xfId="44" applyFont="1" applyAlignment="1">
      <alignment horizontal="center"/>
    </xf>
    <xf numFmtId="0" fontId="57" fillId="0" borderId="0" xfId="54" applyFont="1"/>
    <xf numFmtId="0" fontId="66" fillId="0" borderId="0" xfId="54" applyFont="1"/>
    <xf numFmtId="0" fontId="65" fillId="0" borderId="0" xfId="44" applyFont="1"/>
    <xf numFmtId="0" fontId="52" fillId="0" borderId="0" xfId="43" applyFont="1" applyAlignment="1">
      <alignment horizontal="center"/>
    </xf>
    <xf numFmtId="0" fontId="65" fillId="0" borderId="0" xfId="62" applyFont="1"/>
    <xf numFmtId="0" fontId="80" fillId="0" borderId="0" xfId="62" applyFont="1" applyAlignment="1">
      <alignment horizontal="center" vertical="center"/>
    </xf>
    <xf numFmtId="0" fontId="81" fillId="0" borderId="0" xfId="62" applyFont="1" applyAlignment="1">
      <alignment horizontal="justify" vertical="center" wrapText="1"/>
    </xf>
    <xf numFmtId="0" fontId="26" fillId="0" borderId="0" xfId="43" applyFont="1"/>
    <xf numFmtId="0" fontId="52" fillId="0" borderId="0" xfId="43" applyFont="1"/>
    <xf numFmtId="3" fontId="26" fillId="0" borderId="0" xfId="43" applyNumberFormat="1" applyFont="1"/>
    <xf numFmtId="0" fontId="26" fillId="0" borderId="26" xfId="43" applyFont="1" applyBorder="1" applyAlignment="1">
      <alignment horizontal="left" vertical="center"/>
    </xf>
    <xf numFmtId="0" fontId="52" fillId="26" borderId="26" xfId="43" applyFont="1" applyFill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52" fillId="24" borderId="26" xfId="0" applyFont="1" applyFill="1" applyBorder="1" applyAlignment="1">
      <alignment horizontal="left" vertical="center"/>
    </xf>
    <xf numFmtId="0" fontId="52" fillId="28" borderId="26" xfId="0" applyFont="1" applyFill="1" applyBorder="1" applyAlignment="1">
      <alignment horizontal="left" vertical="center"/>
    </xf>
    <xf numFmtId="0" fontId="26" fillId="0" borderId="26" xfId="0" applyFont="1" applyBorder="1" applyAlignment="1">
      <alignment horizontal="left" vertical="center" wrapText="1"/>
    </xf>
    <xf numFmtId="0" fontId="52" fillId="0" borderId="26" xfId="0" applyFont="1" applyBorder="1" applyAlignment="1">
      <alignment horizontal="left" vertical="center" wrapText="1"/>
    </xf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52" fillId="24" borderId="0" xfId="0" applyFont="1" applyFill="1" applyAlignment="1">
      <alignment horizontal="left" vertical="center"/>
    </xf>
    <xf numFmtId="0" fontId="25" fillId="24" borderId="0" xfId="0" applyFont="1" applyFill="1" applyAlignment="1">
      <alignment horizontal="left" vertical="center" wrapText="1"/>
    </xf>
    <xf numFmtId="0" fontId="52" fillId="28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2" fillId="24" borderId="0" xfId="0" applyFont="1" applyFill="1" applyAlignment="1">
      <alignment horizontal="left" vertical="center" wrapText="1"/>
    </xf>
    <xf numFmtId="0" fontId="25" fillId="24" borderId="0" xfId="0" applyFont="1" applyFill="1" applyAlignment="1">
      <alignment horizontal="left" vertical="center"/>
    </xf>
    <xf numFmtId="0" fontId="26" fillId="27" borderId="0" xfId="0" applyFont="1" applyFill="1"/>
    <xf numFmtId="0" fontId="52" fillId="27" borderId="0" xfId="0" applyFont="1" applyFill="1"/>
    <xf numFmtId="0" fontId="25" fillId="24" borderId="26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83" fillId="0" borderId="10" xfId="62" applyFont="1" applyBorder="1" applyAlignment="1">
      <alignment horizontal="justify" vertical="center" wrapText="1"/>
    </xf>
    <xf numFmtId="0" fontId="84" fillId="30" borderId="0" xfId="62" applyFont="1" applyFill="1" applyAlignment="1">
      <alignment horizontal="justify"/>
    </xf>
    <xf numFmtId="0" fontId="84" fillId="0" borderId="0" xfId="62" applyFont="1" applyAlignment="1">
      <alignment horizontal="justify"/>
    </xf>
    <xf numFmtId="0" fontId="83" fillId="0" borderId="0" xfId="62" applyFont="1" applyAlignment="1">
      <alignment horizontal="justify" wrapText="1"/>
    </xf>
    <xf numFmtId="0" fontId="83" fillId="0" borderId="0" xfId="62" applyFont="1" applyAlignment="1">
      <alignment horizontal="justify"/>
    </xf>
    <xf numFmtId="0" fontId="84" fillId="0" borderId="0" xfId="53" applyFont="1" applyAlignment="1">
      <alignment horizontal="justify"/>
    </xf>
    <xf numFmtId="0" fontId="83" fillId="0" borderId="0" xfId="62" applyFont="1" applyAlignment="1">
      <alignment horizontal="justify" vertical="center" wrapText="1"/>
    </xf>
    <xf numFmtId="0" fontId="83" fillId="0" borderId="0" xfId="53" applyFont="1" applyAlignment="1">
      <alignment horizontal="justify" wrapText="1"/>
    </xf>
    <xf numFmtId="4" fontId="83" fillId="0" borderId="0" xfId="62" applyNumberFormat="1" applyFont="1" applyAlignment="1">
      <alignment horizontal="justify"/>
    </xf>
    <xf numFmtId="0" fontId="84" fillId="0" borderId="0" xfId="61" applyFont="1" applyAlignment="1">
      <alignment horizontal="justify"/>
    </xf>
    <xf numFmtId="0" fontId="83" fillId="0" borderId="10" xfId="62" applyFont="1" applyBorder="1" applyAlignment="1">
      <alignment horizontal="left" vertical="center"/>
    </xf>
    <xf numFmtId="0" fontId="84" fillId="0" borderId="0" xfId="62" applyFont="1"/>
    <xf numFmtId="0" fontId="83" fillId="0" borderId="0" xfId="43" applyFont="1"/>
    <xf numFmtId="0" fontId="86" fillId="0" borderId="0" xfId="43" applyFont="1" applyAlignment="1">
      <alignment vertical="center"/>
    </xf>
    <xf numFmtId="3" fontId="86" fillId="0" borderId="0" xfId="43" applyNumberFormat="1" applyFont="1" applyAlignment="1">
      <alignment vertical="center"/>
    </xf>
    <xf numFmtId="0" fontId="65" fillId="0" borderId="0" xfId="0" applyFont="1"/>
    <xf numFmtId="0" fontId="88" fillId="0" borderId="0" xfId="0" applyFont="1"/>
    <xf numFmtId="0" fontId="80" fillId="0" borderId="11" xfId="44" applyFont="1" applyBorder="1" applyAlignment="1">
      <alignment vertical="center" wrapText="1"/>
    </xf>
    <xf numFmtId="0" fontId="58" fillId="0" borderId="17" xfId="44" applyFont="1" applyBorder="1" applyAlignment="1">
      <alignment horizontal="center" vertical="center" wrapText="1"/>
    </xf>
    <xf numFmtId="3" fontId="58" fillId="0" borderId="17" xfId="44" applyNumberFormat="1" applyFont="1" applyBorder="1" applyAlignment="1">
      <alignment horizontal="center" vertical="center" wrapText="1"/>
    </xf>
    <xf numFmtId="0" fontId="58" fillId="0" borderId="15" xfId="44" applyFont="1" applyBorder="1" applyAlignment="1">
      <alignment horizontal="center" vertical="center" wrapText="1"/>
    </xf>
    <xf numFmtId="0" fontId="89" fillId="0" borderId="0" xfId="0" applyFont="1"/>
    <xf numFmtId="0" fontId="90" fillId="0" borderId="0" xfId="0" applyFont="1"/>
    <xf numFmtId="0" fontId="22" fillId="0" borderId="0" xfId="62" applyFont="1"/>
    <xf numFmtId="0" fontId="91" fillId="0" borderId="14" xfId="54" applyFont="1" applyBorder="1" applyAlignment="1">
      <alignment horizontal="left"/>
    </xf>
    <xf numFmtId="0" fontId="91" fillId="0" borderId="50" xfId="54" applyFont="1" applyBorder="1" applyAlignment="1">
      <alignment horizontal="left"/>
    </xf>
    <xf numFmtId="3" fontId="92" fillId="0" borderId="37" xfId="54" applyNumberFormat="1" applyFont="1" applyBorder="1"/>
    <xf numFmtId="3" fontId="14" fillId="0" borderId="37" xfId="54" applyNumberFormat="1" applyFont="1" applyBorder="1"/>
    <xf numFmtId="0" fontId="93" fillId="0" borderId="14" xfId="53" applyFont="1" applyBorder="1" applyAlignment="1">
      <alignment horizontal="left" wrapText="1"/>
    </xf>
    <xf numFmtId="0" fontId="16" fillId="0" borderId="0" xfId="54" applyAlignment="1">
      <alignment horizontal="left"/>
    </xf>
    <xf numFmtId="3" fontId="94" fillId="0" borderId="10" xfId="54" applyNumberFormat="1" applyFont="1" applyBorder="1"/>
    <xf numFmtId="0" fontId="26" fillId="0" borderId="0" xfId="47" applyFont="1"/>
    <xf numFmtId="0" fontId="62" fillId="0" borderId="0" xfId="47" applyFont="1"/>
    <xf numFmtId="3" fontId="26" fillId="0" borderId="0" xfId="47" applyNumberFormat="1" applyFont="1"/>
    <xf numFmtId="3" fontId="52" fillId="0" borderId="0" xfId="47" applyNumberFormat="1" applyFont="1"/>
    <xf numFmtId="3" fontId="81" fillId="0" borderId="10" xfId="47" applyNumberFormat="1" applyFont="1" applyBorder="1"/>
    <xf numFmtId="0" fontId="25" fillId="0" borderId="0" xfId="44" applyFont="1" applyAlignment="1">
      <alignment horizontal="center"/>
    </xf>
    <xf numFmtId="0" fontId="25" fillId="0" borderId="0" xfId="44" applyFont="1" applyAlignment="1">
      <alignment horizontal="center" vertical="center"/>
    </xf>
    <xf numFmtId="0" fontId="53" fillId="0" borderId="0" xfId="44" applyFont="1" applyAlignment="1">
      <alignment horizontal="center" vertical="center"/>
    </xf>
    <xf numFmtId="0" fontId="53" fillId="0" borderId="0" xfId="44" applyFont="1"/>
    <xf numFmtId="0" fontId="53" fillId="0" borderId="0" xfId="0" applyFont="1"/>
    <xf numFmtId="0" fontId="25" fillId="0" borderId="0" xfId="0" applyFont="1"/>
    <xf numFmtId="0" fontId="53" fillId="0" borderId="0" xfId="0" applyFont="1" applyAlignment="1">
      <alignment horizontal="center"/>
    </xf>
    <xf numFmtId="0" fontId="97" fillId="0" borderId="0" xfId="0" applyFont="1"/>
    <xf numFmtId="0" fontId="18" fillId="0" borderId="0" xfId="70" applyFont="1"/>
    <xf numFmtId="0" fontId="52" fillId="0" borderId="0" xfId="70" applyFont="1" applyAlignment="1">
      <alignment vertical="center" wrapText="1"/>
    </xf>
    <xf numFmtId="0" fontId="26" fillId="0" borderId="0" xfId="70" applyFont="1"/>
    <xf numFmtId="0" fontId="19" fillId="0" borderId="0" xfId="70" applyFont="1"/>
    <xf numFmtId="0" fontId="18" fillId="0" borderId="0" xfId="70" applyFont="1" applyAlignment="1">
      <alignment horizontal="center" vertical="justify"/>
    </xf>
    <xf numFmtId="170" fontId="81" fillId="0" borderId="10" xfId="47" applyNumberFormat="1" applyFont="1" applyBorder="1"/>
    <xf numFmtId="3" fontId="81" fillId="0" borderId="10" xfId="47" applyNumberFormat="1" applyFont="1" applyBorder="1" applyAlignment="1">
      <alignment horizontal="right"/>
    </xf>
    <xf numFmtId="0" fontId="24" fillId="0" borderId="0" xfId="0" applyFont="1" applyAlignment="1">
      <alignment horizontal="center"/>
    </xf>
    <xf numFmtId="0" fontId="67" fillId="0" borderId="0" xfId="0" applyFont="1"/>
    <xf numFmtId="0" fontId="65" fillId="0" borderId="0" xfId="44" applyFont="1" applyAlignment="1">
      <alignment vertical="center"/>
    </xf>
    <xf numFmtId="0" fontId="100" fillId="0" borderId="0" xfId="0" applyFont="1"/>
    <xf numFmtId="10" fontId="96" fillId="0" borderId="0" xfId="43" applyNumberFormat="1"/>
    <xf numFmtId="171" fontId="96" fillId="0" borderId="0" xfId="43" applyNumberFormat="1"/>
    <xf numFmtId="0" fontId="10" fillId="0" borderId="0" xfId="43" applyFont="1"/>
    <xf numFmtId="14" fontId="96" fillId="0" borderId="0" xfId="43" applyNumberFormat="1"/>
    <xf numFmtId="0" fontId="11" fillId="0" borderId="0" xfId="43" applyFont="1"/>
    <xf numFmtId="0" fontId="89" fillId="35" borderId="0" xfId="0" applyFont="1" applyFill="1"/>
    <xf numFmtId="3" fontId="19" fillId="0" borderId="0" xfId="0" applyNumberFormat="1" applyFont="1"/>
    <xf numFmtId="0" fontId="52" fillId="0" borderId="0" xfId="0" applyFont="1" applyAlignment="1">
      <alignment horizontal="center"/>
    </xf>
    <xf numFmtId="171" fontId="10" fillId="0" borderId="0" xfId="78" applyNumberFormat="1"/>
    <xf numFmtId="0" fontId="65" fillId="0" borderId="0" xfId="62" applyFont="1" applyAlignment="1">
      <alignment vertical="top"/>
    </xf>
    <xf numFmtId="0" fontId="85" fillId="0" borderId="0" xfId="0" applyFont="1" applyAlignment="1">
      <alignment horizontal="center"/>
    </xf>
    <xf numFmtId="3" fontId="89" fillId="25" borderId="0" xfId="0" applyNumberFormat="1" applyFont="1" applyFill="1"/>
    <xf numFmtId="3" fontId="65" fillId="25" borderId="0" xfId="0" applyNumberFormat="1" applyFont="1" applyFill="1"/>
    <xf numFmtId="3" fontId="17" fillId="0" borderId="0" xfId="70" applyNumberFormat="1" applyFont="1" applyAlignment="1">
      <alignment horizontal="right" vertical="center"/>
    </xf>
    <xf numFmtId="3" fontId="22" fillId="0" borderId="0" xfId="70" applyNumberFormat="1" applyFont="1" applyAlignment="1">
      <alignment horizontal="right" vertical="center"/>
    </xf>
    <xf numFmtId="0" fontId="95" fillId="0" borderId="10" xfId="62" applyFont="1" applyBorder="1" applyAlignment="1">
      <alignment horizontal="center" vertical="center"/>
    </xf>
    <xf numFmtId="0" fontId="83" fillId="0" borderId="10" xfId="44" applyFont="1" applyBorder="1" applyAlignment="1">
      <alignment horizontal="left" vertical="center" wrapText="1"/>
    </xf>
    <xf numFmtId="0" fontId="26" fillId="0" borderId="0" xfId="43" applyFont="1" applyAlignment="1">
      <alignment horizontal="center"/>
    </xf>
    <xf numFmtId="3" fontId="103" fillId="0" borderId="10" xfId="59" applyNumberFormat="1" applyFont="1" applyBorder="1" applyAlignment="1">
      <alignment vertical="center"/>
    </xf>
    <xf numFmtId="3" fontId="89" fillId="0" borderId="10" xfId="59" applyNumberFormat="1" applyFont="1" applyBorder="1" applyAlignment="1">
      <alignment horizontal="right" vertical="center" wrapText="1"/>
    </xf>
    <xf numFmtId="3" fontId="89" fillId="0" borderId="10" xfId="0" applyNumberFormat="1" applyFont="1" applyBorder="1" applyAlignment="1">
      <alignment horizontal="right" vertical="center"/>
    </xf>
    <xf numFmtId="0" fontId="52" fillId="0" borderId="0" xfId="43" applyFont="1" applyAlignment="1">
      <alignment horizontal="center" wrapText="1"/>
    </xf>
    <xf numFmtId="0" fontId="26" fillId="0" borderId="0" xfId="43" applyFont="1" applyAlignment="1">
      <alignment horizontal="right"/>
    </xf>
    <xf numFmtId="0" fontId="26" fillId="0" borderId="0" xfId="43" applyFont="1" applyAlignment="1">
      <alignment horizontal="center" wrapText="1"/>
    </xf>
    <xf numFmtId="0" fontId="65" fillId="0" borderId="0" xfId="62" applyFont="1" applyAlignment="1">
      <alignment horizontal="center"/>
    </xf>
    <xf numFmtId="0" fontId="83" fillId="0" borderId="10" xfId="62" applyFont="1" applyBorder="1" applyAlignment="1">
      <alignment horizontal="center" vertical="center" wrapText="1"/>
    </xf>
    <xf numFmtId="3" fontId="58" fillId="0" borderId="0" xfId="0" applyNumberFormat="1" applyFont="1" applyAlignment="1">
      <alignment horizontal="right" vertical="center"/>
    </xf>
    <xf numFmtId="0" fontId="52" fillId="28" borderId="0" xfId="0" applyFont="1" applyFill="1" applyAlignment="1">
      <alignment horizontal="left"/>
    </xf>
    <xf numFmtId="3" fontId="26" fillId="0" borderId="0" xfId="43" applyNumberFormat="1" applyFont="1" applyAlignment="1">
      <alignment horizontal="center"/>
    </xf>
    <xf numFmtId="3" fontId="106" fillId="0" borderId="10" xfId="0" applyNumberFormat="1" applyFont="1" applyBorder="1" applyAlignment="1">
      <alignment horizontal="right"/>
    </xf>
    <xf numFmtId="0" fontId="57" fillId="0" borderId="0" xfId="0" applyFont="1" applyAlignment="1">
      <alignment horizontal="center" vertical="center"/>
    </xf>
    <xf numFmtId="3" fontId="52" fillId="0" borderId="0" xfId="43" applyNumberFormat="1" applyFont="1"/>
    <xf numFmtId="3" fontId="68" fillId="0" borderId="0" xfId="70" applyNumberFormat="1" applyFont="1" applyAlignment="1">
      <alignment horizontal="right" vertical="center"/>
    </xf>
    <xf numFmtId="3" fontId="17" fillId="31" borderId="0" xfId="70" applyNumberFormat="1" applyFont="1" applyFill="1" applyAlignment="1">
      <alignment horizontal="right" vertical="center"/>
    </xf>
    <xf numFmtId="0" fontId="101" fillId="0" borderId="0" xfId="0" applyFont="1" applyAlignment="1">
      <alignment horizontal="center"/>
    </xf>
    <xf numFmtId="0" fontId="111" fillId="0" borderId="0" xfId="0" applyFont="1"/>
    <xf numFmtId="0" fontId="110" fillId="0" borderId="0" xfId="0" applyFont="1"/>
    <xf numFmtId="0" fontId="16" fillId="0" borderId="0" xfId="54" applyAlignment="1">
      <alignment vertical="center"/>
    </xf>
    <xf numFmtId="0" fontId="101" fillId="0" borderId="0" xfId="43" applyFont="1" applyAlignment="1">
      <alignment horizontal="center"/>
    </xf>
    <xf numFmtId="0" fontId="98" fillId="0" borderId="0" xfId="43" applyFont="1"/>
    <xf numFmtId="3" fontId="98" fillId="0" borderId="0" xfId="43" applyNumberFormat="1" applyFont="1"/>
    <xf numFmtId="0" fontId="112" fillId="0" borderId="0" xfId="0" applyFont="1"/>
    <xf numFmtId="0" fontId="65" fillId="0" borderId="0" xfId="44" applyFont="1" applyAlignment="1">
      <alignment horizontal="center" vertical="center"/>
    </xf>
    <xf numFmtId="3" fontId="58" fillId="0" borderId="0" xfId="44" applyNumberFormat="1" applyFont="1" applyAlignment="1">
      <alignment horizontal="center" vertical="center"/>
    </xf>
    <xf numFmtId="3" fontId="65" fillId="0" borderId="0" xfId="44" applyNumberFormat="1" applyFont="1" applyAlignment="1">
      <alignment horizontal="right" vertical="center"/>
    </xf>
    <xf numFmtId="0" fontId="58" fillId="29" borderId="34" xfId="44" applyFont="1" applyFill="1" applyBorder="1" applyAlignment="1">
      <alignment vertical="center"/>
    </xf>
    <xf numFmtId="0" fontId="58" fillId="29" borderId="35" xfId="44" applyFont="1" applyFill="1" applyBorder="1" applyAlignment="1">
      <alignment horizontal="center" vertical="center"/>
    </xf>
    <xf numFmtId="3" fontId="58" fillId="29" borderId="35" xfId="44" applyNumberFormat="1" applyFont="1" applyFill="1" applyBorder="1" applyAlignment="1">
      <alignment horizontal="center" vertical="center"/>
    </xf>
    <xf numFmtId="0" fontId="58" fillId="29" borderId="36" xfId="44" applyFont="1" applyFill="1" applyBorder="1" applyAlignment="1">
      <alignment horizontal="justify" vertical="center"/>
    </xf>
    <xf numFmtId="0" fontId="65" fillId="29" borderId="36" xfId="44" applyFont="1" applyFill="1" applyBorder="1" applyAlignment="1">
      <alignment horizontal="justify" vertical="center"/>
    </xf>
    <xf numFmtId="3" fontId="65" fillId="0" borderId="10" xfId="44" applyNumberFormat="1" applyFont="1" applyBorder="1" applyAlignment="1">
      <alignment horizontal="center" vertical="center" wrapText="1"/>
    </xf>
    <xf numFmtId="0" fontId="65" fillId="0" borderId="27" xfId="44" applyFont="1" applyBorder="1" applyAlignment="1">
      <alignment horizontal="justify" vertical="center" wrapText="1"/>
    </xf>
    <xf numFmtId="0" fontId="65" fillId="0" borderId="0" xfId="44" applyFont="1" applyAlignment="1">
      <alignment horizontal="justify" vertical="center"/>
    </xf>
    <xf numFmtId="0" fontId="58" fillId="0" borderId="0" xfId="44" applyFont="1" applyAlignment="1">
      <alignment vertical="center"/>
    </xf>
    <xf numFmtId="168" fontId="53" fillId="0" borderId="26" xfId="0" applyNumberFormat="1" applyFont="1" applyBorder="1" applyAlignment="1">
      <alignment vertical="center"/>
    </xf>
    <xf numFmtId="168" fontId="25" fillId="0" borderId="26" xfId="0" applyNumberFormat="1" applyFont="1" applyBorder="1" applyAlignment="1">
      <alignment vertical="center"/>
    </xf>
    <xf numFmtId="0" fontId="25" fillId="26" borderId="26" xfId="43" applyFont="1" applyFill="1" applyBorder="1" applyAlignment="1">
      <alignment horizontal="left" vertical="center" wrapText="1"/>
    </xf>
    <xf numFmtId="168" fontId="25" fillId="26" borderId="26" xfId="0" applyNumberFormat="1" applyFont="1" applyFill="1" applyBorder="1" applyAlignment="1">
      <alignment vertical="center"/>
    </xf>
    <xf numFmtId="0" fontId="25" fillId="0" borderId="26" xfId="0" applyFont="1" applyBorder="1" applyAlignment="1">
      <alignment horizontal="left" vertical="center" wrapText="1"/>
    </xf>
    <xf numFmtId="0" fontId="53" fillId="0" borderId="0" xfId="0" applyFont="1" applyAlignment="1">
      <alignment horizontal="right"/>
    </xf>
    <xf numFmtId="0" fontId="17" fillId="0" borderId="0" xfId="70" applyFont="1" applyAlignment="1">
      <alignment horizontal="center" vertical="center"/>
    </xf>
    <xf numFmtId="0" fontId="61" fillId="0" borderId="0" xfId="70" applyFont="1" applyAlignment="1">
      <alignment horizontal="center" vertical="center"/>
    </xf>
    <xf numFmtId="0" fontId="57" fillId="0" borderId="0" xfId="70" applyFont="1"/>
    <xf numFmtId="0" fontId="65" fillId="0" borderId="0" xfId="0" applyFont="1" applyAlignment="1">
      <alignment horizontal="right"/>
    </xf>
    <xf numFmtId="3" fontId="58" fillId="0" borderId="23" xfId="44" applyNumberFormat="1" applyFont="1" applyBorder="1" applyAlignment="1">
      <alignment horizontal="center" vertical="center" wrapText="1"/>
    </xf>
    <xf numFmtId="0" fontId="58" fillId="0" borderId="30" xfId="44" applyFont="1" applyBorder="1" applyAlignment="1">
      <alignment vertical="center"/>
    </xf>
    <xf numFmtId="3" fontId="96" fillId="0" borderId="0" xfId="43" applyNumberFormat="1"/>
    <xf numFmtId="3" fontId="18" fillId="0" borderId="0" xfId="70" applyNumberFormat="1" applyFont="1"/>
    <xf numFmtId="0" fontId="26" fillId="0" borderId="0" xfId="43" applyFont="1" applyAlignment="1">
      <alignment horizontal="left"/>
    </xf>
    <xf numFmtId="0" fontId="87" fillId="0" borderId="26" xfId="43" applyFont="1" applyBorder="1" applyAlignment="1">
      <alignment horizontal="center" vertical="center"/>
    </xf>
    <xf numFmtId="0" fontId="86" fillId="0" borderId="26" xfId="43" applyFont="1" applyBorder="1" applyAlignment="1">
      <alignment vertical="center"/>
    </xf>
    <xf numFmtId="0" fontId="87" fillId="0" borderId="26" xfId="43" applyFont="1" applyBorder="1" applyAlignment="1">
      <alignment vertical="center"/>
    </xf>
    <xf numFmtId="166" fontId="87" fillId="24" borderId="34" xfId="59" applyNumberFormat="1" applyFont="1" applyFill="1" applyBorder="1" applyAlignment="1">
      <alignment vertical="center" wrapText="1"/>
    </xf>
    <xf numFmtId="0" fontId="87" fillId="24" borderId="34" xfId="43" applyFont="1" applyFill="1" applyBorder="1" applyAlignment="1">
      <alignment vertical="center"/>
    </xf>
    <xf numFmtId="0" fontId="95" fillId="0" borderId="0" xfId="47" applyFont="1" applyAlignment="1">
      <alignment horizontal="center" wrapText="1"/>
    </xf>
    <xf numFmtId="0" fontId="114" fillId="0" borderId="0" xfId="0" applyFont="1" applyAlignment="1">
      <alignment wrapText="1"/>
    </xf>
    <xf numFmtId="0" fontId="81" fillId="0" borderId="0" xfId="43" applyFont="1" applyAlignment="1">
      <alignment horizontal="center"/>
    </xf>
    <xf numFmtId="0" fontId="81" fillId="0" borderId="0" xfId="0" applyFont="1" applyAlignment="1">
      <alignment horizontal="right"/>
    </xf>
    <xf numFmtId="0" fontId="53" fillId="0" borderId="0" xfId="60" applyFont="1" applyAlignment="1">
      <alignment horizontal="right" vertical="center"/>
    </xf>
    <xf numFmtId="0" fontId="81" fillId="0" borderId="0" xfId="0" applyFont="1" applyAlignment="1">
      <alignment horizontal="right" vertical="center"/>
    </xf>
    <xf numFmtId="0" fontId="81" fillId="0" borderId="0" xfId="0" applyFont="1" applyAlignment="1">
      <alignment horizontal="center" vertical="center"/>
    </xf>
    <xf numFmtId="0" fontId="90" fillId="0" borderId="0" xfId="44" applyFont="1" applyAlignment="1">
      <alignment vertical="center"/>
    </xf>
    <xf numFmtId="0" fontId="81" fillId="0" borderId="0" xfId="0" applyFont="1"/>
    <xf numFmtId="0" fontId="89" fillId="0" borderId="0" xfId="0" applyFont="1" applyAlignment="1">
      <alignment horizontal="right" vertical="center"/>
    </xf>
    <xf numFmtId="0" fontId="89" fillId="0" borderId="0" xfId="0" applyFont="1" applyAlignment="1">
      <alignment horizontal="right"/>
    </xf>
    <xf numFmtId="0" fontId="87" fillId="0" borderId="0" xfId="63" applyFont="1" applyAlignment="1">
      <alignment wrapText="1"/>
    </xf>
    <xf numFmtId="0" fontId="116" fillId="0" borderId="0" xfId="62" applyFont="1" applyAlignment="1">
      <alignment horizontal="center" wrapText="1"/>
    </xf>
    <xf numFmtId="0" fontId="84" fillId="0" borderId="0" xfId="0" applyFont="1" applyAlignment="1">
      <alignment horizontal="right"/>
    </xf>
    <xf numFmtId="0" fontId="58" fillId="24" borderId="45" xfId="44" applyFont="1" applyFill="1" applyBorder="1" applyAlignment="1">
      <alignment vertical="center" wrapText="1"/>
    </xf>
    <xf numFmtId="3" fontId="58" fillId="24" borderId="46" xfId="44" applyNumberFormat="1" applyFont="1" applyFill="1" applyBorder="1" applyAlignment="1">
      <alignment horizontal="center" vertical="center"/>
    </xf>
    <xf numFmtId="0" fontId="58" fillId="24" borderId="49" xfId="44" applyFont="1" applyFill="1" applyBorder="1" applyAlignment="1">
      <alignment horizontal="justify" vertical="center"/>
    </xf>
    <xf numFmtId="0" fontId="58" fillId="0" borderId="56" xfId="0" applyFont="1" applyBorder="1" applyAlignment="1">
      <alignment vertical="center"/>
    </xf>
    <xf numFmtId="0" fontId="58" fillId="0" borderId="56" xfId="0" applyFont="1" applyBorder="1" applyAlignment="1">
      <alignment horizontal="center" vertical="center"/>
    </xf>
    <xf numFmtId="3" fontId="58" fillId="0" borderId="56" xfId="0" applyNumberFormat="1" applyFont="1" applyBorder="1" applyAlignment="1">
      <alignment horizontal="right" vertical="center"/>
    </xf>
    <xf numFmtId="0" fontId="58" fillId="0" borderId="56" xfId="0" applyFont="1" applyBorder="1" applyAlignment="1">
      <alignment horizontal="justify" vertical="center"/>
    </xf>
    <xf numFmtId="0" fontId="95" fillId="0" borderId="0" xfId="0" applyFont="1" applyAlignment="1">
      <alignment horizontal="center"/>
    </xf>
    <xf numFmtId="170" fontId="81" fillId="0" borderId="14" xfId="47" applyNumberFormat="1" applyFont="1" applyBorder="1"/>
    <xf numFmtId="0" fontId="52" fillId="24" borderId="26" xfId="43" applyFont="1" applyFill="1" applyBorder="1" applyAlignment="1">
      <alignment horizontal="left" vertical="center"/>
    </xf>
    <xf numFmtId="0" fontId="26" fillId="27" borderId="34" xfId="0" applyFont="1" applyFill="1" applyBorder="1"/>
    <xf numFmtId="0" fontId="53" fillId="27" borderId="34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59" fillId="0" borderId="0" xfId="60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/>
    </xf>
    <xf numFmtId="0" fontId="83" fillId="0" borderId="0" xfId="43" applyFont="1" applyAlignment="1">
      <alignment horizontal="right"/>
    </xf>
    <xf numFmtId="3" fontId="110" fillId="0" borderId="0" xfId="0" applyNumberFormat="1" applyFont="1"/>
    <xf numFmtId="3" fontId="106" fillId="0" borderId="27" xfId="0" applyNumberFormat="1" applyFont="1" applyBorder="1" applyAlignment="1">
      <alignment horizontal="right"/>
    </xf>
    <xf numFmtId="0" fontId="105" fillId="0" borderId="0" xfId="57" applyFont="1" applyAlignment="1">
      <alignment horizontal="right"/>
    </xf>
    <xf numFmtId="0" fontId="105" fillId="0" borderId="0" xfId="60" applyFont="1" applyAlignment="1">
      <alignment horizontal="right"/>
    </xf>
    <xf numFmtId="0" fontId="118" fillId="0" borderId="0" xfId="0" applyFont="1" applyAlignment="1">
      <alignment horizontal="center" wrapText="1"/>
    </xf>
    <xf numFmtId="3" fontId="22" fillId="0" borderId="0" xfId="70" applyNumberFormat="1" applyFont="1" applyAlignment="1">
      <alignment horizontal="right" wrapText="1"/>
    </xf>
    <xf numFmtId="0" fontId="18" fillId="0" borderId="0" xfId="70" applyFont="1" applyAlignment="1">
      <alignment horizontal="center"/>
    </xf>
    <xf numFmtId="3" fontId="18" fillId="0" borderId="0" xfId="70" applyNumberFormat="1" applyFont="1" applyAlignment="1">
      <alignment vertical="center"/>
    </xf>
    <xf numFmtId="0" fontId="18" fillId="0" borderId="0" xfId="70" applyFont="1" applyAlignment="1">
      <alignment vertical="center"/>
    </xf>
    <xf numFmtId="0" fontId="57" fillId="0" borderId="42" xfId="70" applyFont="1" applyBorder="1" applyAlignment="1">
      <alignment vertical="center"/>
    </xf>
    <xf numFmtId="0" fontId="26" fillId="0" borderId="0" xfId="43" applyFont="1" applyAlignment="1">
      <alignment vertical="center"/>
    </xf>
    <xf numFmtId="0" fontId="89" fillId="0" borderId="0" xfId="44" applyFont="1"/>
    <xf numFmtId="0" fontId="90" fillId="0" borderId="0" xfId="44" applyFont="1"/>
    <xf numFmtId="3" fontId="89" fillId="0" borderId="0" xfId="44" applyNumberFormat="1" applyFont="1"/>
    <xf numFmtId="3" fontId="90" fillId="0" borderId="0" xfId="44" applyNumberFormat="1" applyFont="1" applyAlignment="1">
      <alignment vertical="center"/>
    </xf>
    <xf numFmtId="3" fontId="89" fillId="0" borderId="0" xfId="44" applyNumberFormat="1" applyFont="1" applyAlignment="1">
      <alignment vertical="center"/>
    </xf>
    <xf numFmtId="3" fontId="22" fillId="0" borderId="27" xfId="70" applyNumberFormat="1" applyFont="1" applyBorder="1" applyAlignment="1">
      <alignment horizontal="right" wrapText="1"/>
    </xf>
    <xf numFmtId="0" fontId="59" fillId="0" borderId="30" xfId="70" applyFont="1" applyBorder="1" applyAlignment="1">
      <alignment horizontal="center"/>
    </xf>
    <xf numFmtId="0" fontId="59" fillId="0" borderId="59" xfId="70" applyFont="1" applyBorder="1" applyAlignment="1">
      <alignment horizontal="center" vertical="justify"/>
    </xf>
    <xf numFmtId="0" fontId="17" fillId="0" borderId="30" xfId="70" applyFont="1" applyBorder="1" applyAlignment="1">
      <alignment vertical="center" wrapText="1"/>
    </xf>
    <xf numFmtId="0" fontId="120" fillId="0" borderId="0" xfId="0" applyFont="1" applyAlignment="1">
      <alignment horizontal="center" vertical="center"/>
    </xf>
    <xf numFmtId="0" fontId="120" fillId="0" borderId="0" xfId="0" applyFont="1" applyAlignment="1">
      <alignment horizontal="center"/>
    </xf>
    <xf numFmtId="0" fontId="119" fillId="0" borderId="0" xfId="0" applyFont="1"/>
    <xf numFmtId="0" fontId="119" fillId="0" borderId="0" xfId="0" applyFont="1" applyAlignment="1">
      <alignment horizontal="right"/>
    </xf>
    <xf numFmtId="0" fontId="119" fillId="0" borderId="0" xfId="0" applyFont="1" applyAlignment="1">
      <alignment horizontal="center" vertical="center"/>
    </xf>
    <xf numFmtId="0" fontId="89" fillId="0" borderId="26" xfId="44" applyFont="1" applyBorder="1" applyAlignment="1">
      <alignment vertical="center" wrapText="1"/>
    </xf>
    <xf numFmtId="3" fontId="89" fillId="0" borderId="10" xfId="44" applyNumberFormat="1" applyFont="1" applyBorder="1" applyAlignment="1">
      <alignment vertical="center"/>
    </xf>
    <xf numFmtId="3" fontId="90" fillId="0" borderId="19" xfId="44" applyNumberFormat="1" applyFont="1" applyBorder="1" applyAlignment="1">
      <alignment vertical="center"/>
    </xf>
    <xf numFmtId="0" fontId="89" fillId="0" borderId="26" xfId="44" applyFont="1" applyBorder="1" applyAlignment="1">
      <alignment vertical="center"/>
    </xf>
    <xf numFmtId="0" fontId="90" fillId="0" borderId="34" xfId="44" applyFont="1" applyBorder="1" applyAlignment="1">
      <alignment vertical="center"/>
    </xf>
    <xf numFmtId="3" fontId="90" fillId="0" borderId="35" xfId="44" applyNumberFormat="1" applyFont="1" applyBorder="1" applyAlignment="1">
      <alignment vertical="center"/>
    </xf>
    <xf numFmtId="3" fontId="90" fillId="0" borderId="61" xfId="44" applyNumberFormat="1" applyFont="1" applyBorder="1" applyAlignment="1">
      <alignment vertical="center"/>
    </xf>
    <xf numFmtId="0" fontId="90" fillId="0" borderId="44" xfId="44" applyFont="1" applyBorder="1" applyAlignment="1">
      <alignment vertical="center"/>
    </xf>
    <xf numFmtId="3" fontId="90" fillId="0" borderId="41" xfId="44" applyNumberFormat="1" applyFont="1" applyBorder="1" applyAlignment="1">
      <alignment horizontal="center" vertical="center" wrapText="1"/>
    </xf>
    <xf numFmtId="0" fontId="90" fillId="0" borderId="20" xfId="44" applyFont="1" applyBorder="1" applyAlignment="1">
      <alignment horizontal="right" vertical="center"/>
    </xf>
    <xf numFmtId="3" fontId="90" fillId="0" borderId="0" xfId="44" applyNumberFormat="1" applyFont="1"/>
    <xf numFmtId="0" fontId="122" fillId="25" borderId="0" xfId="0" applyFont="1" applyFill="1"/>
    <xf numFmtId="0" fontId="75" fillId="0" borderId="44" xfId="43" applyFont="1" applyBorder="1" applyAlignment="1">
      <alignment horizontal="center" vertical="center" wrapText="1"/>
    </xf>
    <xf numFmtId="0" fontId="75" fillId="0" borderId="41" xfId="43" applyFont="1" applyBorder="1" applyAlignment="1">
      <alignment horizontal="center" vertical="center" wrapText="1"/>
    </xf>
    <xf numFmtId="0" fontId="75" fillId="0" borderId="47" xfId="43" applyFont="1" applyBorder="1" applyAlignment="1">
      <alignment horizontal="center" vertical="center" wrapText="1"/>
    </xf>
    <xf numFmtId="3" fontId="53" fillId="0" borderId="10" xfId="43" applyNumberFormat="1" applyFont="1" applyBorder="1"/>
    <xf numFmtId="3" fontId="25" fillId="26" borderId="10" xfId="43" applyNumberFormat="1" applyFont="1" applyFill="1" applyBorder="1"/>
    <xf numFmtId="3" fontId="53" fillId="0" borderId="10" xfId="43" applyNumberFormat="1" applyFont="1" applyBorder="1" applyAlignment="1">
      <alignment vertical="center"/>
    </xf>
    <xf numFmtId="3" fontId="25" fillId="24" borderId="10" xfId="0" applyNumberFormat="1" applyFont="1" applyFill="1" applyBorder="1"/>
    <xf numFmtId="3" fontId="25" fillId="28" borderId="10" xfId="0" applyNumberFormat="1" applyFont="1" applyFill="1" applyBorder="1"/>
    <xf numFmtId="3" fontId="25" fillId="0" borderId="10" xfId="43" applyNumberFormat="1" applyFont="1" applyBorder="1"/>
    <xf numFmtId="3" fontId="25" fillId="24" borderId="10" xfId="43" applyNumberFormat="1" applyFont="1" applyFill="1" applyBorder="1"/>
    <xf numFmtId="3" fontId="25" fillId="27" borderId="35" xfId="0" applyNumberFormat="1" applyFont="1" applyFill="1" applyBorder="1"/>
    <xf numFmtId="3" fontId="53" fillId="0" borderId="10" xfId="0" applyNumberFormat="1" applyFont="1" applyBorder="1" applyAlignment="1">
      <alignment horizontal="right"/>
    </xf>
    <xf numFmtId="3" fontId="25" fillId="0" borderId="10" xfId="0" applyNumberFormat="1" applyFont="1" applyBorder="1" applyAlignment="1">
      <alignment horizontal="right"/>
    </xf>
    <xf numFmtId="3" fontId="25" fillId="26" borderId="10" xfId="0" applyNumberFormat="1" applyFont="1" applyFill="1" applyBorder="1" applyAlignment="1">
      <alignment horizontal="right"/>
    </xf>
    <xf numFmtId="3" fontId="25" fillId="24" borderId="10" xfId="0" applyNumberFormat="1" applyFont="1" applyFill="1" applyBorder="1" applyAlignment="1">
      <alignment horizontal="right"/>
    </xf>
    <xf numFmtId="0" fontId="25" fillId="0" borderId="44" xfId="43" applyFont="1" applyBorder="1" applyAlignment="1">
      <alignment horizontal="center" vertical="center" wrapText="1"/>
    </xf>
    <xf numFmtId="0" fontId="25" fillId="0" borderId="41" xfId="43" applyFont="1" applyBorder="1" applyAlignment="1">
      <alignment horizontal="center" vertical="center"/>
    </xf>
    <xf numFmtId="0" fontId="25" fillId="0" borderId="41" xfId="43" applyFont="1" applyBorder="1" applyAlignment="1">
      <alignment horizontal="center" vertical="center" wrapText="1"/>
    </xf>
    <xf numFmtId="0" fontId="25" fillId="0" borderId="44" xfId="62" applyFont="1" applyBorder="1" applyAlignment="1">
      <alignment horizontal="center" vertical="center" wrapText="1"/>
    </xf>
    <xf numFmtId="0" fontId="80" fillId="0" borderId="41" xfId="43" applyFont="1" applyBorder="1" applyAlignment="1">
      <alignment horizontal="center" vertical="center" wrapText="1"/>
    </xf>
    <xf numFmtId="0" fontId="80" fillId="0" borderId="47" xfId="43" applyFont="1" applyBorder="1" applyAlignment="1">
      <alignment horizontal="center" vertical="center" wrapText="1"/>
    </xf>
    <xf numFmtId="0" fontId="95" fillId="0" borderId="10" xfId="62" applyFont="1" applyBorder="1" applyAlignment="1">
      <alignment horizontal="center" vertical="center" wrapText="1"/>
    </xf>
    <xf numFmtId="0" fontId="81" fillId="0" borderId="0" xfId="43" applyFont="1" applyAlignment="1">
      <alignment horizontal="right"/>
    </xf>
    <xf numFmtId="3" fontId="53" fillId="0" borderId="26" xfId="43" applyNumberFormat="1" applyFont="1" applyBorder="1"/>
    <xf numFmtId="3" fontId="53" fillId="0" borderId="27" xfId="43" applyNumberFormat="1" applyFont="1" applyBorder="1"/>
    <xf numFmtId="3" fontId="25" fillId="26" borderId="26" xfId="43" applyNumberFormat="1" applyFont="1" applyFill="1" applyBorder="1"/>
    <xf numFmtId="3" fontId="53" fillId="0" borderId="26" xfId="43" applyNumberFormat="1" applyFont="1" applyBorder="1" applyAlignment="1">
      <alignment vertical="center"/>
    </xf>
    <xf numFmtId="3" fontId="25" fillId="24" borderId="26" xfId="0" applyNumberFormat="1" applyFont="1" applyFill="1" applyBorder="1"/>
    <xf numFmtId="3" fontId="25" fillId="28" borderId="26" xfId="0" applyNumberFormat="1" applyFont="1" applyFill="1" applyBorder="1"/>
    <xf numFmtId="3" fontId="25" fillId="0" borderId="26" xfId="43" applyNumberFormat="1" applyFont="1" applyBorder="1"/>
    <xf numFmtId="3" fontId="25" fillId="24" borderId="26" xfId="43" applyNumberFormat="1" applyFont="1" applyFill="1" applyBorder="1"/>
    <xf numFmtId="3" fontId="25" fillId="27" borderId="34" xfId="0" applyNumberFormat="1" applyFont="1" applyFill="1" applyBorder="1"/>
    <xf numFmtId="3" fontId="53" fillId="0" borderId="26" xfId="0" applyNumberFormat="1" applyFont="1" applyBorder="1" applyAlignment="1">
      <alignment horizontal="right"/>
    </xf>
    <xf numFmtId="3" fontId="25" fillId="0" borderId="26" xfId="0" applyNumberFormat="1" applyFont="1" applyBorder="1" applyAlignment="1">
      <alignment horizontal="right"/>
    </xf>
    <xf numFmtId="3" fontId="25" fillId="26" borderId="26" xfId="0" applyNumberFormat="1" applyFont="1" applyFill="1" applyBorder="1" applyAlignment="1">
      <alignment horizontal="right"/>
    </xf>
    <xf numFmtId="3" fontId="25" fillId="24" borderId="26" xfId="0" applyNumberFormat="1" applyFont="1" applyFill="1" applyBorder="1" applyAlignment="1">
      <alignment horizontal="right"/>
    </xf>
    <xf numFmtId="3" fontId="57" fillId="0" borderId="0" xfId="0" applyNumberFormat="1" applyFont="1"/>
    <xf numFmtId="3" fontId="21" fillId="0" borderId="0" xfId="0" applyNumberFormat="1" applyFont="1" applyAlignment="1">
      <alignment vertical="top"/>
    </xf>
    <xf numFmtId="0" fontId="75" fillId="0" borderId="44" xfId="0" applyFont="1" applyBorder="1" applyAlignment="1">
      <alignment horizontal="center" vertical="center" wrapText="1"/>
    </xf>
    <xf numFmtId="0" fontId="74" fillId="0" borderId="0" xfId="43" applyFont="1" applyAlignment="1">
      <alignment horizontal="center" vertical="center" wrapText="1"/>
    </xf>
    <xf numFmtId="0" fontId="74" fillId="0" borderId="0" xfId="43" applyFont="1" applyAlignment="1">
      <alignment vertical="center"/>
    </xf>
    <xf numFmtId="0" fontId="24" fillId="0" borderId="0" xfId="0" applyFont="1" applyAlignment="1">
      <alignment vertical="center"/>
    </xf>
    <xf numFmtId="3" fontId="89" fillId="0" borderId="23" xfId="43" applyNumberFormat="1" applyFont="1" applyBorder="1"/>
    <xf numFmtId="3" fontId="89" fillId="0" borderId="10" xfId="43" applyNumberFormat="1" applyFont="1" applyBorder="1"/>
    <xf numFmtId="3" fontId="90" fillId="24" borderId="17" xfId="43" applyNumberFormat="1" applyFont="1" applyFill="1" applyBorder="1"/>
    <xf numFmtId="3" fontId="89" fillId="0" borderId="23" xfId="43" applyNumberFormat="1" applyFont="1" applyBorder="1" applyAlignment="1">
      <alignment vertical="center"/>
    </xf>
    <xf numFmtId="0" fontId="58" fillId="29" borderId="26" xfId="62" applyFont="1" applyFill="1" applyBorder="1" applyAlignment="1">
      <alignment horizontal="center" vertical="center" wrapText="1"/>
    </xf>
    <xf numFmtId="0" fontId="58" fillId="24" borderId="16" xfId="62" applyFont="1" applyFill="1" applyBorder="1" applyAlignment="1">
      <alignment horizontal="center" vertical="center" wrapText="1"/>
    </xf>
    <xf numFmtId="0" fontId="90" fillId="24" borderId="17" xfId="0" applyFont="1" applyFill="1" applyBorder="1" applyAlignment="1">
      <alignment horizontal="left" vertical="center" wrapText="1"/>
    </xf>
    <xf numFmtId="3" fontId="107" fillId="29" borderId="10" xfId="0" applyNumberFormat="1" applyFont="1" applyFill="1" applyBorder="1" applyAlignment="1">
      <alignment horizontal="right" vertical="center"/>
    </xf>
    <xf numFmtId="3" fontId="107" fillId="24" borderId="17" xfId="0" applyNumberFormat="1" applyFont="1" applyFill="1" applyBorder="1" applyAlignment="1">
      <alignment horizontal="right" vertical="center"/>
    </xf>
    <xf numFmtId="3" fontId="107" fillId="29" borderId="27" xfId="0" applyNumberFormat="1" applyFont="1" applyFill="1" applyBorder="1" applyAlignment="1">
      <alignment horizontal="right" vertical="center"/>
    </xf>
    <xf numFmtId="10" fontId="81" fillId="0" borderId="10" xfId="80" applyNumberFormat="1" applyFont="1" applyBorder="1"/>
    <xf numFmtId="3" fontId="81" fillId="0" borderId="0" xfId="47" applyNumberFormat="1" applyFont="1"/>
    <xf numFmtId="0" fontId="89" fillId="0" borderId="0" xfId="0" applyFont="1" applyAlignment="1">
      <alignment vertical="center"/>
    </xf>
    <xf numFmtId="3" fontId="89" fillId="0" borderId="26" xfId="43" applyNumberFormat="1" applyFont="1" applyBorder="1"/>
    <xf numFmtId="3" fontId="89" fillId="0" borderId="25" xfId="43" applyNumberFormat="1" applyFont="1" applyBorder="1"/>
    <xf numFmtId="3" fontId="90" fillId="24" borderId="16" xfId="43" applyNumberFormat="1" applyFont="1" applyFill="1" applyBorder="1"/>
    <xf numFmtId="3" fontId="89" fillId="0" borderId="25" xfId="43" applyNumberFormat="1" applyFont="1" applyBorder="1" applyAlignment="1">
      <alignment vertical="center"/>
    </xf>
    <xf numFmtId="0" fontId="58" fillId="0" borderId="0" xfId="44" applyFont="1" applyAlignment="1">
      <alignment horizontal="center"/>
    </xf>
    <xf numFmtId="0" fontId="58" fillId="0" borderId="0" xfId="44" applyFont="1"/>
    <xf numFmtId="0" fontId="80" fillId="0" borderId="0" xfId="54" applyFont="1" applyAlignment="1">
      <alignment wrapText="1"/>
    </xf>
    <xf numFmtId="0" fontId="87" fillId="0" borderId="0" xfId="54" applyFont="1" applyAlignment="1">
      <alignment horizontal="center" wrapText="1"/>
    </xf>
    <xf numFmtId="0" fontId="80" fillId="0" borderId="0" xfId="54" applyFont="1" applyAlignment="1">
      <alignment horizontal="center" wrapText="1"/>
    </xf>
    <xf numFmtId="0" fontId="80" fillId="0" borderId="0" xfId="54" applyFont="1" applyAlignment="1">
      <alignment vertical="center" wrapText="1"/>
    </xf>
    <xf numFmtId="0" fontId="86" fillId="0" borderId="0" xfId="81" applyFont="1" applyAlignment="1">
      <alignment horizontal="center" vertical="center" wrapText="1"/>
    </xf>
    <xf numFmtId="0" fontId="73" fillId="0" borderId="0" xfId="54" applyFont="1"/>
    <xf numFmtId="0" fontId="73" fillId="0" borderId="0" xfId="54" applyFont="1" applyAlignment="1">
      <alignment vertical="center"/>
    </xf>
    <xf numFmtId="0" fontId="73" fillId="0" borderId="0" xfId="54" applyFont="1" applyAlignment="1">
      <alignment horizontal="right"/>
    </xf>
    <xf numFmtId="0" fontId="65" fillId="0" borderId="0" xfId="60" applyFont="1" applyAlignment="1">
      <alignment horizontal="right" vertical="center"/>
    </xf>
    <xf numFmtId="0" fontId="78" fillId="0" borderId="0" xfId="54" applyFont="1" applyAlignment="1">
      <alignment horizontal="center"/>
    </xf>
    <xf numFmtId="0" fontId="22" fillId="0" borderId="0" xfId="54" applyFont="1"/>
    <xf numFmtId="0" fontId="55" fillId="0" borderId="0" xfId="54" applyFont="1"/>
    <xf numFmtId="0" fontId="15" fillId="0" borderId="0" xfId="54" applyFont="1"/>
    <xf numFmtId="2" fontId="89" fillId="0" borderId="10" xfId="44" applyNumberFormat="1" applyFont="1" applyBorder="1" applyAlignment="1">
      <alignment vertical="center"/>
    </xf>
    <xf numFmtId="2" fontId="89" fillId="0" borderId="10" xfId="44" applyNumberFormat="1" applyFont="1" applyBorder="1" applyAlignment="1">
      <alignment vertical="center" wrapText="1"/>
    </xf>
    <xf numFmtId="0" fontId="89" fillId="0" borderId="10" xfId="44" applyFont="1" applyBorder="1" applyAlignment="1">
      <alignment vertical="center" wrapText="1"/>
    </xf>
    <xf numFmtId="0" fontId="22" fillId="0" borderId="0" xfId="54" applyFont="1" applyAlignment="1">
      <alignment vertical="center"/>
    </xf>
    <xf numFmtId="0" fontId="55" fillId="0" borderId="0" xfId="54" applyFont="1" applyAlignment="1">
      <alignment vertical="center"/>
    </xf>
    <xf numFmtId="0" fontId="15" fillId="0" borderId="0" xfId="54" applyFont="1" applyAlignment="1">
      <alignment vertical="center"/>
    </xf>
    <xf numFmtId="2" fontId="90" fillId="0" borderId="10" xfId="44" applyNumberFormat="1" applyFont="1" applyBorder="1" applyAlignment="1">
      <alignment vertical="center"/>
    </xf>
    <xf numFmtId="1" fontId="55" fillId="0" borderId="0" xfId="54" applyNumberFormat="1" applyFont="1" applyAlignment="1">
      <alignment vertical="center"/>
    </xf>
    <xf numFmtId="0" fontId="53" fillId="0" borderId="0" xfId="44" applyFont="1" applyAlignment="1">
      <alignment wrapText="1"/>
    </xf>
    <xf numFmtId="0" fontId="65" fillId="0" borderId="0" xfId="44" applyFont="1" applyAlignment="1">
      <alignment wrapText="1"/>
    </xf>
    <xf numFmtId="1" fontId="55" fillId="0" borderId="0" xfId="54" applyNumberFormat="1" applyFont="1"/>
    <xf numFmtId="0" fontId="68" fillId="0" borderId="0" xfId="54" applyFont="1"/>
    <xf numFmtId="0" fontId="68" fillId="0" borderId="0" xfId="54" applyFont="1" applyAlignment="1">
      <alignment vertical="center"/>
    </xf>
    <xf numFmtId="0" fontId="17" fillId="0" borderId="0" xfId="54" applyFont="1" applyAlignment="1">
      <alignment vertical="center"/>
    </xf>
    <xf numFmtId="2" fontId="90" fillId="0" borderId="10" xfId="44" applyNumberFormat="1" applyFont="1" applyBorder="1" applyAlignment="1">
      <alignment vertical="center" wrapText="1"/>
    </xf>
    <xf numFmtId="0" fontId="65" fillId="0" borderId="0" xfId="44" applyFont="1" applyAlignment="1">
      <alignment horizontal="right" vertical="center"/>
    </xf>
    <xf numFmtId="0" fontId="17" fillId="0" borderId="0" xfId="54" applyFont="1" applyAlignment="1">
      <alignment horizontal="right" vertical="center"/>
    </xf>
    <xf numFmtId="0" fontId="55" fillId="0" borderId="0" xfId="54" applyFont="1" applyAlignment="1">
      <alignment horizontal="right" vertical="center"/>
    </xf>
    <xf numFmtId="0" fontId="65" fillId="0" borderId="0" xfId="54" applyFont="1"/>
    <xf numFmtId="0" fontId="58" fillId="0" borderId="0" xfId="54" applyFont="1" applyAlignment="1">
      <alignment horizontal="center"/>
    </xf>
    <xf numFmtId="0" fontId="58" fillId="0" borderId="0" xfId="65" applyFont="1" applyAlignment="1">
      <alignment horizontal="center"/>
    </xf>
    <xf numFmtId="0" fontId="65" fillId="0" borderId="0" xfId="54" applyFont="1" applyAlignment="1">
      <alignment vertical="center"/>
    </xf>
    <xf numFmtId="2" fontId="89" fillId="0" borderId="22" xfId="65" applyNumberFormat="1" applyFont="1" applyBorder="1" applyAlignment="1">
      <alignment vertical="center"/>
    </xf>
    <xf numFmtId="0" fontId="58" fillId="0" borderId="0" xfId="54" applyFont="1"/>
    <xf numFmtId="0" fontId="57" fillId="0" borderId="0" xfId="54" applyFont="1" applyAlignment="1">
      <alignment vertical="center"/>
    </xf>
    <xf numFmtId="3" fontId="81" fillId="0" borderId="37" xfId="47" applyNumberFormat="1" applyFont="1" applyBorder="1" applyAlignment="1">
      <alignment horizontal="right"/>
    </xf>
    <xf numFmtId="0" fontId="75" fillId="0" borderId="65" xfId="43" applyFont="1" applyBorder="1" applyAlignment="1">
      <alignment horizontal="center" vertical="center" wrapText="1"/>
    </xf>
    <xf numFmtId="3" fontId="53" fillId="0" borderId="37" xfId="0" applyNumberFormat="1" applyFont="1" applyBorder="1" applyAlignment="1">
      <alignment horizontal="right"/>
    </xf>
    <xf numFmtId="3" fontId="25" fillId="0" borderId="37" xfId="0" applyNumberFormat="1" applyFont="1" applyBorder="1" applyAlignment="1">
      <alignment horizontal="right"/>
    </xf>
    <xf numFmtId="3" fontId="25" fillId="26" borderId="37" xfId="0" applyNumberFormat="1" applyFont="1" applyFill="1" applyBorder="1" applyAlignment="1">
      <alignment horizontal="right"/>
    </xf>
    <xf numFmtId="3" fontId="25" fillId="24" borderId="37" xfId="0" applyNumberFormat="1" applyFont="1" applyFill="1" applyBorder="1" applyAlignment="1">
      <alignment horizontal="right"/>
    </xf>
    <xf numFmtId="3" fontId="53" fillId="0" borderId="0" xfId="43" applyNumberFormat="1" applyFont="1"/>
    <xf numFmtId="0" fontId="52" fillId="0" borderId="47" xfId="43" applyFont="1" applyBorder="1" applyAlignment="1">
      <alignment horizontal="center" vertical="center" wrapText="1"/>
    </xf>
    <xf numFmtId="3" fontId="89" fillId="0" borderId="26" xfId="43" applyNumberFormat="1" applyFont="1" applyBorder="1" applyAlignment="1">
      <alignment vertical="center"/>
    </xf>
    <xf numFmtId="3" fontId="89" fillId="0" borderId="10" xfId="43" applyNumberFormat="1" applyFont="1" applyBorder="1" applyAlignment="1">
      <alignment vertical="center"/>
    </xf>
    <xf numFmtId="3" fontId="89" fillId="0" borderId="30" xfId="43" applyNumberFormat="1" applyFont="1" applyBorder="1"/>
    <xf numFmtId="3" fontId="89" fillId="0" borderId="22" xfId="43" applyNumberFormat="1" applyFont="1" applyBorder="1"/>
    <xf numFmtId="3" fontId="89" fillId="0" borderId="30" xfId="43" applyNumberFormat="1" applyFont="1" applyBorder="1" applyAlignment="1">
      <alignment vertical="center"/>
    </xf>
    <xf numFmtId="3" fontId="89" fillId="0" borderId="22" xfId="43" applyNumberFormat="1" applyFont="1" applyBorder="1" applyAlignment="1">
      <alignment vertical="center"/>
    </xf>
    <xf numFmtId="10" fontId="89" fillId="0" borderId="28" xfId="80" applyNumberFormat="1" applyFont="1" applyFill="1" applyBorder="1"/>
    <xf numFmtId="10" fontId="89" fillId="0" borderId="29" xfId="80" applyNumberFormat="1" applyFont="1" applyFill="1" applyBorder="1"/>
    <xf numFmtId="10" fontId="89" fillId="0" borderId="27" xfId="80" applyNumberFormat="1" applyFont="1" applyFill="1" applyBorder="1"/>
    <xf numFmtId="10" fontId="90" fillId="24" borderId="15" xfId="80" applyNumberFormat="1" applyFont="1" applyFill="1" applyBorder="1"/>
    <xf numFmtId="10" fontId="89" fillId="0" borderId="29" xfId="80" applyNumberFormat="1" applyFont="1" applyFill="1" applyBorder="1" applyAlignment="1">
      <alignment vertical="center"/>
    </xf>
    <xf numFmtId="10" fontId="89" fillId="0" borderId="27" xfId="80" applyNumberFormat="1" applyFont="1" applyFill="1" applyBorder="1" applyAlignment="1">
      <alignment vertical="center"/>
    </xf>
    <xf numFmtId="10" fontId="89" fillId="0" borderId="28" xfId="80" applyNumberFormat="1" applyFont="1" applyFill="1" applyBorder="1" applyAlignment="1">
      <alignment vertical="center"/>
    </xf>
    <xf numFmtId="10" fontId="53" fillId="0" borderId="27" xfId="80" applyNumberFormat="1" applyFont="1" applyBorder="1"/>
    <xf numFmtId="0" fontId="87" fillId="0" borderId="0" xfId="63" applyFont="1" applyAlignment="1">
      <alignment horizontal="center" wrapText="1"/>
    </xf>
    <xf numFmtId="0" fontId="89" fillId="0" borderId="0" xfId="44" applyFont="1" applyAlignment="1">
      <alignment vertical="center"/>
    </xf>
    <xf numFmtId="0" fontId="126" fillId="0" borderId="10" xfId="62" applyFont="1" applyBorder="1" applyAlignment="1">
      <alignment horizontal="center" vertical="center" wrapText="1"/>
    </xf>
    <xf numFmtId="0" fontId="127" fillId="0" borderId="10" xfId="82" quotePrefix="1" applyFont="1" applyBorder="1" applyAlignment="1">
      <alignment horizontal="left" vertical="center"/>
    </xf>
    <xf numFmtId="0" fontId="124" fillId="0" borderId="0" xfId="82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128" fillId="0" borderId="0" xfId="82" quotePrefix="1" applyFont="1"/>
    <xf numFmtId="0" fontId="127" fillId="0" borderId="10" xfId="82" quotePrefix="1" applyFont="1" applyBorder="1" applyAlignment="1">
      <alignment horizontal="left" vertical="center" wrapText="1"/>
    </xf>
    <xf numFmtId="0" fontId="124" fillId="0" borderId="0" xfId="82"/>
    <xf numFmtId="0" fontId="53" fillId="0" borderId="0" xfId="49" applyFont="1"/>
    <xf numFmtId="0" fontId="25" fillId="0" borderId="0" xfId="49" applyFont="1" applyAlignment="1">
      <alignment wrapText="1"/>
    </xf>
    <xf numFmtId="0" fontId="130" fillId="0" borderId="0" xfId="0" applyFont="1" applyAlignment="1">
      <alignment wrapText="1"/>
    </xf>
    <xf numFmtId="0" fontId="53" fillId="34" borderId="0" xfId="49" applyFont="1" applyFill="1"/>
    <xf numFmtId="0" fontId="18" fillId="0" borderId="0" xfId="83" applyFont="1"/>
    <xf numFmtId="0" fontId="134" fillId="0" borderId="0" xfId="83" applyFont="1" applyAlignment="1">
      <alignment vertical="center"/>
    </xf>
    <xf numFmtId="0" fontId="134" fillId="0" borderId="0" xfId="83" applyFont="1"/>
    <xf numFmtId="0" fontId="87" fillId="0" borderId="10" xfId="83" applyFont="1" applyBorder="1" applyAlignment="1">
      <alignment horizontal="center" vertical="center"/>
    </xf>
    <xf numFmtId="0" fontId="87" fillId="0" borderId="10" xfId="83" applyFont="1" applyBorder="1" applyAlignment="1">
      <alignment horizontal="center" vertical="center" wrapText="1"/>
    </xf>
    <xf numFmtId="0" fontId="89" fillId="0" borderId="10" xfId="83" applyFont="1" applyBorder="1" applyAlignment="1">
      <alignment horizontal="left" vertical="center" wrapText="1"/>
    </xf>
    <xf numFmtId="0" fontId="90" fillId="0" borderId="10" xfId="83" applyFont="1" applyBorder="1" applyAlignment="1">
      <alignment horizontal="left" vertical="center" wrapText="1"/>
    </xf>
    <xf numFmtId="0" fontId="90" fillId="39" borderId="10" xfId="83" applyFont="1" applyFill="1" applyBorder="1" applyAlignment="1">
      <alignment horizontal="left" vertical="center" wrapText="1"/>
    </xf>
    <xf numFmtId="0" fontId="90" fillId="40" borderId="10" xfId="83" applyFont="1" applyFill="1" applyBorder="1" applyAlignment="1">
      <alignment horizontal="left" vertical="center" wrapText="1"/>
    </xf>
    <xf numFmtId="0" fontId="90" fillId="0" borderId="35" xfId="83" applyFont="1" applyBorder="1" applyAlignment="1">
      <alignment horizontal="left" vertical="center" wrapText="1"/>
    </xf>
    <xf numFmtId="0" fontId="90" fillId="39" borderId="23" xfId="83" applyFont="1" applyFill="1" applyBorder="1" applyAlignment="1">
      <alignment horizontal="left" vertical="center" wrapText="1"/>
    </xf>
    <xf numFmtId="3" fontId="80" fillId="0" borderId="0" xfId="83" applyNumberFormat="1" applyFont="1" applyAlignment="1">
      <alignment vertical="center"/>
    </xf>
    <xf numFmtId="0" fontId="18" fillId="0" borderId="0" xfId="83" applyFont="1" applyAlignment="1">
      <alignment vertical="center"/>
    </xf>
    <xf numFmtId="0" fontId="133" fillId="0" borderId="0" xfId="83" applyFont="1" applyAlignment="1">
      <alignment horizontal="right" vertical="center" wrapText="1"/>
    </xf>
    <xf numFmtId="0" fontId="107" fillId="0" borderId="0" xfId="44" applyFont="1" applyAlignment="1">
      <alignment horizontal="right" vertical="center"/>
    </xf>
    <xf numFmtId="3" fontId="134" fillId="0" borderId="0" xfId="83" applyNumberFormat="1" applyFont="1" applyAlignment="1">
      <alignment vertical="center" wrapText="1"/>
    </xf>
    <xf numFmtId="3" fontId="134" fillId="0" borderId="0" xfId="83" applyNumberFormat="1" applyFont="1" applyAlignment="1">
      <alignment horizontal="center" vertical="center"/>
    </xf>
    <xf numFmtId="3" fontId="134" fillId="0" borderId="0" xfId="83" applyNumberFormat="1" applyFont="1" applyAlignment="1">
      <alignment vertical="center"/>
    </xf>
    <xf numFmtId="3" fontId="86" fillId="0" borderId="0" xfId="83" applyNumberFormat="1" applyFont="1" applyAlignment="1">
      <alignment horizontal="left" vertical="center"/>
    </xf>
    <xf numFmtId="3" fontId="86" fillId="41" borderId="0" xfId="83" applyNumberFormat="1" applyFont="1" applyFill="1" applyAlignment="1">
      <alignment horizontal="left" vertical="center"/>
    </xf>
    <xf numFmtId="3" fontId="86" fillId="34" borderId="0" xfId="83" applyNumberFormat="1" applyFont="1" applyFill="1" applyAlignment="1">
      <alignment horizontal="left" vertical="center"/>
    </xf>
    <xf numFmtId="3" fontId="18" fillId="0" borderId="0" xfId="83" applyNumberFormat="1" applyFont="1"/>
    <xf numFmtId="0" fontId="25" fillId="0" borderId="0" xfId="83" applyFont="1" applyAlignment="1">
      <alignment horizontal="left" vertical="center" wrapText="1"/>
    </xf>
    <xf numFmtId="3" fontId="81" fillId="0" borderId="0" xfId="83" applyNumberFormat="1" applyFont="1"/>
    <xf numFmtId="0" fontId="124" fillId="0" borderId="0" xfId="82" applyFill="1" applyAlignment="1"/>
    <xf numFmtId="0" fontId="65" fillId="0" borderId="0" xfId="85" applyFont="1"/>
    <xf numFmtId="0" fontId="65" fillId="0" borderId="0" xfId="86" applyFont="1"/>
    <xf numFmtId="0" fontId="58" fillId="0" borderId="0" xfId="62" applyFont="1" applyAlignment="1">
      <alignment horizontal="center" wrapText="1"/>
    </xf>
    <xf numFmtId="0" fontId="65" fillId="0" borderId="0" xfId="87" applyFont="1" applyAlignment="1">
      <alignment horizontal="right" vertical="center"/>
    </xf>
    <xf numFmtId="0" fontId="65" fillId="0" borderId="0" xfId="87" applyFont="1" applyAlignment="1">
      <alignment horizontal="centerContinuous" vertical="center"/>
    </xf>
    <xf numFmtId="0" fontId="104" fillId="0" borderId="0" xfId="87" applyFont="1" applyAlignment="1">
      <alignment horizontal="right" vertical="center"/>
    </xf>
    <xf numFmtId="3" fontId="65" fillId="0" borderId="0" xfId="86" applyNumberFormat="1" applyFont="1" applyAlignment="1">
      <alignment horizontal="center" vertical="center"/>
    </xf>
    <xf numFmtId="0" fontId="58" fillId="0" borderId="0" xfId="87" applyFont="1" applyAlignment="1">
      <alignment horizontal="centerContinuous" vertical="center"/>
    </xf>
    <xf numFmtId="0" fontId="65" fillId="0" borderId="0" xfId="87" applyFont="1" applyAlignment="1">
      <alignment horizontal="center" vertical="center"/>
    </xf>
    <xf numFmtId="49" fontId="65" fillId="0" borderId="0" xfId="87" applyNumberFormat="1" applyFont="1" applyAlignment="1">
      <alignment horizontal="center" vertical="center"/>
    </xf>
    <xf numFmtId="3" fontId="104" fillId="0" borderId="10" xfId="87" applyNumberFormat="1" applyFont="1" applyBorder="1" applyAlignment="1">
      <alignment horizontal="right" vertical="center"/>
    </xf>
    <xf numFmtId="3" fontId="58" fillId="0" borderId="0" xfId="87" applyNumberFormat="1" applyFont="1" applyAlignment="1">
      <alignment horizontal="center" vertical="center"/>
    </xf>
    <xf numFmtId="0" fontId="84" fillId="0" borderId="14" xfId="87" applyFont="1" applyBorder="1" applyAlignment="1">
      <alignment horizontal="left" vertical="center" indent="3"/>
    </xf>
    <xf numFmtId="3" fontId="105" fillId="0" borderId="37" xfId="87" applyNumberFormat="1" applyFont="1" applyBorder="1" applyAlignment="1">
      <alignment horizontal="right" vertical="center"/>
    </xf>
    <xf numFmtId="3" fontId="65" fillId="0" borderId="0" xfId="87" applyNumberFormat="1" applyFont="1" applyAlignment="1">
      <alignment vertical="center"/>
    </xf>
    <xf numFmtId="3" fontId="105" fillId="0" borderId="14" xfId="87" applyNumberFormat="1" applyFont="1" applyBorder="1" applyAlignment="1">
      <alignment vertical="center"/>
    </xf>
    <xf numFmtId="0" fontId="58" fillId="0" borderId="0" xfId="87" applyFont="1" applyAlignment="1">
      <alignment horizontal="left" vertical="center"/>
    </xf>
    <xf numFmtId="3" fontId="58" fillId="0" borderId="0" xfId="87" applyNumberFormat="1" applyFont="1" applyAlignment="1">
      <alignment horizontal="right" vertical="center"/>
    </xf>
    <xf numFmtId="3" fontId="58" fillId="0" borderId="0" xfId="87" applyNumberFormat="1" applyFont="1" applyAlignment="1">
      <alignment vertical="center"/>
    </xf>
    <xf numFmtId="0" fontId="85" fillId="0" borderId="53" xfId="87" applyFont="1" applyBorder="1" applyAlignment="1">
      <alignment vertical="center"/>
    </xf>
    <xf numFmtId="3" fontId="104" fillId="0" borderId="41" xfId="87" applyNumberFormat="1" applyFont="1" applyBorder="1" applyAlignment="1">
      <alignment horizontal="right" vertical="center"/>
    </xf>
    <xf numFmtId="3" fontId="105" fillId="0" borderId="10" xfId="86" applyNumberFormat="1" applyFont="1" applyBorder="1" applyAlignment="1">
      <alignment horizontal="right" vertical="center"/>
    </xf>
    <xf numFmtId="0" fontId="85" fillId="0" borderId="14" xfId="87" applyFont="1" applyBorder="1" applyAlignment="1">
      <alignment vertical="center"/>
    </xf>
    <xf numFmtId="0" fontId="85" fillId="34" borderId="14" xfId="87" applyFont="1" applyFill="1" applyBorder="1" applyAlignment="1">
      <alignment vertical="center"/>
    </xf>
    <xf numFmtId="3" fontId="104" fillId="34" borderId="10" xfId="86" applyNumberFormat="1" applyFont="1" applyFill="1" applyBorder="1" applyAlignment="1">
      <alignment horizontal="right" vertical="center"/>
    </xf>
    <xf numFmtId="3" fontId="104" fillId="0" borderId="10" xfId="86" applyNumberFormat="1" applyFont="1" applyBorder="1" applyAlignment="1">
      <alignment horizontal="right" vertical="center"/>
    </xf>
    <xf numFmtId="3" fontId="58" fillId="0" borderId="0" xfId="86" applyNumberFormat="1" applyFont="1" applyAlignment="1">
      <alignment horizontal="center" vertical="center"/>
    </xf>
    <xf numFmtId="0" fontId="58" fillId="0" borderId="0" xfId="86" applyFont="1"/>
    <xf numFmtId="3" fontId="58" fillId="30" borderId="0" xfId="86" applyNumberFormat="1" applyFont="1" applyFill="1" applyAlignment="1">
      <alignment horizontal="center" vertical="center"/>
    </xf>
    <xf numFmtId="3" fontId="58" fillId="30" borderId="0" xfId="86" applyNumberFormat="1" applyFont="1" applyFill="1"/>
    <xf numFmtId="0" fontId="58" fillId="30" borderId="0" xfId="86" applyFont="1" applyFill="1"/>
    <xf numFmtId="3" fontId="65" fillId="0" borderId="0" xfId="86" applyNumberFormat="1" applyFont="1" applyAlignment="1">
      <alignment horizontal="right"/>
    </xf>
    <xf numFmtId="0" fontId="65" fillId="0" borderId="0" xfId="86" applyFont="1" applyAlignment="1">
      <alignment horizontal="right"/>
    </xf>
    <xf numFmtId="0" fontId="14" fillId="0" borderId="0" xfId="49"/>
    <xf numFmtId="0" fontId="139" fillId="0" borderId="0" xfId="49" applyFont="1"/>
    <xf numFmtId="0" fontId="25" fillId="0" borderId="0" xfId="49" applyFont="1" applyAlignment="1">
      <alignment horizontal="right"/>
    </xf>
    <xf numFmtId="0" fontId="45" fillId="0" borderId="0" xfId="49" applyFont="1" applyAlignment="1">
      <alignment horizontal="center" vertical="top" wrapText="1"/>
    </xf>
    <xf numFmtId="0" fontId="45" fillId="0" borderId="0" xfId="49" applyFont="1" applyAlignment="1">
      <alignment horizontal="left" vertical="top" wrapText="1"/>
    </xf>
    <xf numFmtId="3" fontId="15" fillId="0" borderId="0" xfId="49" applyNumberFormat="1" applyFont="1" applyAlignment="1">
      <alignment horizontal="right" vertical="top" wrapText="1"/>
    </xf>
    <xf numFmtId="0" fontId="7" fillId="0" borderId="0" xfId="89"/>
    <xf numFmtId="49" fontId="140" fillId="0" borderId="0" xfId="89" applyNumberFormat="1" applyFont="1" applyAlignment="1">
      <alignment horizontal="center"/>
    </xf>
    <xf numFmtId="0" fontId="141" fillId="0" borderId="0" xfId="89" applyFont="1"/>
    <xf numFmtId="49" fontId="143" fillId="0" borderId="10" xfId="89" applyNumberFormat="1" applyFont="1" applyBorder="1"/>
    <xf numFmtId="3" fontId="144" fillId="0" borderId="10" xfId="89" applyNumberFormat="1" applyFont="1" applyBorder="1"/>
    <xf numFmtId="3" fontId="51" fillId="0" borderId="10" xfId="89" applyNumberFormat="1" applyFont="1" applyBorder="1"/>
    <xf numFmtId="49" fontId="144" fillId="0" borderId="10" xfId="89" applyNumberFormat="1" applyFont="1" applyBorder="1"/>
    <xf numFmtId="49" fontId="142" fillId="0" borderId="10" xfId="89" applyNumberFormat="1" applyFont="1" applyBorder="1"/>
    <xf numFmtId="3" fontId="142" fillId="0" borderId="10" xfId="89" applyNumberFormat="1" applyFont="1" applyBorder="1"/>
    <xf numFmtId="3" fontId="17" fillId="0" borderId="10" xfId="89" applyNumberFormat="1" applyFont="1" applyBorder="1"/>
    <xf numFmtId="3" fontId="143" fillId="0" borderId="10" xfId="89" applyNumberFormat="1" applyFont="1" applyBorder="1"/>
    <xf numFmtId="3" fontId="22" fillId="0" borderId="10" xfId="89" applyNumberFormat="1" applyFont="1" applyBorder="1"/>
    <xf numFmtId="3" fontId="143" fillId="0" borderId="0" xfId="89" applyNumberFormat="1" applyFont="1"/>
    <xf numFmtId="49" fontId="143" fillId="34" borderId="10" xfId="89" applyNumberFormat="1" applyFont="1" applyFill="1" applyBorder="1"/>
    <xf numFmtId="49" fontId="142" fillId="0" borderId="10" xfId="89" applyNumberFormat="1" applyFont="1" applyBorder="1" applyAlignment="1">
      <alignment horizontal="left" wrapText="1"/>
    </xf>
    <xf numFmtId="49" fontId="145" fillId="0" borderId="10" xfId="89" applyNumberFormat="1" applyFont="1" applyBorder="1"/>
    <xf numFmtId="3" fontId="7" fillId="0" borderId="0" xfId="89" applyNumberFormat="1"/>
    <xf numFmtId="49" fontId="142" fillId="0" borderId="0" xfId="89" applyNumberFormat="1" applyFont="1"/>
    <xf numFmtId="49" fontId="143" fillId="0" borderId="0" xfId="89" applyNumberFormat="1" applyFont="1"/>
    <xf numFmtId="3" fontId="17" fillId="0" borderId="0" xfId="89" applyNumberFormat="1" applyFont="1"/>
    <xf numFmtId="0" fontId="142" fillId="0" borderId="0" xfId="89" applyFont="1"/>
    <xf numFmtId="0" fontId="146" fillId="0" borderId="0" xfId="89" applyFont="1"/>
    <xf numFmtId="49" fontId="144" fillId="0" borderId="14" xfId="89" applyNumberFormat="1" applyFont="1" applyBorder="1"/>
    <xf numFmtId="49" fontId="144" fillId="0" borderId="37" xfId="89" applyNumberFormat="1" applyFont="1" applyBorder="1"/>
    <xf numFmtId="49" fontId="143" fillId="0" borderId="14" xfId="89" applyNumberFormat="1" applyFont="1" applyBorder="1"/>
    <xf numFmtId="49" fontId="143" fillId="0" borderId="37" xfId="89" applyNumberFormat="1" applyFont="1" applyBorder="1"/>
    <xf numFmtId="49" fontId="147" fillId="0" borderId="0" xfId="89" applyNumberFormat="1" applyFont="1"/>
    <xf numFmtId="49" fontId="140" fillId="0" borderId="0" xfId="89" applyNumberFormat="1" applyFont="1" applyAlignment="1">
      <alignment horizontal="center" vertical="center"/>
    </xf>
    <xf numFmtId="3" fontId="148" fillId="0" borderId="10" xfId="89" applyNumberFormat="1" applyFont="1" applyBorder="1"/>
    <xf numFmtId="3" fontId="82" fillId="0" borderId="10" xfId="89" applyNumberFormat="1" applyFont="1" applyBorder="1"/>
    <xf numFmtId="3" fontId="82" fillId="0" borderId="14" xfId="89" applyNumberFormat="1" applyFont="1" applyBorder="1"/>
    <xf numFmtId="3" fontId="131" fillId="0" borderId="10" xfId="89" applyNumberFormat="1" applyFont="1" applyBorder="1"/>
    <xf numFmtId="3" fontId="25" fillId="0" borderId="10" xfId="89" applyNumberFormat="1" applyFont="1" applyBorder="1"/>
    <xf numFmtId="3" fontId="25" fillId="0" borderId="14" xfId="89" applyNumberFormat="1" applyFont="1" applyBorder="1"/>
    <xf numFmtId="3" fontId="140" fillId="0" borderId="10" xfId="89" applyNumberFormat="1" applyFont="1" applyBorder="1"/>
    <xf numFmtId="3" fontId="53" fillId="0" borderId="10" xfId="89" applyNumberFormat="1" applyFont="1" applyBorder="1"/>
    <xf numFmtId="3" fontId="53" fillId="0" borderId="14" xfId="89" applyNumberFormat="1" applyFont="1" applyBorder="1"/>
    <xf numFmtId="49" fontId="142" fillId="34" borderId="10" xfId="89" applyNumberFormat="1" applyFont="1" applyFill="1" applyBorder="1"/>
    <xf numFmtId="49" fontId="143" fillId="0" borderId="22" xfId="89" applyNumberFormat="1" applyFont="1" applyBorder="1"/>
    <xf numFmtId="3" fontId="140" fillId="0" borderId="22" xfId="89" applyNumberFormat="1" applyFont="1" applyBorder="1"/>
    <xf numFmtId="3" fontId="53" fillId="0" borderId="22" xfId="89" applyNumberFormat="1" applyFont="1" applyBorder="1"/>
    <xf numFmtId="3" fontId="53" fillId="0" borderId="39" xfId="89" applyNumberFormat="1" applyFont="1" applyBorder="1"/>
    <xf numFmtId="0" fontId="147" fillId="0" borderId="0" xfId="89" applyFont="1"/>
    <xf numFmtId="4" fontId="147" fillId="0" borderId="0" xfId="89" applyNumberFormat="1" applyFont="1"/>
    <xf numFmtId="0" fontId="17" fillId="0" borderId="0" xfId="89" applyFont="1"/>
    <xf numFmtId="4" fontId="17" fillId="0" borderId="0" xfId="89" applyNumberFormat="1" applyFont="1" applyAlignment="1">
      <alignment horizontal="right"/>
    </xf>
    <xf numFmtId="0" fontId="22" fillId="0" borderId="0" xfId="89" applyFont="1"/>
    <xf numFmtId="4" fontId="7" fillId="0" borderId="0" xfId="89" applyNumberFormat="1"/>
    <xf numFmtId="4" fontId="7" fillId="34" borderId="0" xfId="89" applyNumberFormat="1" applyFill="1"/>
    <xf numFmtId="0" fontId="7" fillId="34" borderId="0" xfId="89" applyFill="1"/>
    <xf numFmtId="0" fontId="124" fillId="0" borderId="0" xfId="82" applyBorder="1" applyAlignment="1">
      <alignment horizontal="center" wrapText="1"/>
    </xf>
    <xf numFmtId="0" fontId="65" fillId="34" borderId="0" xfId="44" applyFont="1" applyFill="1" applyAlignment="1">
      <alignment horizontal="center" vertical="center"/>
    </xf>
    <xf numFmtId="3" fontId="65" fillId="34" borderId="0" xfId="44" applyNumberFormat="1" applyFont="1" applyFill="1" applyAlignment="1">
      <alignment horizontal="right" vertical="center"/>
    </xf>
    <xf numFmtId="0" fontId="65" fillId="34" borderId="0" xfId="44" applyFont="1" applyFill="1" applyAlignment="1">
      <alignment horizontal="justify" vertical="center"/>
    </xf>
    <xf numFmtId="0" fontId="65" fillId="34" borderId="0" xfId="44" applyFont="1" applyFill="1"/>
    <xf numFmtId="0" fontId="124" fillId="0" borderId="0" xfId="82" applyAlignment="1"/>
    <xf numFmtId="0" fontId="89" fillId="34" borderId="0" xfId="44" applyFont="1" applyFill="1"/>
    <xf numFmtId="3" fontId="89" fillId="34" borderId="0" xfId="44" applyNumberFormat="1" applyFont="1" applyFill="1"/>
    <xf numFmtId="0" fontId="124" fillId="0" borderId="0" xfId="82" applyAlignment="1">
      <alignment horizontal="center" wrapText="1"/>
    </xf>
    <xf numFmtId="4" fontId="53" fillId="0" borderId="27" xfId="0" applyNumberFormat="1" applyFont="1" applyBorder="1" applyAlignment="1">
      <alignment horizontal="right"/>
    </xf>
    <xf numFmtId="4" fontId="25" fillId="0" borderId="27" xfId="0" applyNumberFormat="1" applyFont="1" applyBorder="1" applyAlignment="1">
      <alignment horizontal="right"/>
    </xf>
    <xf numFmtId="0" fontId="124" fillId="0" borderId="0" xfId="82" applyAlignment="1">
      <alignment horizontal="center"/>
    </xf>
    <xf numFmtId="3" fontId="124" fillId="0" borderId="0" xfId="82" applyNumberFormat="1" applyAlignment="1">
      <alignment vertical="center"/>
    </xf>
    <xf numFmtId="0" fontId="90" fillId="0" borderId="26" xfId="43" applyFont="1" applyBorder="1" applyAlignment="1">
      <alignment horizontal="left" vertical="center"/>
    </xf>
    <xf numFmtId="0" fontId="90" fillId="0" borderId="10" xfId="43" applyFont="1" applyBorder="1" applyAlignment="1">
      <alignment horizontal="left" vertical="center" wrapText="1"/>
    </xf>
    <xf numFmtId="0" fontId="89" fillId="0" borderId="26" xfId="43" applyFont="1" applyBorder="1" applyAlignment="1">
      <alignment horizontal="center" vertical="center" wrapText="1"/>
    </xf>
    <xf numFmtId="0" fontId="89" fillId="0" borderId="10" xfId="0" applyFont="1" applyBorder="1" applyAlignment="1">
      <alignment horizontal="left" vertical="center" wrapText="1"/>
    </xf>
    <xf numFmtId="0" fontId="113" fillId="0" borderId="26" xfId="0" applyFont="1" applyBorder="1" applyAlignment="1">
      <alignment horizontal="left" vertical="center"/>
    </xf>
    <xf numFmtId="0" fontId="113" fillId="0" borderId="10" xfId="0" applyFont="1" applyBorder="1" applyAlignment="1">
      <alignment horizontal="left" vertical="center" wrapText="1"/>
    </xf>
    <xf numFmtId="0" fontId="89" fillId="0" borderId="26" xfId="0" applyFont="1" applyBorder="1" applyAlignment="1">
      <alignment horizontal="left" vertical="center"/>
    </xf>
    <xf numFmtId="0" fontId="90" fillId="24" borderId="26" xfId="0" applyFont="1" applyFill="1" applyBorder="1" applyAlignment="1">
      <alignment horizontal="left" vertical="center"/>
    </xf>
    <xf numFmtId="0" fontId="90" fillId="24" borderId="10" xfId="0" applyFont="1" applyFill="1" applyBorder="1" applyAlignment="1">
      <alignment horizontal="left" vertical="center" wrapText="1"/>
    </xf>
    <xf numFmtId="0" fontId="90" fillId="28" borderId="26" xfId="0" applyFont="1" applyFill="1" applyBorder="1" applyAlignment="1">
      <alignment horizontal="left" vertical="center"/>
    </xf>
    <xf numFmtId="0" fontId="89" fillId="0" borderId="26" xfId="0" applyFont="1" applyBorder="1" applyAlignment="1">
      <alignment horizontal="left" vertical="center" wrapText="1"/>
    </xf>
    <xf numFmtId="0" fontId="90" fillId="0" borderId="26" xfId="0" applyFont="1" applyBorder="1" applyAlignment="1">
      <alignment horizontal="left" vertical="center" wrapText="1"/>
    </xf>
    <xf numFmtId="0" fontId="90" fillId="0" borderId="10" xfId="0" applyFont="1" applyBorder="1" applyAlignment="1">
      <alignment horizontal="left" vertical="center" wrapText="1"/>
    </xf>
    <xf numFmtId="0" fontId="89" fillId="0" borderId="10" xfId="0" applyFont="1" applyBorder="1" applyAlignment="1">
      <alignment horizontal="left" vertical="center"/>
    </xf>
    <xf numFmtId="168" fontId="89" fillId="0" borderId="26" xfId="0" applyNumberFormat="1" applyFont="1" applyBorder="1" applyAlignment="1">
      <alignment vertical="center"/>
    </xf>
    <xf numFmtId="0" fontId="89" fillId="0" borderId="10" xfId="0" applyFont="1" applyBorder="1" applyAlignment="1">
      <alignment vertical="center" wrapText="1"/>
    </xf>
    <xf numFmtId="168" fontId="90" fillId="0" borderId="26" xfId="0" applyNumberFormat="1" applyFont="1" applyBorder="1" applyAlignment="1">
      <alignment vertical="center"/>
    </xf>
    <xf numFmtId="0" fontId="90" fillId="0" borderId="10" xfId="0" applyFont="1" applyBorder="1" applyAlignment="1">
      <alignment vertical="center" wrapText="1"/>
    </xf>
    <xf numFmtId="0" fontId="90" fillId="0" borderId="10" xfId="0" applyFont="1" applyBorder="1" applyAlignment="1">
      <alignment horizontal="left" vertical="center"/>
    </xf>
    <xf numFmtId="3" fontId="90" fillId="0" borderId="26" xfId="72" applyNumberFormat="1" applyFont="1" applyBorder="1" applyAlignment="1">
      <alignment horizontal="right" vertical="center"/>
    </xf>
    <xf numFmtId="3" fontId="90" fillId="0" borderId="10" xfId="72" applyNumberFormat="1" applyFont="1" applyBorder="1" applyAlignment="1">
      <alignment horizontal="right" vertical="center"/>
    </xf>
    <xf numFmtId="4" fontId="90" fillId="0" borderId="27" xfId="72" applyNumberFormat="1" applyFont="1" applyBorder="1" applyAlignment="1">
      <alignment horizontal="right" vertical="center"/>
    </xf>
    <xf numFmtId="3" fontId="90" fillId="0" borderId="37" xfId="72" applyNumberFormat="1" applyFont="1" applyBorder="1" applyAlignment="1">
      <alignment horizontal="right" vertical="center"/>
    </xf>
    <xf numFmtId="0" fontId="87" fillId="0" borderId="0" xfId="43" applyFont="1" applyAlignment="1">
      <alignment vertical="center"/>
    </xf>
    <xf numFmtId="3" fontId="89" fillId="0" borderId="26" xfId="72" applyNumberFormat="1" applyFont="1" applyBorder="1" applyAlignment="1">
      <alignment horizontal="right" vertical="center"/>
    </xf>
    <xf numFmtId="3" fontId="89" fillId="0" borderId="10" xfId="72" applyNumberFormat="1" applyFont="1" applyBorder="1" applyAlignment="1">
      <alignment horizontal="right" vertical="center"/>
    </xf>
    <xf numFmtId="3" fontId="89" fillId="0" borderId="37" xfId="72" applyNumberFormat="1" applyFont="1" applyBorder="1" applyAlignment="1">
      <alignment horizontal="right" vertical="center"/>
    </xf>
    <xf numFmtId="4" fontId="89" fillId="0" borderId="27" xfId="72" applyNumberFormat="1" applyFont="1" applyBorder="1" applyAlignment="1">
      <alignment horizontal="right" vertical="center"/>
    </xf>
    <xf numFmtId="0" fontId="138" fillId="0" borderId="0" xfId="43" applyFont="1" applyAlignment="1">
      <alignment vertical="center"/>
    </xf>
    <xf numFmtId="3" fontId="113" fillId="0" borderId="26" xfId="72" applyNumberFormat="1" applyFont="1" applyBorder="1" applyAlignment="1">
      <alignment horizontal="right" vertical="center"/>
    </xf>
    <xf numFmtId="3" fontId="113" fillId="0" borderId="10" xfId="72" applyNumberFormat="1" applyFont="1" applyBorder="1" applyAlignment="1">
      <alignment horizontal="right" vertical="center"/>
    </xf>
    <xf numFmtId="4" fontId="113" fillId="0" borderId="27" xfId="72" applyNumberFormat="1" applyFont="1" applyBorder="1" applyAlignment="1">
      <alignment horizontal="right" vertical="center"/>
    </xf>
    <xf numFmtId="3" fontId="113" fillId="0" borderId="37" xfId="43" applyNumberFormat="1" applyFont="1" applyBorder="1" applyAlignment="1">
      <alignment horizontal="right" vertical="center"/>
    </xf>
    <xf numFmtId="3" fontId="113" fillId="0" borderId="10" xfId="43" applyNumberFormat="1" applyFont="1" applyBorder="1" applyAlignment="1">
      <alignment horizontal="right" vertical="center"/>
    </xf>
    <xf numFmtId="3" fontId="113" fillId="0" borderId="26" xfId="43" applyNumberFormat="1" applyFont="1" applyBorder="1" applyAlignment="1">
      <alignment horizontal="right" vertical="center"/>
    </xf>
    <xf numFmtId="3" fontId="113" fillId="0" borderId="37" xfId="72" applyNumberFormat="1" applyFont="1" applyBorder="1" applyAlignment="1">
      <alignment horizontal="right" vertical="center"/>
    </xf>
    <xf numFmtId="3" fontId="90" fillId="0" borderId="14" xfId="72" applyNumberFormat="1" applyFont="1" applyBorder="1" applyAlignment="1">
      <alignment horizontal="right" vertical="center"/>
    </xf>
    <xf numFmtId="3" fontId="90" fillId="24" borderId="26" xfId="0" applyNumberFormat="1" applyFont="1" applyFill="1" applyBorder="1" applyAlignment="1">
      <alignment horizontal="right" vertical="center"/>
    </xf>
    <xf numFmtId="3" fontId="90" fillId="24" borderId="10" xfId="0" applyNumberFormat="1" applyFont="1" applyFill="1" applyBorder="1" applyAlignment="1">
      <alignment horizontal="right" vertical="center"/>
    </xf>
    <xf numFmtId="4" fontId="90" fillId="24" borderId="27" xfId="0" applyNumberFormat="1" applyFont="1" applyFill="1" applyBorder="1" applyAlignment="1">
      <alignment horizontal="right" vertical="center"/>
    </xf>
    <xf numFmtId="0" fontId="90" fillId="28" borderId="10" xfId="0" applyFont="1" applyFill="1" applyBorder="1" applyAlignment="1">
      <alignment vertical="center"/>
    </xf>
    <xf numFmtId="3" fontId="89" fillId="28" borderId="26" xfId="0" applyNumberFormat="1" applyFont="1" applyFill="1" applyBorder="1" applyAlignment="1">
      <alignment horizontal="right" vertical="center"/>
    </xf>
    <xf numFmtId="3" fontId="89" fillId="28" borderId="10" xfId="0" applyNumberFormat="1" applyFont="1" applyFill="1" applyBorder="1" applyAlignment="1">
      <alignment horizontal="right" vertical="center"/>
    </xf>
    <xf numFmtId="4" fontId="89" fillId="28" borderId="27" xfId="0" applyNumberFormat="1" applyFont="1" applyFill="1" applyBorder="1" applyAlignment="1">
      <alignment horizontal="right" vertical="center"/>
    </xf>
    <xf numFmtId="3" fontId="90" fillId="28" borderId="27" xfId="0" applyNumberFormat="1" applyFont="1" applyFill="1" applyBorder="1" applyAlignment="1">
      <alignment horizontal="right" vertical="center"/>
    </xf>
    <xf numFmtId="3" fontId="89" fillId="0" borderId="26" xfId="43" applyNumberFormat="1" applyFont="1" applyBorder="1" applyAlignment="1">
      <alignment horizontal="right" vertical="center"/>
    </xf>
    <xf numFmtId="3" fontId="89" fillId="0" borderId="10" xfId="43" applyNumberFormat="1" applyFont="1" applyBorder="1" applyAlignment="1">
      <alignment horizontal="right" vertical="center"/>
    </xf>
    <xf numFmtId="4" fontId="89" fillId="0" borderId="27" xfId="43" applyNumberFormat="1" applyFont="1" applyBorder="1" applyAlignment="1">
      <alignment horizontal="right" vertical="center"/>
    </xf>
    <xf numFmtId="3" fontId="89" fillId="0" borderId="37" xfId="43" applyNumberFormat="1" applyFont="1" applyBorder="1" applyAlignment="1">
      <alignment horizontal="right" vertical="center"/>
    </xf>
    <xf numFmtId="3" fontId="90" fillId="0" borderId="26" xfId="43" applyNumberFormat="1" applyFont="1" applyBorder="1" applyAlignment="1">
      <alignment horizontal="right" vertical="center"/>
    </xf>
    <xf numFmtId="3" fontId="90" fillId="0" borderId="10" xfId="43" applyNumberFormat="1" applyFont="1" applyBorder="1" applyAlignment="1">
      <alignment horizontal="right" vertical="center"/>
    </xf>
    <xf numFmtId="4" fontId="90" fillId="0" borderId="27" xfId="43" applyNumberFormat="1" applyFont="1" applyBorder="1" applyAlignment="1">
      <alignment horizontal="right" vertical="center"/>
    </xf>
    <xf numFmtId="0" fontId="90" fillId="27" borderId="26" xfId="0" applyFont="1" applyFill="1" applyBorder="1" applyAlignment="1">
      <alignment vertical="center"/>
    </xf>
    <xf numFmtId="0" fontId="90" fillId="27" borderId="10" xfId="0" applyFont="1" applyFill="1" applyBorder="1" applyAlignment="1">
      <alignment vertical="center"/>
    </xf>
    <xf numFmtId="3" fontId="90" fillId="27" borderId="26" xfId="0" applyNumberFormat="1" applyFont="1" applyFill="1" applyBorder="1" applyAlignment="1">
      <alignment horizontal="right" vertical="center"/>
    </xf>
    <xf numFmtId="3" fontId="90" fillId="27" borderId="10" xfId="0" applyNumberFormat="1" applyFont="1" applyFill="1" applyBorder="1" applyAlignment="1">
      <alignment horizontal="right" vertical="center"/>
    </xf>
    <xf numFmtId="4" fontId="90" fillId="27" borderId="27" xfId="0" applyNumberFormat="1" applyFont="1" applyFill="1" applyBorder="1" applyAlignment="1">
      <alignment horizontal="right" vertical="center"/>
    </xf>
    <xf numFmtId="0" fontId="90" fillId="27" borderId="34" xfId="0" applyFont="1" applyFill="1" applyBorder="1" applyAlignment="1">
      <alignment vertical="center"/>
    </xf>
    <xf numFmtId="0" fontId="90" fillId="27" borderId="35" xfId="0" applyFont="1" applyFill="1" applyBorder="1" applyAlignment="1">
      <alignment vertical="center"/>
    </xf>
    <xf numFmtId="3" fontId="90" fillId="27" borderId="34" xfId="0" applyNumberFormat="1" applyFont="1" applyFill="1" applyBorder="1" applyAlignment="1">
      <alignment horizontal="right" vertical="center"/>
    </xf>
    <xf numFmtId="3" fontId="90" fillId="27" borderId="35" xfId="0" applyNumberFormat="1" applyFont="1" applyFill="1" applyBorder="1" applyAlignment="1">
      <alignment horizontal="right" vertical="center"/>
    </xf>
    <xf numFmtId="4" fontId="90" fillId="27" borderId="36" xfId="0" applyNumberFormat="1" applyFont="1" applyFill="1" applyBorder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86" fillId="0" borderId="0" xfId="0" applyFont="1"/>
    <xf numFmtId="0" fontId="86" fillId="0" borderId="0" xfId="0" applyFont="1" applyAlignment="1">
      <alignment horizontal="right" vertical="center"/>
    </xf>
    <xf numFmtId="0" fontId="86" fillId="0" borderId="0" xfId="0" applyFont="1" applyAlignment="1">
      <alignment horizontal="right"/>
    </xf>
    <xf numFmtId="0" fontId="80" fillId="0" borderId="26" xfId="0" applyFont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80" fillId="0" borderId="27" xfId="0" applyFont="1" applyBorder="1" applyAlignment="1">
      <alignment horizontal="center" vertical="center" wrapText="1"/>
    </xf>
    <xf numFmtId="0" fontId="86" fillId="0" borderId="26" xfId="0" applyFont="1" applyBorder="1" applyAlignment="1">
      <alignment horizontal="left" vertical="center"/>
    </xf>
    <xf numFmtId="3" fontId="86" fillId="0" borderId="26" xfId="0" applyNumberFormat="1" applyFont="1" applyBorder="1" applyAlignment="1">
      <alignment horizontal="right" vertical="center"/>
    </xf>
    <xf numFmtId="3" fontId="86" fillId="0" borderId="10" xfId="0" applyNumberFormat="1" applyFont="1" applyBorder="1" applyAlignment="1">
      <alignment horizontal="right" vertical="center"/>
    </xf>
    <xf numFmtId="4" fontId="86" fillId="0" borderId="27" xfId="0" applyNumberFormat="1" applyFont="1" applyBorder="1" applyAlignment="1">
      <alignment horizontal="right" vertical="center"/>
    </xf>
    <xf numFmtId="3" fontId="86" fillId="0" borderId="24" xfId="0" applyNumberFormat="1" applyFont="1" applyBorder="1" applyAlignment="1">
      <alignment horizontal="right" vertical="center"/>
    </xf>
    <xf numFmtId="3" fontId="86" fillId="0" borderId="0" xfId="0" applyNumberFormat="1" applyFont="1" applyAlignment="1">
      <alignment horizontal="right" vertical="center"/>
    </xf>
    <xf numFmtId="0" fontId="86" fillId="0" borderId="0" xfId="0" applyFont="1" applyAlignment="1">
      <alignment vertical="center"/>
    </xf>
    <xf numFmtId="0" fontId="87" fillId="0" borderId="26" xfId="0" applyFont="1" applyBorder="1" applyAlignment="1">
      <alignment horizontal="left" vertical="center"/>
    </xf>
    <xf numFmtId="0" fontId="87" fillId="0" borderId="14" xfId="0" applyFont="1" applyBorder="1" applyAlignment="1">
      <alignment horizontal="left" vertical="center" wrapText="1"/>
    </xf>
    <xf numFmtId="3" fontId="87" fillId="0" borderId="26" xfId="0" applyNumberFormat="1" applyFont="1" applyBorder="1" applyAlignment="1">
      <alignment horizontal="right" vertical="center"/>
    </xf>
    <xf numFmtId="3" fontId="87" fillId="0" borderId="10" xfId="0" applyNumberFormat="1" applyFont="1" applyBorder="1" applyAlignment="1">
      <alignment horizontal="right" vertical="center"/>
    </xf>
    <xf numFmtId="4" fontId="87" fillId="0" borderId="27" xfId="0" applyNumberFormat="1" applyFont="1" applyBorder="1" applyAlignment="1">
      <alignment horizontal="right" vertical="center"/>
    </xf>
    <xf numFmtId="3" fontId="87" fillId="0" borderId="24" xfId="0" applyNumberFormat="1" applyFont="1" applyBorder="1" applyAlignment="1">
      <alignment horizontal="right" vertical="center"/>
    </xf>
    <xf numFmtId="3" fontId="87" fillId="0" borderId="0" xfId="0" applyNumberFormat="1" applyFont="1" applyAlignment="1">
      <alignment horizontal="right" vertical="center"/>
    </xf>
    <xf numFmtId="0" fontId="87" fillId="0" borderId="0" xfId="0" applyFont="1" applyAlignment="1">
      <alignment vertical="center"/>
    </xf>
    <xf numFmtId="0" fontId="86" fillId="0" borderId="26" xfId="93" applyFont="1" applyBorder="1" applyAlignment="1">
      <alignment horizontal="left" vertical="center"/>
    </xf>
    <xf numFmtId="0" fontId="89" fillId="0" borderId="14" xfId="0" applyFont="1" applyBorder="1" applyAlignment="1">
      <alignment horizontal="left" vertical="center" wrapText="1"/>
    </xf>
    <xf numFmtId="0" fontId="90" fillId="0" borderId="14" xfId="0" applyFont="1" applyBorder="1" applyAlignment="1">
      <alignment horizontal="left" vertical="center" wrapText="1"/>
    </xf>
    <xf numFmtId="3" fontId="87" fillId="26" borderId="24" xfId="0" applyNumberFormat="1" applyFont="1" applyFill="1" applyBorder="1" applyAlignment="1">
      <alignment horizontal="right" vertical="center"/>
    </xf>
    <xf numFmtId="3" fontId="87" fillId="26" borderId="0" xfId="0" applyNumberFormat="1" applyFont="1" applyFill="1" applyAlignment="1">
      <alignment horizontal="right" vertical="center"/>
    </xf>
    <xf numFmtId="0" fontId="87" fillId="26" borderId="26" xfId="0" applyFont="1" applyFill="1" applyBorder="1" applyAlignment="1">
      <alignment horizontal="left" vertical="center"/>
    </xf>
    <xf numFmtId="0" fontId="87" fillId="26" borderId="14" xfId="0" applyFont="1" applyFill="1" applyBorder="1" applyAlignment="1">
      <alignment horizontal="left" vertical="center" wrapText="1"/>
    </xf>
    <xf numFmtId="3" fontId="87" fillId="26" borderId="26" xfId="0" applyNumberFormat="1" applyFont="1" applyFill="1" applyBorder="1" applyAlignment="1">
      <alignment horizontal="right" vertical="center"/>
    </xf>
    <xf numFmtId="4" fontId="87" fillId="26" borderId="27" xfId="0" applyNumberFormat="1" applyFont="1" applyFill="1" applyBorder="1" applyAlignment="1">
      <alignment horizontal="right" vertical="center"/>
    </xf>
    <xf numFmtId="3" fontId="87" fillId="26" borderId="10" xfId="0" applyNumberFormat="1" applyFont="1" applyFill="1" applyBorder="1" applyAlignment="1">
      <alignment horizontal="right" vertical="center"/>
    </xf>
    <xf numFmtId="3" fontId="87" fillId="24" borderId="24" xfId="0" applyNumberFormat="1" applyFont="1" applyFill="1" applyBorder="1" applyAlignment="1">
      <alignment horizontal="right" vertical="center"/>
    </xf>
    <xf numFmtId="3" fontId="87" fillId="24" borderId="0" xfId="0" applyNumberFormat="1" applyFont="1" applyFill="1" applyAlignment="1">
      <alignment horizontal="right" vertical="center"/>
    </xf>
    <xf numFmtId="0" fontId="87" fillId="24" borderId="26" xfId="0" applyFont="1" applyFill="1" applyBorder="1" applyAlignment="1">
      <alignment horizontal="left" vertical="center"/>
    </xf>
    <xf numFmtId="0" fontId="90" fillId="24" borderId="14" xfId="0" applyFont="1" applyFill="1" applyBorder="1" applyAlignment="1">
      <alignment horizontal="left" vertical="center" wrapText="1"/>
    </xf>
    <xf numFmtId="3" fontId="87" fillId="24" borderId="26" xfId="0" applyNumberFormat="1" applyFont="1" applyFill="1" applyBorder="1" applyAlignment="1">
      <alignment horizontal="right" vertical="center"/>
    </xf>
    <xf numFmtId="3" fontId="87" fillId="24" borderId="10" xfId="0" applyNumberFormat="1" applyFont="1" applyFill="1" applyBorder="1" applyAlignment="1">
      <alignment horizontal="right" vertical="center"/>
    </xf>
    <xf numFmtId="4" fontId="87" fillId="24" borderId="27" xfId="0" applyNumberFormat="1" applyFont="1" applyFill="1" applyBorder="1" applyAlignment="1">
      <alignment horizontal="right" vertical="center"/>
    </xf>
    <xf numFmtId="3" fontId="86" fillId="28" borderId="24" xfId="0" applyNumberFormat="1" applyFont="1" applyFill="1" applyBorder="1" applyAlignment="1">
      <alignment horizontal="right" vertical="center"/>
    </xf>
    <xf numFmtId="3" fontId="86" fillId="28" borderId="0" xfId="0" applyNumberFormat="1" applyFont="1" applyFill="1" applyAlignment="1">
      <alignment horizontal="right" vertical="center"/>
    </xf>
    <xf numFmtId="0" fontId="86" fillId="28" borderId="26" xfId="0" applyFont="1" applyFill="1" applyBorder="1" applyAlignment="1">
      <alignment horizontal="left" vertical="center"/>
    </xf>
    <xf numFmtId="3" fontId="86" fillId="28" borderId="26" xfId="0" applyNumberFormat="1" applyFont="1" applyFill="1" applyBorder="1" applyAlignment="1">
      <alignment horizontal="right" vertical="center"/>
    </xf>
    <xf numFmtId="3" fontId="86" fillId="28" borderId="10" xfId="0" applyNumberFormat="1" applyFont="1" applyFill="1" applyBorder="1" applyAlignment="1">
      <alignment horizontal="right" vertical="center"/>
    </xf>
    <xf numFmtId="3" fontId="87" fillId="27" borderId="24" xfId="0" applyNumberFormat="1" applyFont="1" applyFill="1" applyBorder="1" applyAlignment="1">
      <alignment horizontal="right" vertical="center"/>
    </xf>
    <xf numFmtId="3" fontId="87" fillId="27" borderId="0" xfId="0" applyNumberFormat="1" applyFont="1" applyFill="1" applyAlignment="1">
      <alignment horizontal="right" vertical="center"/>
    </xf>
    <xf numFmtId="0" fontId="86" fillId="0" borderId="24" xfId="0" applyFont="1" applyBorder="1" applyAlignment="1">
      <alignment horizontal="left" vertical="center" wrapText="1"/>
    </xf>
    <xf numFmtId="0" fontId="89" fillId="0" borderId="0" xfId="0" applyFont="1" applyAlignment="1">
      <alignment horizontal="left" vertical="center"/>
    </xf>
    <xf numFmtId="0" fontId="86" fillId="0" borderId="0" xfId="0" applyFont="1" applyAlignment="1">
      <alignment horizontal="left" vertical="center" wrapText="1"/>
    </xf>
    <xf numFmtId="0" fontId="86" fillId="0" borderId="26" xfId="0" applyFont="1" applyBorder="1" applyAlignment="1">
      <alignment horizontal="left" vertical="center" wrapText="1"/>
    </xf>
    <xf numFmtId="0" fontId="87" fillId="24" borderId="26" xfId="0" applyFont="1" applyFill="1" applyBorder="1" applyAlignment="1">
      <alignment horizontal="left" vertical="center" wrapText="1"/>
    </xf>
    <xf numFmtId="0" fontId="90" fillId="24" borderId="14" xfId="0" applyFont="1" applyFill="1" applyBorder="1" applyAlignment="1">
      <alignment horizontal="left" vertical="center"/>
    </xf>
    <xf numFmtId="0" fontId="87" fillId="0" borderId="24" xfId="0" applyFont="1" applyBorder="1" applyAlignment="1">
      <alignment vertical="center"/>
    </xf>
    <xf numFmtId="0" fontId="86" fillId="27" borderId="34" xfId="0" applyFont="1" applyFill="1" applyBorder="1" applyAlignment="1">
      <alignment vertical="center"/>
    </xf>
    <xf numFmtId="0" fontId="87" fillId="27" borderId="42" xfId="0" applyFont="1" applyFill="1" applyBorder="1" applyAlignment="1">
      <alignment vertical="center"/>
    </xf>
    <xf numFmtId="3" fontId="87" fillId="27" borderId="34" xfId="0" applyNumberFormat="1" applyFont="1" applyFill="1" applyBorder="1" applyAlignment="1">
      <alignment horizontal="right" vertical="center"/>
    </xf>
    <xf numFmtId="3" fontId="87" fillId="27" borderId="35" xfId="0" applyNumberFormat="1" applyFont="1" applyFill="1" applyBorder="1" applyAlignment="1">
      <alignment horizontal="right" vertical="center"/>
    </xf>
    <xf numFmtId="4" fontId="87" fillId="27" borderId="36" xfId="0" applyNumberFormat="1" applyFont="1" applyFill="1" applyBorder="1" applyAlignment="1">
      <alignment horizontal="right" vertical="center"/>
    </xf>
    <xf numFmtId="0" fontId="86" fillId="0" borderId="52" xfId="0" applyFont="1" applyBorder="1" applyAlignment="1">
      <alignment vertical="center"/>
    </xf>
    <xf numFmtId="3" fontId="86" fillId="0" borderId="0" xfId="0" applyNumberFormat="1" applyFont="1" applyAlignment="1">
      <alignment vertical="center"/>
    </xf>
    <xf numFmtId="0" fontId="87" fillId="0" borderId="10" xfId="0" applyFont="1" applyBorder="1" applyAlignment="1">
      <alignment horizontal="center" vertical="center" wrapText="1"/>
    </xf>
    <xf numFmtId="0" fontId="87" fillId="0" borderId="27" xfId="0" applyFont="1" applyBorder="1" applyAlignment="1">
      <alignment horizontal="center" vertical="center" wrapText="1"/>
    </xf>
    <xf numFmtId="168" fontId="86" fillId="0" borderId="26" xfId="0" applyNumberFormat="1" applyFont="1" applyBorder="1" applyAlignment="1">
      <alignment vertical="center"/>
    </xf>
    <xf numFmtId="0" fontId="86" fillId="0" borderId="14" xfId="0" applyFont="1" applyBorder="1" applyAlignment="1">
      <alignment vertical="center" wrapText="1"/>
    </xf>
    <xf numFmtId="168" fontId="87" fillId="26" borderId="26" xfId="0" applyNumberFormat="1" applyFont="1" applyFill="1" applyBorder="1" applyAlignment="1">
      <alignment vertical="center"/>
    </xf>
    <xf numFmtId="0" fontId="90" fillId="26" borderId="14" xfId="0" applyFont="1" applyFill="1" applyBorder="1" applyAlignment="1">
      <alignment horizontal="left" vertical="center" wrapText="1"/>
    </xf>
    <xf numFmtId="4" fontId="89" fillId="0" borderId="27" xfId="0" applyNumberFormat="1" applyFont="1" applyBorder="1" applyAlignment="1">
      <alignment horizontal="right" vertical="center" wrapText="1"/>
    </xf>
    <xf numFmtId="3" fontId="89" fillId="0" borderId="26" xfId="0" applyNumberFormat="1" applyFont="1" applyBorder="1" applyAlignment="1">
      <alignment horizontal="right" vertical="center" wrapText="1"/>
    </xf>
    <xf numFmtId="3" fontId="89" fillId="0" borderId="10" xfId="0" applyNumberFormat="1" applyFont="1" applyBorder="1" applyAlignment="1">
      <alignment horizontal="right" vertical="center" wrapText="1"/>
    </xf>
    <xf numFmtId="4" fontId="89" fillId="0" borderId="27" xfId="0" applyNumberFormat="1" applyFont="1" applyBorder="1" applyAlignment="1">
      <alignment horizontal="right" vertical="center"/>
    </xf>
    <xf numFmtId="3" fontId="89" fillId="0" borderId="26" xfId="0" applyNumberFormat="1" applyFont="1" applyBorder="1" applyAlignment="1">
      <alignment horizontal="right" vertical="center"/>
    </xf>
    <xf numFmtId="0" fontId="87" fillId="27" borderId="34" xfId="0" applyFont="1" applyFill="1" applyBorder="1" applyAlignment="1">
      <alignment vertical="center"/>
    </xf>
    <xf numFmtId="3" fontId="81" fillId="0" borderId="0" xfId="0" applyNumberFormat="1" applyFont="1"/>
    <xf numFmtId="0" fontId="134" fillId="0" borderId="0" xfId="0" applyFont="1"/>
    <xf numFmtId="0" fontId="134" fillId="0" borderId="0" xfId="0" applyFont="1" applyAlignment="1">
      <alignment horizontal="right" vertical="center"/>
    </xf>
    <xf numFmtId="0" fontId="134" fillId="0" borderId="0" xfId="0" applyFont="1" applyAlignment="1">
      <alignment horizontal="right"/>
    </xf>
    <xf numFmtId="0" fontId="83" fillId="0" borderId="0" xfId="0" applyFont="1"/>
    <xf numFmtId="0" fontId="86" fillId="0" borderId="26" xfId="94" applyFont="1" applyBorder="1" applyAlignment="1">
      <alignment horizontal="left" vertical="center"/>
    </xf>
    <xf numFmtId="0" fontId="86" fillId="27" borderId="34" xfId="0" applyFont="1" applyFill="1" applyBorder="1"/>
    <xf numFmtId="168" fontId="86" fillId="26" borderId="26" xfId="0" applyNumberFormat="1" applyFont="1" applyFill="1" applyBorder="1" applyAlignment="1">
      <alignment vertical="center"/>
    </xf>
    <xf numFmtId="3" fontId="134" fillId="0" borderId="0" xfId="0" applyNumberFormat="1" applyFont="1"/>
    <xf numFmtId="4" fontId="53" fillId="0" borderId="27" xfId="43" applyNumberFormat="1" applyFont="1" applyBorder="1"/>
    <xf numFmtId="4" fontId="25" fillId="24" borderId="10" xfId="0" applyNumberFormat="1" applyFont="1" applyFill="1" applyBorder="1"/>
    <xf numFmtId="4" fontId="25" fillId="27" borderId="35" xfId="0" applyNumberFormat="1" applyFont="1" applyFill="1" applyBorder="1"/>
    <xf numFmtId="2" fontId="53" fillId="0" borderId="27" xfId="80" applyNumberFormat="1" applyFont="1" applyBorder="1"/>
    <xf numFmtId="2" fontId="25" fillId="26" borderId="10" xfId="80" applyNumberFormat="1" applyFont="1" applyFill="1" applyBorder="1"/>
    <xf numFmtId="2" fontId="25" fillId="24" borderId="10" xfId="0" applyNumberFormat="1" applyFont="1" applyFill="1" applyBorder="1"/>
    <xf numFmtId="2" fontId="25" fillId="28" borderId="10" xfId="0" applyNumberFormat="1" applyFont="1" applyFill="1" applyBorder="1"/>
    <xf numFmtId="2" fontId="25" fillId="0" borderId="27" xfId="80" applyNumberFormat="1" applyFont="1" applyBorder="1"/>
    <xf numFmtId="2" fontId="25" fillId="24" borderId="10" xfId="43" applyNumberFormat="1" applyFont="1" applyFill="1" applyBorder="1"/>
    <xf numFmtId="2" fontId="25" fillId="27" borderId="35" xfId="0" applyNumberFormat="1" applyFont="1" applyFill="1" applyBorder="1"/>
    <xf numFmtId="2" fontId="53" fillId="0" borderId="27" xfId="80" applyNumberFormat="1" applyFont="1" applyBorder="1" applyAlignment="1">
      <alignment vertical="center"/>
    </xf>
    <xf numFmtId="0" fontId="87" fillId="0" borderId="25" xfId="43" applyFont="1" applyBorder="1" applyAlignment="1">
      <alignment horizontal="center" vertical="center"/>
    </xf>
    <xf numFmtId="4" fontId="25" fillId="26" borderId="27" xfId="0" applyNumberFormat="1" applyFont="1" applyFill="1" applyBorder="1" applyAlignment="1">
      <alignment horizontal="right"/>
    </xf>
    <xf numFmtId="4" fontId="25" fillId="24" borderId="27" xfId="0" applyNumberFormat="1" applyFont="1" applyFill="1" applyBorder="1" applyAlignment="1">
      <alignment horizontal="right"/>
    </xf>
    <xf numFmtId="0" fontId="86" fillId="0" borderId="10" xfId="0" applyFont="1" applyBorder="1" applyAlignment="1">
      <alignment horizontal="left" vertical="center" wrapText="1"/>
    </xf>
    <xf numFmtId="3" fontId="86" fillId="0" borderId="26" xfId="0" applyNumberFormat="1" applyFont="1" applyBorder="1" applyAlignment="1">
      <alignment horizontal="right"/>
    </xf>
    <xf numFmtId="3" fontId="86" fillId="0" borderId="10" xfId="0" applyNumberFormat="1" applyFont="1" applyBorder="1" applyAlignment="1">
      <alignment horizontal="right"/>
    </xf>
    <xf numFmtId="3" fontId="86" fillId="0" borderId="27" xfId="0" applyNumberFormat="1" applyFont="1" applyBorder="1" applyAlignment="1">
      <alignment horizontal="right"/>
    </xf>
    <xf numFmtId="0" fontId="87" fillId="0" borderId="0" xfId="0" applyFont="1"/>
    <xf numFmtId="4" fontId="86" fillId="0" borderId="27" xfId="0" applyNumberFormat="1" applyFont="1" applyBorder="1" applyAlignment="1">
      <alignment horizontal="right"/>
    </xf>
    <xf numFmtId="0" fontId="52" fillId="0" borderId="26" xfId="0" applyFont="1" applyBorder="1" applyAlignment="1">
      <alignment horizontal="left" vertical="center"/>
    </xf>
    <xf numFmtId="0" fontId="87" fillId="0" borderId="10" xfId="0" applyFont="1" applyBorder="1" applyAlignment="1">
      <alignment horizontal="left" vertical="center" wrapText="1"/>
    </xf>
    <xf numFmtId="3" fontId="87" fillId="0" borderId="26" xfId="0" applyNumberFormat="1" applyFont="1" applyBorder="1" applyAlignment="1">
      <alignment horizontal="right"/>
    </xf>
    <xf numFmtId="3" fontId="87" fillId="0" borderId="10" xfId="0" applyNumberFormat="1" applyFont="1" applyBorder="1" applyAlignment="1">
      <alignment horizontal="right"/>
    </xf>
    <xf numFmtId="4" fontId="87" fillId="0" borderId="27" xfId="0" applyNumberFormat="1" applyFont="1" applyBorder="1" applyAlignment="1">
      <alignment horizontal="right"/>
    </xf>
    <xf numFmtId="0" fontId="26" fillId="0" borderId="26" xfId="95" applyFont="1" applyBorder="1" applyAlignment="1">
      <alignment horizontal="left" vertical="center"/>
    </xf>
    <xf numFmtId="0" fontId="86" fillId="0" borderId="10" xfId="95" applyFont="1" applyBorder="1" applyAlignment="1">
      <alignment horizontal="left" vertical="center" wrapText="1"/>
    </xf>
    <xf numFmtId="3" fontId="87" fillId="0" borderId="27" xfId="0" applyNumberFormat="1" applyFont="1" applyBorder="1" applyAlignment="1">
      <alignment horizontal="right"/>
    </xf>
    <xf numFmtId="0" fontId="52" fillId="26" borderId="26" xfId="0" applyFont="1" applyFill="1" applyBorder="1" applyAlignment="1">
      <alignment horizontal="left" vertical="center"/>
    </xf>
    <xf numFmtId="0" fontId="87" fillId="26" borderId="10" xfId="0" applyFont="1" applyFill="1" applyBorder="1" applyAlignment="1">
      <alignment horizontal="left" vertical="center" wrapText="1"/>
    </xf>
    <xf numFmtId="3" fontId="87" fillId="26" borderId="26" xfId="0" applyNumberFormat="1" applyFont="1" applyFill="1" applyBorder="1" applyAlignment="1">
      <alignment horizontal="right"/>
    </xf>
    <xf numFmtId="3" fontId="87" fillId="26" borderId="10" xfId="0" applyNumberFormat="1" applyFont="1" applyFill="1" applyBorder="1" applyAlignment="1">
      <alignment horizontal="right"/>
    </xf>
    <xf numFmtId="4" fontId="87" fillId="26" borderId="27" xfId="0" applyNumberFormat="1" applyFont="1" applyFill="1" applyBorder="1" applyAlignment="1">
      <alignment horizontal="right"/>
    </xf>
    <xf numFmtId="3" fontId="87" fillId="24" borderId="26" xfId="0" applyNumberFormat="1" applyFont="1" applyFill="1" applyBorder="1" applyAlignment="1">
      <alignment horizontal="right"/>
    </xf>
    <xf numFmtId="3" fontId="87" fillId="24" borderId="10" xfId="0" applyNumberFormat="1" applyFont="1" applyFill="1" applyBorder="1" applyAlignment="1">
      <alignment horizontal="right"/>
    </xf>
    <xf numFmtId="4" fontId="87" fillId="24" borderId="27" xfId="0" applyNumberFormat="1" applyFont="1" applyFill="1" applyBorder="1" applyAlignment="1">
      <alignment horizontal="right"/>
    </xf>
    <xf numFmtId="0" fontId="26" fillId="28" borderId="26" xfId="0" applyFont="1" applyFill="1" applyBorder="1" applyAlignment="1">
      <alignment horizontal="left" vertical="center"/>
    </xf>
    <xf numFmtId="0" fontId="86" fillId="28" borderId="10" xfId="0" applyFont="1" applyFill="1" applyBorder="1"/>
    <xf numFmtId="3" fontId="86" fillId="28" borderId="26" xfId="0" applyNumberFormat="1" applyFont="1" applyFill="1" applyBorder="1" applyAlignment="1">
      <alignment horizontal="right"/>
    </xf>
    <xf numFmtId="3" fontId="86" fillId="28" borderId="10" xfId="0" applyNumberFormat="1" applyFont="1" applyFill="1" applyBorder="1" applyAlignment="1">
      <alignment horizontal="right"/>
    </xf>
    <xf numFmtId="3" fontId="86" fillId="28" borderId="27" xfId="0" applyNumberFormat="1" applyFont="1" applyFill="1" applyBorder="1" applyAlignment="1">
      <alignment horizontal="right"/>
    </xf>
    <xf numFmtId="0" fontId="52" fillId="24" borderId="26" xfId="0" applyFont="1" applyFill="1" applyBorder="1" applyAlignment="1">
      <alignment horizontal="left" vertical="center" wrapText="1"/>
    </xf>
    <xf numFmtId="0" fontId="90" fillId="24" borderId="10" xfId="0" applyFont="1" applyFill="1" applyBorder="1" applyAlignment="1">
      <alignment horizontal="left" vertical="center"/>
    </xf>
    <xf numFmtId="0" fontId="87" fillId="27" borderId="35" xfId="0" applyFont="1" applyFill="1" applyBorder="1"/>
    <xf numFmtId="3" fontId="87" fillId="27" borderId="34" xfId="0" applyNumberFormat="1" applyFont="1" applyFill="1" applyBorder="1" applyAlignment="1">
      <alignment horizontal="right"/>
    </xf>
    <xf numFmtId="3" fontId="87" fillId="27" borderId="35" xfId="0" applyNumberFormat="1" applyFont="1" applyFill="1" applyBorder="1" applyAlignment="1">
      <alignment horizontal="right"/>
    </xf>
    <xf numFmtId="4" fontId="87" fillId="27" borderId="36" xfId="0" applyNumberFormat="1" applyFont="1" applyFill="1" applyBorder="1" applyAlignment="1">
      <alignment horizontal="right"/>
    </xf>
    <xf numFmtId="0" fontId="86" fillId="0" borderId="52" xfId="0" applyFont="1" applyBorder="1"/>
    <xf numFmtId="3" fontId="86" fillId="0" borderId="52" xfId="0" applyNumberFormat="1" applyFont="1" applyBorder="1"/>
    <xf numFmtId="168" fontId="26" fillId="0" borderId="26" xfId="0" applyNumberFormat="1" applyFont="1" applyBorder="1" applyAlignment="1">
      <alignment vertical="center"/>
    </xf>
    <xf numFmtId="0" fontId="86" fillId="0" borderId="10" xfId="0" applyFont="1" applyBorder="1" applyAlignment="1">
      <alignment vertical="center" wrapText="1"/>
    </xf>
    <xf numFmtId="0" fontId="89" fillId="34" borderId="10" xfId="0" applyFont="1" applyFill="1" applyBorder="1" applyAlignment="1">
      <alignment vertical="center" wrapText="1"/>
    </xf>
    <xf numFmtId="3" fontId="86" fillId="34" borderId="26" xfId="0" applyNumberFormat="1" applyFont="1" applyFill="1" applyBorder="1" applyAlignment="1">
      <alignment horizontal="right"/>
    </xf>
    <xf numFmtId="3" fontId="86" fillId="34" borderId="10" xfId="0" applyNumberFormat="1" applyFont="1" applyFill="1" applyBorder="1" applyAlignment="1">
      <alignment horizontal="right"/>
    </xf>
    <xf numFmtId="0" fontId="89" fillId="34" borderId="10" xfId="0" applyFont="1" applyFill="1" applyBorder="1" applyAlignment="1">
      <alignment vertical="center"/>
    </xf>
    <xf numFmtId="0" fontId="89" fillId="0" borderId="10" xfId="0" applyFont="1" applyBorder="1" applyAlignment="1">
      <alignment vertical="center"/>
    </xf>
    <xf numFmtId="0" fontId="86" fillId="0" borderId="10" xfId="0" applyFont="1" applyBorder="1" applyAlignment="1">
      <alignment horizontal="left" vertical="center"/>
    </xf>
    <xf numFmtId="168" fontId="26" fillId="26" borderId="26" xfId="0" applyNumberFormat="1" applyFont="1" applyFill="1" applyBorder="1" applyAlignment="1">
      <alignment vertical="center"/>
    </xf>
    <xf numFmtId="0" fontId="89" fillId="26" borderId="14" xfId="0" applyFont="1" applyFill="1" applyBorder="1" applyAlignment="1">
      <alignment horizontal="left" vertical="center" wrapText="1"/>
    </xf>
    <xf numFmtId="3" fontId="86" fillId="26" borderId="26" xfId="0" applyNumberFormat="1" applyFont="1" applyFill="1" applyBorder="1" applyAlignment="1">
      <alignment horizontal="right"/>
    </xf>
    <xf numFmtId="3" fontId="86" fillId="26" borderId="10" xfId="0" applyNumberFormat="1" applyFont="1" applyFill="1" applyBorder="1" applyAlignment="1">
      <alignment horizontal="right"/>
    </xf>
    <xf numFmtId="4" fontId="86" fillId="26" borderId="27" xfId="0" applyNumberFormat="1" applyFont="1" applyFill="1" applyBorder="1" applyAlignment="1">
      <alignment horizontal="right"/>
    </xf>
    <xf numFmtId="0" fontId="87" fillId="27" borderId="42" xfId="0" applyFont="1" applyFill="1" applyBorder="1"/>
    <xf numFmtId="3" fontId="86" fillId="0" borderId="0" xfId="0" applyNumberFormat="1" applyFont="1"/>
    <xf numFmtId="0" fontId="83" fillId="0" borderId="0" xfId="0" applyFont="1" applyAlignment="1">
      <alignment horizontal="right"/>
    </xf>
    <xf numFmtId="0" fontId="80" fillId="0" borderId="37" xfId="0" applyFont="1" applyBorder="1" applyAlignment="1">
      <alignment horizontal="center" vertical="center" wrapText="1"/>
    </xf>
    <xf numFmtId="0" fontId="80" fillId="0" borderId="14" xfId="0" applyFont="1" applyBorder="1" applyAlignment="1">
      <alignment horizontal="center" vertical="center" wrapText="1"/>
    </xf>
    <xf numFmtId="0" fontId="74" fillId="0" borderId="26" xfId="0" applyFont="1" applyBorder="1" applyAlignment="1">
      <alignment horizontal="left" vertical="center"/>
    </xf>
    <xf numFmtId="0" fontId="86" fillId="0" borderId="14" xfId="0" applyFont="1" applyBorder="1" applyAlignment="1">
      <alignment horizontal="left" vertical="center" wrapText="1"/>
    </xf>
    <xf numFmtId="0" fontId="75" fillId="0" borderId="26" xfId="0" applyFont="1" applyBorder="1" applyAlignment="1">
      <alignment horizontal="left" vertical="center"/>
    </xf>
    <xf numFmtId="0" fontId="74" fillId="0" borderId="26" xfId="96" applyFont="1" applyBorder="1" applyAlignment="1">
      <alignment horizontal="left" vertical="center"/>
    </xf>
    <xf numFmtId="0" fontId="86" fillId="0" borderId="14" xfId="96" applyFont="1" applyBorder="1" applyAlignment="1">
      <alignment horizontal="left" vertical="center" wrapText="1"/>
    </xf>
    <xf numFmtId="3" fontId="87" fillId="26" borderId="27" xfId="0" applyNumberFormat="1" applyFont="1" applyFill="1" applyBorder="1" applyAlignment="1">
      <alignment horizontal="right"/>
    </xf>
    <xf numFmtId="0" fontId="86" fillId="28" borderId="14" xfId="0" applyFont="1" applyFill="1" applyBorder="1"/>
    <xf numFmtId="0" fontId="74" fillId="0" borderId="26" xfId="0" applyFont="1" applyBorder="1" applyAlignment="1">
      <alignment horizontal="left" vertical="center" wrapText="1"/>
    </xf>
    <xf numFmtId="0" fontId="75" fillId="0" borderId="26" xfId="0" applyFont="1" applyBorder="1" applyAlignment="1">
      <alignment horizontal="left" vertical="center" wrapText="1"/>
    </xf>
    <xf numFmtId="3" fontId="87" fillId="24" borderId="27" xfId="0" applyNumberFormat="1" applyFont="1" applyFill="1" applyBorder="1" applyAlignment="1">
      <alignment horizontal="right"/>
    </xf>
    <xf numFmtId="0" fontId="74" fillId="0" borderId="52" xfId="0" applyFont="1" applyBorder="1"/>
    <xf numFmtId="0" fontId="74" fillId="0" borderId="0" xfId="0" applyFont="1"/>
    <xf numFmtId="168" fontId="74" fillId="0" borderId="26" xfId="0" applyNumberFormat="1" applyFont="1" applyBorder="1" applyAlignment="1">
      <alignment vertical="center"/>
    </xf>
    <xf numFmtId="3" fontId="86" fillId="0" borderId="37" xfId="0" applyNumberFormat="1" applyFont="1" applyBorder="1" applyAlignment="1">
      <alignment horizontal="right"/>
    </xf>
    <xf numFmtId="3" fontId="86" fillId="0" borderId="14" xfId="0" applyNumberFormat="1" applyFont="1" applyBorder="1" applyAlignment="1">
      <alignment horizontal="right"/>
    </xf>
    <xf numFmtId="4" fontId="86" fillId="0" borderId="14" xfId="0" applyNumberFormat="1" applyFont="1" applyBorder="1" applyAlignment="1">
      <alignment horizontal="right"/>
    </xf>
    <xf numFmtId="0" fontId="89" fillId="0" borderId="14" xfId="0" applyFont="1" applyBorder="1" applyAlignment="1">
      <alignment vertical="center" wrapText="1"/>
    </xf>
    <xf numFmtId="0" fontId="89" fillId="34" borderId="14" xfId="0" applyFont="1" applyFill="1" applyBorder="1" applyAlignment="1">
      <alignment vertical="center" wrapText="1"/>
    </xf>
    <xf numFmtId="0" fontId="89" fillId="34" borderId="14" xfId="0" applyFont="1" applyFill="1" applyBorder="1" applyAlignment="1">
      <alignment vertical="center"/>
    </xf>
    <xf numFmtId="0" fontId="89" fillId="0" borderId="14" xfId="0" applyFont="1" applyBorder="1" applyAlignment="1">
      <alignment vertical="center"/>
    </xf>
    <xf numFmtId="168" fontId="75" fillId="0" borderId="26" xfId="0" applyNumberFormat="1" applyFont="1" applyBorder="1" applyAlignment="1">
      <alignment vertical="center"/>
    </xf>
    <xf numFmtId="3" fontId="87" fillId="0" borderId="37" xfId="0" applyNumberFormat="1" applyFont="1" applyBorder="1" applyAlignment="1">
      <alignment horizontal="right"/>
    </xf>
    <xf numFmtId="3" fontId="87" fillId="0" borderId="14" xfId="0" applyNumberFormat="1" applyFont="1" applyBorder="1" applyAlignment="1">
      <alignment horizontal="right"/>
    </xf>
    <xf numFmtId="0" fontId="86" fillId="0" borderId="14" xfId="0" applyFont="1" applyBorder="1" applyAlignment="1">
      <alignment horizontal="left" vertical="center"/>
    </xf>
    <xf numFmtId="3" fontId="86" fillId="26" borderId="37" xfId="0" applyNumberFormat="1" applyFont="1" applyFill="1" applyBorder="1" applyAlignment="1">
      <alignment horizontal="right"/>
    </xf>
    <xf numFmtId="4" fontId="86" fillId="26" borderId="14" xfId="0" applyNumberFormat="1" applyFont="1" applyFill="1" applyBorder="1" applyAlignment="1">
      <alignment horizontal="right"/>
    </xf>
    <xf numFmtId="3" fontId="87" fillId="24" borderId="37" xfId="0" applyNumberFormat="1" applyFont="1" applyFill="1" applyBorder="1" applyAlignment="1">
      <alignment horizontal="right"/>
    </xf>
    <xf numFmtId="4" fontId="87" fillId="24" borderId="14" xfId="0" applyNumberFormat="1" applyFont="1" applyFill="1" applyBorder="1" applyAlignment="1">
      <alignment horizontal="right"/>
    </xf>
    <xf numFmtId="3" fontId="89" fillId="0" borderId="27" xfId="0" applyNumberFormat="1" applyFont="1" applyBorder="1" applyAlignment="1">
      <alignment horizontal="right" vertical="center" wrapText="1"/>
    </xf>
    <xf numFmtId="3" fontId="89" fillId="0" borderId="37" xfId="0" applyNumberFormat="1" applyFont="1" applyBorder="1" applyAlignment="1">
      <alignment horizontal="right" vertical="center" wrapText="1"/>
    </xf>
    <xf numFmtId="3" fontId="89" fillId="0" borderId="14" xfId="0" applyNumberFormat="1" applyFont="1" applyBorder="1" applyAlignment="1">
      <alignment horizontal="right" vertical="center" wrapText="1"/>
    </xf>
    <xf numFmtId="3" fontId="89" fillId="0" borderId="27" xfId="0" applyNumberFormat="1" applyFont="1" applyBorder="1" applyAlignment="1">
      <alignment horizontal="right" vertical="center"/>
    </xf>
    <xf numFmtId="3" fontId="89" fillId="0" borderId="37" xfId="0" applyNumberFormat="1" applyFont="1" applyBorder="1" applyAlignment="1">
      <alignment horizontal="right" vertical="center"/>
    </xf>
    <xf numFmtId="3" fontId="89" fillId="0" borderId="14" xfId="0" applyNumberFormat="1" applyFont="1" applyBorder="1" applyAlignment="1">
      <alignment horizontal="right" vertical="center"/>
    </xf>
    <xf numFmtId="3" fontId="87" fillId="24" borderId="14" xfId="0" applyNumberFormat="1" applyFont="1" applyFill="1" applyBorder="1" applyAlignment="1">
      <alignment horizontal="right"/>
    </xf>
    <xf numFmtId="3" fontId="87" fillId="27" borderId="58" xfId="0" applyNumberFormat="1" applyFont="1" applyFill="1" applyBorder="1" applyAlignment="1">
      <alignment horizontal="right"/>
    </xf>
    <xf numFmtId="4" fontId="87" fillId="27" borderId="42" xfId="0" applyNumberFormat="1" applyFont="1" applyFill="1" applyBorder="1" applyAlignment="1">
      <alignment horizontal="right"/>
    </xf>
    <xf numFmtId="0" fontId="76" fillId="0" borderId="26" xfId="0" applyFont="1" applyBorder="1" applyAlignment="1">
      <alignment horizontal="left" vertical="center" wrapText="1"/>
    </xf>
    <xf numFmtId="0" fontId="158" fillId="0" borderId="0" xfId="0" applyFont="1"/>
    <xf numFmtId="0" fontId="158" fillId="0" borderId="0" xfId="0" applyFont="1" applyAlignment="1">
      <alignment horizontal="right"/>
    </xf>
    <xf numFmtId="0" fontId="126" fillId="0" borderId="0" xfId="0" applyFont="1"/>
    <xf numFmtId="0" fontId="126" fillId="0" borderId="0" xfId="0" applyFont="1" applyAlignment="1">
      <alignment horizontal="right"/>
    </xf>
    <xf numFmtId="0" fontId="160" fillId="0" borderId="14" xfId="0" applyFont="1" applyBorder="1" applyAlignment="1">
      <alignment horizontal="left" vertical="center"/>
    </xf>
    <xf numFmtId="3" fontId="86" fillId="0" borderId="27" xfId="0" applyNumberFormat="1" applyFont="1" applyBorder="1" applyAlignment="1">
      <alignment horizontal="right" vertical="center"/>
    </xf>
    <xf numFmtId="0" fontId="87" fillId="0" borderId="14" xfId="0" applyFont="1" applyBorder="1" applyAlignment="1">
      <alignment vertical="center" wrapText="1"/>
    </xf>
    <xf numFmtId="0" fontId="87" fillId="0" borderId="14" xfId="0" applyFont="1" applyBorder="1" applyAlignment="1">
      <alignment horizontal="left" vertical="center"/>
    </xf>
    <xf numFmtId="3" fontId="105" fillId="0" borderId="10" xfId="87" applyNumberFormat="1" applyFont="1" applyBorder="1" applyAlignment="1">
      <alignment horizontal="right" vertical="center"/>
    </xf>
    <xf numFmtId="0" fontId="161" fillId="0" borderId="0" xfId="0" applyFont="1"/>
    <xf numFmtId="0" fontId="57" fillId="0" borderId="0" xfId="74" applyFont="1"/>
    <xf numFmtId="0" fontId="25" fillId="0" borderId="0" xfId="73" applyFont="1"/>
    <xf numFmtId="0" fontId="53" fillId="0" borderId="0" xfId="76" applyFont="1"/>
    <xf numFmtId="0" fontId="22" fillId="0" borderId="0" xfId="74" applyFont="1"/>
    <xf numFmtId="0" fontId="57" fillId="0" borderId="0" xfId="74" applyFont="1" applyAlignment="1">
      <alignment vertical="center"/>
    </xf>
    <xf numFmtId="0" fontId="98" fillId="0" borderId="0" xfId="74" applyFont="1" applyAlignment="1">
      <alignment vertical="center"/>
    </xf>
    <xf numFmtId="167" fontId="53" fillId="0" borderId="0" xfId="74" applyNumberFormat="1" applyFont="1"/>
    <xf numFmtId="3" fontId="53" fillId="0" borderId="0" xfId="74" applyNumberFormat="1" applyFont="1" applyAlignment="1">
      <alignment horizontal="right"/>
    </xf>
    <xf numFmtId="0" fontId="53" fillId="0" borderId="0" xfId="74" applyFont="1" applyAlignment="1">
      <alignment horizontal="right"/>
    </xf>
    <xf numFmtId="0" fontId="57" fillId="0" borderId="0" xfId="74" applyFont="1" applyAlignment="1">
      <alignment horizontal="right"/>
    </xf>
    <xf numFmtId="0" fontId="16" fillId="0" borderId="0" xfId="91" applyAlignment="1">
      <alignment horizontal="center" vertical="center"/>
    </xf>
    <xf numFmtId="0" fontId="61" fillId="0" borderId="0" xfId="91" applyFont="1" applyAlignment="1">
      <alignment horizontal="right" vertical="center"/>
    </xf>
    <xf numFmtId="0" fontId="16" fillId="0" borderId="0" xfId="91"/>
    <xf numFmtId="0" fontId="124" fillId="0" borderId="0" xfId="82" applyFill="1"/>
    <xf numFmtId="0" fontId="17" fillId="0" borderId="0" xfId="91" applyFont="1" applyAlignment="1">
      <alignment horizontal="center" vertical="center"/>
    </xf>
    <xf numFmtId="0" fontId="17" fillId="0" borderId="0" xfId="91" applyFont="1" applyAlignment="1">
      <alignment horizontal="center"/>
    </xf>
    <xf numFmtId="0" fontId="22" fillId="0" borderId="0" xfId="91" applyFont="1" applyAlignment="1">
      <alignment horizontal="center" vertical="center"/>
    </xf>
    <xf numFmtId="0" fontId="22" fillId="0" borderId="0" xfId="91" applyFont="1"/>
    <xf numFmtId="0" fontId="22" fillId="0" borderId="0" xfId="91" applyFont="1" applyAlignment="1">
      <alignment wrapText="1"/>
    </xf>
    <xf numFmtId="0" fontId="17" fillId="0" borderId="0" xfId="91" applyFont="1" applyAlignment="1">
      <alignment horizontal="center" wrapText="1"/>
    </xf>
    <xf numFmtId="0" fontId="45" fillId="0" borderId="0" xfId="91" applyFont="1" applyAlignment="1">
      <alignment horizontal="center" vertical="center" wrapText="1"/>
    </xf>
    <xf numFmtId="0" fontId="16" fillId="0" borderId="0" xfId="91" applyAlignment="1">
      <alignment horizontal="center" vertical="center" wrapText="1"/>
    </xf>
    <xf numFmtId="0" fontId="17" fillId="0" borderId="0" xfId="91" applyFont="1" applyAlignment="1">
      <alignment horizontal="right" vertical="center"/>
    </xf>
    <xf numFmtId="0" fontId="151" fillId="0" borderId="0" xfId="91" applyFont="1"/>
    <xf numFmtId="0" fontId="24" fillId="0" borderId="0" xfId="62" applyFont="1"/>
    <xf numFmtId="0" fontId="17" fillId="0" borderId="0" xfId="62" applyFont="1" applyAlignment="1">
      <alignment horizontal="right" vertical="center"/>
    </xf>
    <xf numFmtId="0" fontId="152" fillId="0" borderId="0" xfId="62" applyFont="1" applyAlignment="1">
      <alignment wrapText="1"/>
    </xf>
    <xf numFmtId="0" fontId="16" fillId="0" borderId="0" xfId="91" applyAlignment="1">
      <alignment wrapText="1"/>
    </xf>
    <xf numFmtId="0" fontId="61" fillId="0" borderId="0" xfId="62" applyFont="1" applyAlignment="1">
      <alignment horizontal="right" vertical="center" wrapText="1"/>
    </xf>
    <xf numFmtId="0" fontId="16" fillId="0" borderId="0" xfId="91" applyAlignment="1">
      <alignment horizontal="center"/>
    </xf>
    <xf numFmtId="0" fontId="61" fillId="0" borderId="0" xfId="62" applyFont="1" applyAlignment="1">
      <alignment horizontal="right" vertical="center"/>
    </xf>
    <xf numFmtId="0" fontId="47" fillId="0" borderId="0" xfId="91" applyFont="1" applyAlignment="1">
      <alignment horizontal="center" wrapText="1"/>
    </xf>
    <xf numFmtId="0" fontId="71" fillId="0" borderId="0" xfId="91" applyFont="1" applyAlignment="1">
      <alignment horizontal="right" vertical="center"/>
    </xf>
    <xf numFmtId="0" fontId="61" fillId="0" borderId="0" xfId="91" applyFont="1" applyAlignment="1">
      <alignment horizontal="right" vertical="center" wrapText="1"/>
    </xf>
    <xf numFmtId="0" fontId="45" fillId="0" borderId="0" xfId="91" applyFont="1" applyAlignment="1">
      <alignment horizontal="center" vertical="center"/>
    </xf>
    <xf numFmtId="0" fontId="45" fillId="0" borderId="0" xfId="91" applyFont="1" applyAlignment="1">
      <alignment wrapText="1"/>
    </xf>
    <xf numFmtId="3" fontId="61" fillId="0" borderId="0" xfId="91" applyNumberFormat="1" applyFont="1" applyAlignment="1">
      <alignment horizontal="right" vertical="center"/>
    </xf>
    <xf numFmtId="165" fontId="22" fillId="0" borderId="73" xfId="26" applyNumberFormat="1" applyFont="1" applyBorder="1" applyAlignment="1">
      <alignment horizontal="right" wrapText="1"/>
    </xf>
    <xf numFmtId="0" fontId="127" fillId="0" borderId="10" xfId="82" quotePrefix="1" applyFont="1" applyBorder="1" applyAlignment="1">
      <alignment vertical="center"/>
    </xf>
    <xf numFmtId="0" fontId="0" fillId="0" borderId="51" xfId="0" applyBorder="1"/>
    <xf numFmtId="0" fontId="125" fillId="0" borderId="51" xfId="0" applyFont="1" applyBorder="1"/>
    <xf numFmtId="0" fontId="127" fillId="0" borderId="0" xfId="82" quotePrefix="1" applyFont="1" applyBorder="1" applyAlignment="1">
      <alignment vertical="center"/>
    </xf>
    <xf numFmtId="3" fontId="104" fillId="0" borderId="37" xfId="87" applyNumberFormat="1" applyFont="1" applyBorder="1" applyAlignment="1">
      <alignment horizontal="right" vertical="center"/>
    </xf>
    <xf numFmtId="3" fontId="105" fillId="0" borderId="50" xfId="87" applyNumberFormat="1" applyFont="1" applyBorder="1" applyAlignment="1">
      <alignment vertical="center"/>
    </xf>
    <xf numFmtId="0" fontId="85" fillId="0" borderId="27" xfId="87" applyFont="1" applyBorder="1" applyAlignment="1">
      <alignment vertical="center" wrapText="1"/>
    </xf>
    <xf numFmtId="0" fontId="84" fillId="0" borderId="27" xfId="87" applyFont="1" applyBorder="1" applyAlignment="1">
      <alignment vertical="center" wrapText="1"/>
    </xf>
    <xf numFmtId="3" fontId="104" fillId="0" borderId="27" xfId="87" applyNumberFormat="1" applyFont="1" applyBorder="1" applyAlignment="1">
      <alignment horizontal="right" vertical="center"/>
    </xf>
    <xf numFmtId="3" fontId="105" fillId="0" borderId="27" xfId="87" applyNumberFormat="1" applyFont="1" applyBorder="1" applyAlignment="1">
      <alignment vertical="center"/>
    </xf>
    <xf numFmtId="3" fontId="104" fillId="0" borderId="65" xfId="87" applyNumberFormat="1" applyFont="1" applyBorder="1" applyAlignment="1">
      <alignment horizontal="right" vertical="center"/>
    </xf>
    <xf numFmtId="3" fontId="105" fillId="0" borderId="37" xfId="86" applyNumberFormat="1" applyFont="1" applyBorder="1" applyAlignment="1">
      <alignment horizontal="right" vertical="center"/>
    </xf>
    <xf numFmtId="3" fontId="104" fillId="0" borderId="37" xfId="86" applyNumberFormat="1" applyFont="1" applyBorder="1" applyAlignment="1">
      <alignment horizontal="right" vertical="center"/>
    </xf>
    <xf numFmtId="3" fontId="104" fillId="0" borderId="44" xfId="87" applyNumberFormat="1" applyFont="1" applyBorder="1" applyAlignment="1">
      <alignment horizontal="right" vertical="center"/>
    </xf>
    <xf numFmtId="3" fontId="104" fillId="0" borderId="47" xfId="87" applyNumberFormat="1" applyFont="1" applyBorder="1" applyAlignment="1">
      <alignment horizontal="right" vertical="center"/>
    </xf>
    <xf numFmtId="3" fontId="105" fillId="0" borderId="26" xfId="86" applyNumberFormat="1" applyFont="1" applyBorder="1" applyAlignment="1">
      <alignment horizontal="right" vertical="center"/>
    </xf>
    <xf numFmtId="3" fontId="105" fillId="0" borderId="27" xfId="86" applyNumberFormat="1" applyFont="1" applyBorder="1" applyAlignment="1">
      <alignment horizontal="right" vertical="center"/>
    </xf>
    <xf numFmtId="3" fontId="105" fillId="0" borderId="26" xfId="87" applyNumberFormat="1" applyFont="1" applyBorder="1" applyAlignment="1">
      <alignment horizontal="right" vertical="center"/>
    </xf>
    <xf numFmtId="3" fontId="104" fillId="0" borderId="26" xfId="87" applyNumberFormat="1" applyFont="1" applyBorder="1" applyAlignment="1">
      <alignment horizontal="right" vertical="center"/>
    </xf>
    <xf numFmtId="3" fontId="104" fillId="34" borderId="26" xfId="86" applyNumberFormat="1" applyFont="1" applyFill="1" applyBorder="1" applyAlignment="1">
      <alignment horizontal="right" vertical="center"/>
    </xf>
    <xf numFmtId="3" fontId="104" fillId="34" borderId="27" xfId="86" applyNumberFormat="1" applyFont="1" applyFill="1" applyBorder="1" applyAlignment="1">
      <alignment horizontal="right" vertical="center"/>
    </xf>
    <xf numFmtId="3" fontId="104" fillId="0" borderId="27" xfId="86" applyNumberFormat="1" applyFont="1" applyBorder="1" applyAlignment="1">
      <alignment horizontal="right" vertical="center"/>
    </xf>
    <xf numFmtId="1" fontId="96" fillId="0" borderId="0" xfId="43" applyNumberFormat="1"/>
    <xf numFmtId="3" fontId="65" fillId="0" borderId="0" xfId="44" applyNumberFormat="1" applyFont="1" applyAlignment="1">
      <alignment horizontal="center" vertical="center"/>
    </xf>
    <xf numFmtId="0" fontId="22" fillId="0" borderId="0" xfId="74" applyFont="1" applyAlignment="1">
      <alignment vertical="center"/>
    </xf>
    <xf numFmtId="3" fontId="17" fillId="0" borderId="0" xfId="74" applyNumberFormat="1" applyFont="1" applyAlignment="1">
      <alignment vertical="center"/>
    </xf>
    <xf numFmtId="165" fontId="22" fillId="0" borderId="73" xfId="26" applyNumberFormat="1" applyFont="1" applyBorder="1" applyAlignment="1">
      <alignment horizontal="right" vertical="center" wrapText="1"/>
    </xf>
    <xf numFmtId="2" fontId="53" fillId="0" borderId="27" xfId="80" applyNumberFormat="1" applyFont="1" applyFill="1" applyBorder="1"/>
    <xf numFmtId="0" fontId="26" fillId="0" borderId="27" xfId="0" applyFont="1" applyBorder="1" applyAlignment="1">
      <alignment horizontal="left" vertical="center"/>
    </xf>
    <xf numFmtId="3" fontId="90" fillId="0" borderId="50" xfId="72" applyNumberFormat="1" applyFont="1" applyBorder="1" applyAlignment="1">
      <alignment horizontal="right" vertical="center"/>
    </xf>
    <xf numFmtId="3" fontId="90" fillId="0" borderId="55" xfId="72" applyNumberFormat="1" applyFont="1" applyBorder="1" applyAlignment="1">
      <alignment horizontal="right" vertical="center"/>
    </xf>
    <xf numFmtId="3" fontId="90" fillId="0" borderId="16" xfId="43" applyNumberFormat="1" applyFont="1" applyBorder="1"/>
    <xf numFmtId="3" fontId="90" fillId="0" borderId="17" xfId="43" applyNumberFormat="1" applyFont="1" applyBorder="1"/>
    <xf numFmtId="10" fontId="90" fillId="0" borderId="15" xfId="80" applyNumberFormat="1" applyFont="1" applyFill="1" applyBorder="1"/>
    <xf numFmtId="3" fontId="90" fillId="0" borderId="31" xfId="43" applyNumberFormat="1" applyFont="1" applyBorder="1"/>
    <xf numFmtId="3" fontId="90" fillId="0" borderId="32" xfId="43" applyNumberFormat="1" applyFont="1" applyBorder="1"/>
    <xf numFmtId="10" fontId="90" fillId="0" borderId="33" xfId="80" applyNumberFormat="1" applyFont="1" applyFill="1" applyBorder="1"/>
    <xf numFmtId="0" fontId="133" fillId="0" borderId="0" xfId="83" applyFont="1" applyAlignment="1">
      <alignment horizontal="center" vertical="center" wrapText="1"/>
    </xf>
    <xf numFmtId="0" fontId="134" fillId="0" borderId="0" xfId="83" applyFont="1" applyAlignment="1">
      <alignment horizontal="center" vertical="center" wrapText="1"/>
    </xf>
    <xf numFmtId="0" fontId="134" fillId="0" borderId="0" xfId="83" applyFont="1" applyAlignment="1">
      <alignment vertical="center" wrapText="1"/>
    </xf>
    <xf numFmtId="0" fontId="135" fillId="0" borderId="0" xfId="0" applyFont="1" applyAlignment="1">
      <alignment vertical="center" wrapText="1"/>
    </xf>
    <xf numFmtId="3" fontId="90" fillId="0" borderId="18" xfId="43" applyNumberFormat="1" applyFont="1" applyBorder="1"/>
    <xf numFmtId="0" fontId="84" fillId="0" borderId="27" xfId="87" applyFont="1" applyBorder="1" applyAlignment="1">
      <alignment horizontal="left" vertical="center" indent="3"/>
    </xf>
    <xf numFmtId="3" fontId="105" fillId="0" borderId="27" xfId="87" applyNumberFormat="1" applyFont="1" applyBorder="1" applyAlignment="1">
      <alignment horizontal="right" vertical="center"/>
    </xf>
    <xf numFmtId="3" fontId="86" fillId="28" borderId="27" xfId="0" applyNumberFormat="1" applyFont="1" applyFill="1" applyBorder="1" applyAlignment="1">
      <alignment horizontal="right" vertical="center"/>
    </xf>
    <xf numFmtId="0" fontId="85" fillId="0" borderId="26" xfId="87" applyFont="1" applyBorder="1" applyAlignment="1">
      <alignment horizontal="center" vertical="center"/>
    </xf>
    <xf numFmtId="0" fontId="84" fillId="0" borderId="26" xfId="87" applyFont="1" applyBorder="1" applyAlignment="1">
      <alignment horizontal="center" vertical="center"/>
    </xf>
    <xf numFmtId="0" fontId="85" fillId="43" borderId="34" xfId="87" applyFont="1" applyFill="1" applyBorder="1" applyAlignment="1">
      <alignment vertical="center"/>
    </xf>
    <xf numFmtId="0" fontId="85" fillId="43" borderId="36" xfId="87" applyFont="1" applyFill="1" applyBorder="1" applyAlignment="1">
      <alignment vertical="center"/>
    </xf>
    <xf numFmtId="3" fontId="104" fillId="43" borderId="58" xfId="87" applyNumberFormat="1" applyFont="1" applyFill="1" applyBorder="1" applyAlignment="1">
      <alignment horizontal="right" vertical="center"/>
    </xf>
    <xf numFmtId="3" fontId="104" fillId="43" borderId="35" xfId="87" applyNumberFormat="1" applyFont="1" applyFill="1" applyBorder="1" applyAlignment="1">
      <alignment horizontal="right" vertical="center"/>
    </xf>
    <xf numFmtId="3" fontId="104" fillId="43" borderId="36" xfId="87" applyNumberFormat="1" applyFont="1" applyFill="1" applyBorder="1" applyAlignment="1">
      <alignment horizontal="right" vertical="center"/>
    </xf>
    <xf numFmtId="0" fontId="84" fillId="0" borderId="75" xfId="88" applyFont="1" applyBorder="1" applyAlignment="1">
      <alignment horizontal="center" vertical="center"/>
    </xf>
    <xf numFmtId="0" fontId="84" fillId="0" borderId="31" xfId="88" applyFont="1" applyBorder="1" applyAlignment="1">
      <alignment horizontal="center" vertical="center"/>
    </xf>
    <xf numFmtId="0" fontId="85" fillId="0" borderId="44" xfId="87" applyFont="1" applyBorder="1" applyAlignment="1">
      <alignment horizontal="center" vertical="center"/>
    </xf>
    <xf numFmtId="0" fontId="85" fillId="43" borderId="42" xfId="87" applyFont="1" applyFill="1" applyBorder="1" applyAlignment="1">
      <alignment vertical="center"/>
    </xf>
    <xf numFmtId="3" fontId="104" fillId="43" borderId="34" xfId="87" applyNumberFormat="1" applyFont="1" applyFill="1" applyBorder="1" applyAlignment="1">
      <alignment horizontal="right" vertical="center"/>
    </xf>
    <xf numFmtId="3" fontId="104" fillId="43" borderId="61" xfId="87" applyNumberFormat="1" applyFont="1" applyFill="1" applyBorder="1" applyAlignment="1">
      <alignment horizontal="right" vertical="center"/>
    </xf>
    <xf numFmtId="49" fontId="143" fillId="0" borderId="26" xfId="89" applyNumberFormat="1" applyFont="1" applyBorder="1"/>
    <xf numFmtId="3" fontId="51" fillId="0" borderId="27" xfId="89" applyNumberFormat="1" applyFont="1" applyBorder="1"/>
    <xf numFmtId="3" fontId="17" fillId="0" borderId="27" xfId="89" applyNumberFormat="1" applyFont="1" applyBorder="1"/>
    <xf numFmtId="3" fontId="22" fillId="0" borderId="27" xfId="89" applyNumberFormat="1" applyFont="1" applyBorder="1"/>
    <xf numFmtId="3" fontId="142" fillId="0" borderId="27" xfId="89" applyNumberFormat="1" applyFont="1" applyBorder="1"/>
    <xf numFmtId="3" fontId="144" fillId="0" borderId="27" xfId="89" applyNumberFormat="1" applyFont="1" applyBorder="1"/>
    <xf numFmtId="3" fontId="143" fillId="0" borderId="27" xfId="89" applyNumberFormat="1" applyFont="1" applyBorder="1"/>
    <xf numFmtId="3" fontId="82" fillId="0" borderId="27" xfId="89" applyNumberFormat="1" applyFont="1" applyBorder="1"/>
    <xf numFmtId="3" fontId="25" fillId="0" borderId="27" xfId="89" applyNumberFormat="1" applyFont="1" applyBorder="1"/>
    <xf numFmtId="3" fontId="53" fillId="0" borderId="27" xfId="89" applyNumberFormat="1" applyFont="1" applyBorder="1"/>
    <xf numFmtId="49" fontId="143" fillId="0" borderId="30" xfId="89" applyNumberFormat="1" applyFont="1" applyBorder="1"/>
    <xf numFmtId="49" fontId="143" fillId="0" borderId="34" xfId="89" applyNumberFormat="1" applyFont="1" applyBorder="1"/>
    <xf numFmtId="49" fontId="143" fillId="0" borderId="35" xfId="89" applyNumberFormat="1" applyFont="1" applyBorder="1"/>
    <xf numFmtId="3" fontId="140" fillId="0" borderId="35" xfId="89" applyNumberFormat="1" applyFont="1" applyBorder="1"/>
    <xf numFmtId="3" fontId="53" fillId="0" borderId="35" xfId="89" applyNumberFormat="1" applyFont="1" applyBorder="1"/>
    <xf numFmtId="3" fontId="53" fillId="0" borderId="42" xfId="89" applyNumberFormat="1" applyFont="1" applyBorder="1"/>
    <xf numFmtId="3" fontId="53" fillId="0" borderId="36" xfId="89" applyNumberFormat="1" applyFont="1" applyBorder="1"/>
    <xf numFmtId="0" fontId="0" fillId="0" borderId="0" xfId="0" applyAlignment="1">
      <alignment horizontal="left" vertical="center"/>
    </xf>
    <xf numFmtId="0" fontId="129" fillId="0" borderId="0" xfId="0" applyFont="1" applyAlignment="1">
      <alignment horizontal="center"/>
    </xf>
    <xf numFmtId="0" fontId="81" fillId="0" borderId="0" xfId="83" applyFont="1"/>
    <xf numFmtId="0" fontId="115" fillId="0" borderId="0" xfId="0" applyFont="1"/>
    <xf numFmtId="0" fontId="80" fillId="0" borderId="0" xfId="43" applyFont="1" applyAlignment="1">
      <alignment horizontal="center" wrapText="1"/>
    </xf>
    <xf numFmtId="49" fontId="53" fillId="0" borderId="0" xfId="89" applyNumberFormat="1" applyFont="1" applyAlignment="1">
      <alignment horizontal="center"/>
    </xf>
    <xf numFmtId="49" fontId="141" fillId="0" borderId="0" xfId="89" applyNumberFormat="1" applyFont="1"/>
    <xf numFmtId="3" fontId="22" fillId="0" borderId="0" xfId="89" applyNumberFormat="1" applyFont="1"/>
    <xf numFmtId="3" fontId="59" fillId="0" borderId="0" xfId="89" applyNumberFormat="1" applyFont="1"/>
    <xf numFmtId="4" fontId="89" fillId="0" borderId="14" xfId="43" applyNumberFormat="1" applyFont="1" applyBorder="1" applyAlignment="1">
      <alignment horizontal="right" vertical="center"/>
    </xf>
    <xf numFmtId="3" fontId="25" fillId="0" borderId="14" xfId="0" applyNumberFormat="1" applyFont="1" applyBorder="1" applyAlignment="1">
      <alignment horizontal="right"/>
    </xf>
    <xf numFmtId="3" fontId="53" fillId="0" borderId="55" xfId="43" applyNumberFormat="1" applyFont="1" applyBorder="1"/>
    <xf numFmtId="3" fontId="25" fillId="0" borderId="55" xfId="43" applyNumberFormat="1" applyFont="1" applyBorder="1"/>
    <xf numFmtId="3" fontId="53" fillId="0" borderId="37" xfId="43" applyNumberFormat="1" applyFont="1" applyBorder="1"/>
    <xf numFmtId="3" fontId="25" fillId="0" borderId="37" xfId="43" applyNumberFormat="1" applyFont="1" applyBorder="1"/>
    <xf numFmtId="0" fontId="58" fillId="29" borderId="30" xfId="62" applyFont="1" applyFill="1" applyBorder="1" applyAlignment="1">
      <alignment horizontal="center" vertical="center" wrapText="1"/>
    </xf>
    <xf numFmtId="3" fontId="107" fillId="29" borderId="22" xfId="0" applyNumberFormat="1" applyFont="1" applyFill="1" applyBorder="1" applyAlignment="1">
      <alignment horizontal="right" vertical="center"/>
    </xf>
    <xf numFmtId="3" fontId="90" fillId="24" borderId="14" xfId="0" applyNumberFormat="1" applyFont="1" applyFill="1" applyBorder="1" applyAlignment="1">
      <alignment horizontal="right" vertical="center"/>
    </xf>
    <xf numFmtId="3" fontId="89" fillId="28" borderId="55" xfId="0" applyNumberFormat="1" applyFont="1" applyFill="1" applyBorder="1" applyAlignment="1">
      <alignment horizontal="right" vertical="center"/>
    </xf>
    <xf numFmtId="0" fontId="87" fillId="0" borderId="0" xfId="83" applyFont="1" applyAlignment="1">
      <alignment horizontal="right" vertical="center"/>
    </xf>
    <xf numFmtId="0" fontId="61" fillId="0" borderId="57" xfId="70" applyFont="1" applyBorder="1" applyAlignment="1">
      <alignment horizontal="center" vertical="center"/>
    </xf>
    <xf numFmtId="0" fontId="61" fillId="0" borderId="38" xfId="70" applyFont="1" applyBorder="1" applyAlignment="1">
      <alignment horizontal="center" vertical="center"/>
    </xf>
    <xf numFmtId="0" fontId="26" fillId="0" borderId="0" xfId="43" applyFont="1" applyAlignment="1">
      <alignment horizontal="right" wrapText="1"/>
    </xf>
    <xf numFmtId="0" fontId="22" fillId="0" borderId="10" xfId="70" applyFont="1" applyBorder="1" applyAlignment="1">
      <alignment horizontal="center" vertical="center"/>
    </xf>
    <xf numFmtId="0" fontId="22" fillId="0" borderId="79" xfId="48" applyFont="1" applyBorder="1" applyAlignment="1">
      <alignment horizontal="justify" wrapText="1"/>
    </xf>
    <xf numFmtId="49" fontId="21" fillId="0" borderId="26" xfId="70" applyNumberFormat="1" applyFont="1" applyBorder="1" applyAlignment="1">
      <alignment horizontal="center"/>
    </xf>
    <xf numFmtId="0" fontId="21" fillId="0" borderId="10" xfId="70" applyFont="1" applyBorder="1"/>
    <xf numFmtId="165" fontId="22" fillId="0" borderId="27" xfId="98" applyNumberFormat="1" applyFont="1" applyBorder="1"/>
    <xf numFmtId="0" fontId="24" fillId="44" borderId="17" xfId="70" applyFont="1" applyFill="1" applyBorder="1" applyAlignment="1">
      <alignment vertical="center"/>
    </xf>
    <xf numFmtId="165" fontId="17" fillId="44" borderId="15" xfId="98" applyNumberFormat="1" applyFont="1" applyFill="1" applyBorder="1" applyAlignment="1">
      <alignment vertical="center"/>
    </xf>
    <xf numFmtId="0" fontId="24" fillId="44" borderId="46" xfId="70" applyFont="1" applyFill="1" applyBorder="1" applyAlignment="1">
      <alignment vertical="center"/>
    </xf>
    <xf numFmtId="165" fontId="17" fillId="44" borderId="49" xfId="98" applyNumberFormat="1" applyFont="1" applyFill="1" applyBorder="1" applyAlignment="1">
      <alignment vertical="center"/>
    </xf>
    <xf numFmtId="3" fontId="22" fillId="0" borderId="33" xfId="70" applyNumberFormat="1" applyFont="1" applyBorder="1" applyAlignment="1">
      <alignment horizontal="right" wrapText="1"/>
    </xf>
    <xf numFmtId="0" fontId="21" fillId="0" borderId="10" xfId="70" applyFont="1" applyBorder="1" applyAlignment="1">
      <alignment wrapText="1"/>
    </xf>
    <xf numFmtId="0" fontId="61" fillId="0" borderId="43" xfId="70" applyFont="1" applyBorder="1" applyAlignment="1">
      <alignment vertical="center"/>
    </xf>
    <xf numFmtId="0" fontId="61" fillId="0" borderId="11" xfId="70" applyFont="1" applyBorder="1" applyAlignment="1">
      <alignment vertical="center"/>
    </xf>
    <xf numFmtId="0" fontId="17" fillId="0" borderId="26" xfId="70" applyFont="1" applyBorder="1" applyAlignment="1">
      <alignment horizontal="justify" vertical="center"/>
    </xf>
    <xf numFmtId="0" fontId="17" fillId="0" borderId="55" xfId="70" applyFont="1" applyBorder="1" applyAlignment="1">
      <alignment horizontal="justify" vertical="center"/>
    </xf>
    <xf numFmtId="0" fontId="17" fillId="0" borderId="32" xfId="70" applyFont="1" applyBorder="1" applyAlignment="1">
      <alignment horizontal="center" vertical="center"/>
    </xf>
    <xf numFmtId="0" fontId="17" fillId="36" borderId="18" xfId="70" applyFont="1" applyFill="1" applyBorder="1" applyAlignment="1">
      <alignment horizontal="justify" vertical="center" wrapText="1"/>
    </xf>
    <xf numFmtId="3" fontId="17" fillId="36" borderId="21" xfId="70" applyNumberFormat="1" applyFont="1" applyFill="1" applyBorder="1" applyAlignment="1">
      <alignment horizontal="center" vertical="center"/>
    </xf>
    <xf numFmtId="0" fontId="81" fillId="0" borderId="25" xfId="44" applyFont="1" applyBorder="1" applyAlignment="1">
      <alignment vertical="center" wrapText="1"/>
    </xf>
    <xf numFmtId="0" fontId="58" fillId="0" borderId="23" xfId="44" applyFont="1" applyBorder="1" applyAlignment="1">
      <alignment horizontal="center" vertical="center" wrapText="1"/>
    </xf>
    <xf numFmtId="0" fontId="65" fillId="0" borderId="28" xfId="44" applyFont="1" applyBorder="1" applyAlignment="1">
      <alignment horizontal="justify" vertical="center"/>
    </xf>
    <xf numFmtId="0" fontId="65" fillId="0" borderId="27" xfId="44" applyFont="1" applyBorder="1" applyAlignment="1">
      <alignment horizontal="justify" vertical="center"/>
    </xf>
    <xf numFmtId="0" fontId="65" fillId="0" borderId="29" xfId="44" applyFont="1" applyBorder="1" applyAlignment="1">
      <alignment horizontal="justify" vertical="center" wrapText="1"/>
    </xf>
    <xf numFmtId="0" fontId="80" fillId="0" borderId="26" xfId="44" applyFont="1" applyBorder="1" applyAlignment="1">
      <alignment vertical="center" wrapText="1"/>
    </xf>
    <xf numFmtId="0" fontId="80" fillId="0" borderId="34" xfId="44" applyFont="1" applyBorder="1" applyAlignment="1">
      <alignment vertical="center" wrapText="1"/>
    </xf>
    <xf numFmtId="3" fontId="58" fillId="0" borderId="35" xfId="44" applyNumberFormat="1" applyFont="1" applyBorder="1" applyAlignment="1">
      <alignment horizontal="center" vertical="center" wrapText="1"/>
    </xf>
    <xf numFmtId="0" fontId="65" fillId="0" borderId="36" xfId="44" applyFont="1" applyBorder="1" applyAlignment="1">
      <alignment horizontal="justify" vertical="center" wrapText="1"/>
    </xf>
    <xf numFmtId="0" fontId="80" fillId="0" borderId="16" xfId="44" applyFont="1" applyBorder="1" applyAlignment="1">
      <alignment vertical="center" wrapText="1"/>
    </xf>
    <xf numFmtId="0" fontId="81" fillId="0" borderId="26" xfId="44" applyFont="1" applyBorder="1" applyAlignment="1">
      <alignment vertical="center" wrapText="1"/>
    </xf>
    <xf numFmtId="0" fontId="65" fillId="0" borderId="10" xfId="44" applyFont="1" applyBorder="1" applyAlignment="1">
      <alignment horizontal="center" vertical="center" wrapText="1"/>
    </xf>
    <xf numFmtId="0" fontId="65" fillId="0" borderId="30" xfId="44" applyFont="1" applyBorder="1" applyAlignment="1">
      <alignment vertical="center"/>
    </xf>
    <xf numFmtId="0" fontId="65" fillId="0" borderId="22" xfId="44" applyFont="1" applyBorder="1" applyAlignment="1">
      <alignment horizontal="center" vertical="center"/>
    </xf>
    <xf numFmtId="3" fontId="65" fillId="0" borderId="22" xfId="44" applyNumberFormat="1" applyFont="1" applyBorder="1" applyAlignment="1">
      <alignment horizontal="center" vertical="center"/>
    </xf>
    <xf numFmtId="0" fontId="65" fillId="0" borderId="28" xfId="44" applyFont="1" applyBorder="1" applyAlignment="1">
      <alignment horizontal="justify" vertical="center" wrapText="1"/>
    </xf>
    <xf numFmtId="0" fontId="58" fillId="0" borderId="34" xfId="44" applyFont="1" applyBorder="1" applyAlignment="1">
      <alignment vertical="center"/>
    </xf>
    <xf numFmtId="0" fontId="65" fillId="0" borderId="35" xfId="44" applyFont="1" applyBorder="1" applyAlignment="1">
      <alignment horizontal="center" vertical="center"/>
    </xf>
    <xf numFmtId="3" fontId="65" fillId="0" borderId="35" xfId="44" applyNumberFormat="1" applyFont="1" applyBorder="1" applyAlignment="1">
      <alignment horizontal="center" vertical="center"/>
    </xf>
    <xf numFmtId="0" fontId="58" fillId="0" borderId="36" xfId="44" applyFont="1" applyBorder="1" applyAlignment="1">
      <alignment horizontal="justify" vertical="center"/>
    </xf>
    <xf numFmtId="3" fontId="87" fillId="26" borderId="37" xfId="0" applyNumberFormat="1" applyFont="1" applyFill="1" applyBorder="1" applyAlignment="1">
      <alignment horizontal="right"/>
    </xf>
    <xf numFmtId="3" fontId="86" fillId="28" borderId="37" xfId="0" applyNumberFormat="1" applyFont="1" applyFill="1" applyBorder="1" applyAlignment="1">
      <alignment horizontal="right"/>
    </xf>
    <xf numFmtId="3" fontId="25" fillId="26" borderId="37" xfId="43" applyNumberFormat="1" applyFont="1" applyFill="1" applyBorder="1"/>
    <xf numFmtId="3" fontId="53" fillId="0" borderId="37" xfId="43" applyNumberFormat="1" applyFont="1" applyBorder="1" applyAlignment="1">
      <alignment vertical="center"/>
    </xf>
    <xf numFmtId="3" fontId="25" fillId="24" borderId="37" xfId="0" applyNumberFormat="1" applyFont="1" applyFill="1" applyBorder="1"/>
    <xf numFmtId="3" fontId="25" fillId="28" borderId="37" xfId="0" applyNumberFormat="1" applyFont="1" applyFill="1" applyBorder="1"/>
    <xf numFmtId="0" fontId="2" fillId="0" borderId="0" xfId="89" applyFont="1" applyAlignment="1">
      <alignment horizontal="right"/>
    </xf>
    <xf numFmtId="0" fontId="22" fillId="34" borderId="10" xfId="74" applyFont="1" applyFill="1" applyBorder="1" applyAlignment="1">
      <alignment horizontal="left" vertical="center" wrapText="1"/>
    </xf>
    <xf numFmtId="3" fontId="22" fillId="34" borderId="10" xfId="74" applyNumberFormat="1" applyFont="1" applyFill="1" applyBorder="1" applyAlignment="1">
      <alignment vertical="center"/>
    </xf>
    <xf numFmtId="173" fontId="22" fillId="34" borderId="10" xfId="74" applyNumberFormat="1" applyFont="1" applyFill="1" applyBorder="1" applyAlignment="1">
      <alignment vertical="center"/>
    </xf>
    <xf numFmtId="0" fontId="22" fillId="34" borderId="10" xfId="77" applyFont="1" applyFill="1" applyBorder="1" applyAlignment="1">
      <alignment horizontal="left" vertical="center" wrapText="1"/>
    </xf>
    <xf numFmtId="0" fontId="22" fillId="34" borderId="22" xfId="77" applyFont="1" applyFill="1" applyBorder="1" applyAlignment="1">
      <alignment horizontal="left" vertical="center" wrapText="1"/>
    </xf>
    <xf numFmtId="3" fontId="22" fillId="34" borderId="22" xfId="74" applyNumberFormat="1" applyFont="1" applyFill="1" applyBorder="1" applyAlignment="1">
      <alignment vertical="center"/>
    </xf>
    <xf numFmtId="0" fontId="21" fillId="34" borderId="22" xfId="70" applyFont="1" applyFill="1" applyBorder="1" applyAlignment="1">
      <alignment horizontal="left" vertical="center" wrapText="1"/>
    </xf>
    <xf numFmtId="0" fontId="17" fillId="34" borderId="52" xfId="74" applyFont="1" applyFill="1" applyBorder="1" applyAlignment="1">
      <alignment horizontal="left" vertical="center" wrapText="1"/>
    </xf>
    <xf numFmtId="3" fontId="17" fillId="25" borderId="0" xfId="74" applyNumberFormat="1" applyFont="1" applyFill="1" applyAlignment="1">
      <alignment horizontal="left" vertical="center"/>
    </xf>
    <xf numFmtId="0" fontId="22" fillId="34" borderId="10" xfId="74" applyFont="1" applyFill="1" applyBorder="1" applyAlignment="1">
      <alignment vertical="center" wrapText="1"/>
    </xf>
    <xf numFmtId="0" fontId="22" fillId="34" borderId="10" xfId="77" applyFont="1" applyFill="1" applyBorder="1" applyAlignment="1">
      <alignment horizontal="justify" vertical="center" wrapText="1"/>
    </xf>
    <xf numFmtId="3" fontId="22" fillId="0" borderId="0" xfId="74" applyNumberFormat="1" applyFont="1" applyAlignment="1">
      <alignment horizontal="right"/>
    </xf>
    <xf numFmtId="0" fontId="22" fillId="34" borderId="10" xfId="77" applyFont="1" applyFill="1" applyBorder="1" applyAlignment="1">
      <alignment vertical="center" wrapText="1"/>
    </xf>
    <xf numFmtId="2" fontId="22" fillId="34" borderId="10" xfId="74" applyNumberFormat="1" applyFont="1" applyFill="1" applyBorder="1" applyAlignment="1">
      <alignment vertical="center"/>
    </xf>
    <xf numFmtId="3" fontId="57" fillId="0" borderId="0" xfId="74" applyNumberFormat="1" applyFont="1" applyAlignment="1">
      <alignment vertical="center"/>
    </xf>
    <xf numFmtId="3" fontId="22" fillId="0" borderId="0" xfId="74" applyNumberFormat="1" applyFont="1"/>
    <xf numFmtId="0" fontId="57" fillId="0" borderId="0" xfId="74" applyFont="1" applyAlignment="1">
      <alignment vertical="center" wrapText="1"/>
    </xf>
    <xf numFmtId="0" fontId="22" fillId="0" borderId="0" xfId="74" applyFont="1" applyAlignment="1">
      <alignment horizontal="right"/>
    </xf>
    <xf numFmtId="4" fontId="22" fillId="0" borderId="0" xfId="74" applyNumberFormat="1" applyFont="1"/>
    <xf numFmtId="3" fontId="17" fillId="32" borderId="15" xfId="74" applyNumberFormat="1" applyFont="1" applyFill="1" applyBorder="1" applyAlignment="1">
      <alignment horizontal="right" vertical="center"/>
    </xf>
    <xf numFmtId="0" fontId="22" fillId="34" borderId="22" xfId="74" applyFont="1" applyFill="1" applyBorder="1" applyAlignment="1">
      <alignment vertical="center" wrapText="1"/>
    </xf>
    <xf numFmtId="0" fontId="22" fillId="34" borderId="16" xfId="74" applyFont="1" applyFill="1" applyBorder="1" applyAlignment="1">
      <alignment horizontal="center" vertical="center" wrapText="1"/>
    </xf>
    <xf numFmtId="0" fontId="17" fillId="0" borderId="20" xfId="74" applyFont="1" applyBorder="1" applyAlignment="1">
      <alignment horizontal="center" vertical="center" wrapText="1"/>
    </xf>
    <xf numFmtId="3" fontId="22" fillId="34" borderId="19" xfId="74" applyNumberFormat="1" applyFont="1" applyFill="1" applyBorder="1" applyAlignment="1">
      <alignment horizontal="right" vertical="center"/>
    </xf>
    <xf numFmtId="3" fontId="22" fillId="0" borderId="19" xfId="74" applyNumberFormat="1" applyFont="1" applyBorder="1" applyAlignment="1">
      <alignment horizontal="right" vertical="center"/>
    </xf>
    <xf numFmtId="3" fontId="22" fillId="25" borderId="61" xfId="74" applyNumberFormat="1" applyFont="1" applyFill="1" applyBorder="1" applyAlignment="1">
      <alignment horizontal="right" vertical="center"/>
    </xf>
    <xf numFmtId="0" fontId="17" fillId="0" borderId="81" xfId="74" applyFont="1" applyBorder="1" applyAlignment="1">
      <alignment horizontal="center" vertical="center" wrapText="1"/>
    </xf>
    <xf numFmtId="3" fontId="22" fillId="34" borderId="19" xfId="74" applyNumberFormat="1" applyFont="1" applyFill="1" applyBorder="1" applyAlignment="1">
      <alignment vertical="center"/>
    </xf>
    <xf numFmtId="3" fontId="22" fillId="0" borderId="19" xfId="74" applyNumberFormat="1" applyFont="1" applyBorder="1" applyAlignment="1">
      <alignment vertical="center"/>
    </xf>
    <xf numFmtId="3" fontId="22" fillId="0" borderId="61" xfId="74" applyNumberFormat="1" applyFont="1" applyBorder="1" applyAlignment="1">
      <alignment vertical="center"/>
    </xf>
    <xf numFmtId="3" fontId="22" fillId="0" borderId="61" xfId="74" applyNumberFormat="1" applyFont="1" applyBorder="1" applyAlignment="1">
      <alignment horizontal="right" vertical="center"/>
    </xf>
    <xf numFmtId="3" fontId="17" fillId="0" borderId="61" xfId="74" applyNumberFormat="1" applyFont="1" applyBorder="1" applyAlignment="1">
      <alignment vertical="center"/>
    </xf>
    <xf numFmtId="3" fontId="22" fillId="0" borderId="19" xfId="74" applyNumberFormat="1" applyFont="1" applyBorder="1"/>
    <xf numFmtId="0" fontId="22" fillId="34" borderId="30" xfId="74" applyFont="1" applyFill="1" applyBorder="1" applyAlignment="1">
      <alignment horizontal="center" vertical="center" wrapText="1"/>
    </xf>
    <xf numFmtId="3" fontId="22" fillId="34" borderId="27" xfId="74" applyNumberFormat="1" applyFont="1" applyFill="1" applyBorder="1" applyAlignment="1">
      <alignment vertical="center"/>
    </xf>
    <xf numFmtId="3" fontId="22" fillId="34" borderId="28" xfId="74" applyNumberFormat="1" applyFont="1" applyFill="1" applyBorder="1" applyAlignment="1">
      <alignment vertical="center"/>
    </xf>
    <xf numFmtId="0" fontId="22" fillId="34" borderId="59" xfId="74" applyFont="1" applyFill="1" applyBorder="1" applyAlignment="1">
      <alignment horizontal="center" vertical="center" wrapText="1"/>
    </xf>
    <xf numFmtId="3" fontId="17" fillId="34" borderId="82" xfId="74" applyNumberFormat="1" applyFont="1" applyFill="1" applyBorder="1" applyAlignment="1">
      <alignment horizontal="right" vertical="center"/>
    </xf>
    <xf numFmtId="0" fontId="22" fillId="34" borderId="59" xfId="74" applyFont="1" applyFill="1" applyBorder="1" applyAlignment="1">
      <alignment vertical="center"/>
    </xf>
    <xf numFmtId="0" fontId="22" fillId="34" borderId="26" xfId="74" applyFont="1" applyFill="1" applyBorder="1" applyAlignment="1">
      <alignment horizontal="center" vertical="center"/>
    </xf>
    <xf numFmtId="0" fontId="22" fillId="34" borderId="30" xfId="74" applyFont="1" applyFill="1" applyBorder="1" applyAlignment="1">
      <alignment horizontal="center" vertical="center"/>
    </xf>
    <xf numFmtId="3" fontId="22" fillId="34" borderId="28" xfId="74" applyNumberFormat="1" applyFont="1" applyFill="1" applyBorder="1" applyAlignment="1">
      <alignment horizontal="right" vertical="center"/>
    </xf>
    <xf numFmtId="3" fontId="86" fillId="28" borderId="37" xfId="0" applyNumberFormat="1" applyFont="1" applyFill="1" applyBorder="1" applyAlignment="1">
      <alignment horizontal="right" vertical="center"/>
    </xf>
    <xf numFmtId="3" fontId="22" fillId="0" borderId="83" xfId="74" applyNumberFormat="1" applyFont="1" applyBorder="1" applyAlignment="1">
      <alignment vertical="center"/>
    </xf>
    <xf numFmtId="3" fontId="17" fillId="32" borderId="49" xfId="74" applyNumberFormat="1" applyFont="1" applyFill="1" applyBorder="1" applyAlignment="1">
      <alignment horizontal="right" vertical="center"/>
    </xf>
    <xf numFmtId="3" fontId="22" fillId="34" borderId="10" xfId="74" applyNumberFormat="1" applyFont="1" applyFill="1" applyBorder="1"/>
    <xf numFmtId="3" fontId="86" fillId="28" borderId="55" xfId="0" applyNumberFormat="1" applyFont="1" applyFill="1" applyBorder="1" applyAlignment="1">
      <alignment horizontal="right"/>
    </xf>
    <xf numFmtId="3" fontId="14" fillId="0" borderId="0" xfId="49" applyNumberFormat="1"/>
    <xf numFmtId="0" fontId="90" fillId="36" borderId="26" xfId="43" applyFont="1" applyFill="1" applyBorder="1" applyAlignment="1">
      <alignment horizontal="left" vertical="center"/>
    </xf>
    <xf numFmtId="0" fontId="90" fillId="36" borderId="10" xfId="43" applyFont="1" applyFill="1" applyBorder="1" applyAlignment="1">
      <alignment horizontal="left" vertical="center" wrapText="1"/>
    </xf>
    <xf numFmtId="3" fontId="90" fillId="36" borderId="26" xfId="72" applyNumberFormat="1" applyFont="1" applyFill="1" applyBorder="1" applyAlignment="1">
      <alignment horizontal="right" vertical="center"/>
    </xf>
    <xf numFmtId="3" fontId="90" fillId="36" borderId="10" xfId="72" applyNumberFormat="1" applyFont="1" applyFill="1" applyBorder="1" applyAlignment="1">
      <alignment horizontal="right" vertical="center"/>
    </xf>
    <xf numFmtId="4" fontId="90" fillId="36" borderId="27" xfId="72" applyNumberFormat="1" applyFont="1" applyFill="1" applyBorder="1" applyAlignment="1">
      <alignment horizontal="right" vertical="center"/>
    </xf>
    <xf numFmtId="3" fontId="90" fillId="36" borderId="14" xfId="72" applyNumberFormat="1" applyFont="1" applyFill="1" applyBorder="1" applyAlignment="1">
      <alignment horizontal="right" vertical="center"/>
    </xf>
    <xf numFmtId="3" fontId="90" fillId="36" borderId="37" xfId="72" applyNumberFormat="1" applyFont="1" applyFill="1" applyBorder="1" applyAlignment="1">
      <alignment horizontal="right" vertical="center"/>
    </xf>
    <xf numFmtId="0" fontId="65" fillId="0" borderId="25" xfId="62" applyFont="1" applyBorder="1" applyAlignment="1">
      <alignment horizontal="center" vertical="center" wrapText="1"/>
    </xf>
    <xf numFmtId="2" fontId="53" fillId="0" borderId="14" xfId="80" applyNumberFormat="1" applyFont="1" applyBorder="1"/>
    <xf numFmtId="3" fontId="53" fillId="0" borderId="50" xfId="43" applyNumberFormat="1" applyFont="1" applyBorder="1"/>
    <xf numFmtId="3" fontId="53" fillId="0" borderId="50" xfId="43" applyNumberFormat="1" applyFont="1" applyBorder="1" applyAlignment="1">
      <alignment vertical="center"/>
    </xf>
    <xf numFmtId="3" fontId="25" fillId="24" borderId="37" xfId="43" applyNumberFormat="1" applyFont="1" applyFill="1" applyBorder="1"/>
    <xf numFmtId="3" fontId="25" fillId="27" borderId="58" xfId="0" applyNumberFormat="1" applyFont="1" applyFill="1" applyBorder="1"/>
    <xf numFmtId="0" fontId="75" fillId="0" borderId="47" xfId="43" applyFont="1" applyBorder="1" applyAlignment="1">
      <alignment horizontal="center" vertical="center"/>
    </xf>
    <xf numFmtId="0" fontId="26" fillId="0" borderId="27" xfId="43" applyFont="1" applyBorder="1" applyAlignment="1">
      <alignment horizontal="left" vertical="center" wrapText="1"/>
    </xf>
    <xf numFmtId="0" fontId="26" fillId="0" borderId="29" xfId="43" applyFont="1" applyBorder="1" applyAlignment="1">
      <alignment horizontal="left" vertical="center" wrapText="1"/>
    </xf>
    <xf numFmtId="0" fontId="52" fillId="26" borderId="27" xfId="43" applyFont="1" applyFill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53" fillId="0" borderId="27" xfId="0" applyFont="1" applyBorder="1" applyAlignment="1">
      <alignment horizontal="left" vertical="center" wrapText="1"/>
    </xf>
    <xf numFmtId="0" fontId="25" fillId="24" borderId="27" xfId="0" applyFont="1" applyFill="1" applyBorder="1" applyAlignment="1">
      <alignment horizontal="left" vertical="center" wrapText="1"/>
    </xf>
    <xf numFmtId="0" fontId="52" fillId="28" borderId="27" xfId="0" applyFont="1" applyFill="1" applyBorder="1"/>
    <xf numFmtId="0" fontId="53" fillId="0" borderId="27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 wrapText="1"/>
    </xf>
    <xf numFmtId="0" fontId="52" fillId="0" borderId="27" xfId="0" applyFont="1" applyBorder="1" applyAlignment="1">
      <alignment horizontal="left" vertical="center" wrapText="1"/>
    </xf>
    <xf numFmtId="0" fontId="52" fillId="24" borderId="27" xfId="43" applyFont="1" applyFill="1" applyBorder="1" applyAlignment="1">
      <alignment horizontal="left" vertical="center" wrapText="1"/>
    </xf>
    <xf numFmtId="0" fontId="52" fillId="27" borderId="36" xfId="0" applyFont="1" applyFill="1" applyBorder="1"/>
    <xf numFmtId="0" fontId="75" fillId="0" borderId="47" xfId="0" applyFont="1" applyBorder="1" applyAlignment="1">
      <alignment horizontal="center" vertical="center"/>
    </xf>
    <xf numFmtId="0" fontId="53" fillId="0" borderId="27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53" fillId="0" borderId="27" xfId="0" applyFont="1" applyBorder="1" applyAlignment="1">
      <alignment vertical="center"/>
    </xf>
    <xf numFmtId="0" fontId="82" fillId="26" borderId="27" xfId="0" applyFont="1" applyFill="1" applyBorder="1"/>
    <xf numFmtId="0" fontId="25" fillId="0" borderId="27" xfId="0" applyFont="1" applyBorder="1" applyAlignment="1">
      <alignment horizontal="left" vertical="center"/>
    </xf>
    <xf numFmtId="0" fontId="53" fillId="0" borderId="27" xfId="43" applyFont="1" applyBorder="1"/>
    <xf numFmtId="0" fontId="25" fillId="27" borderId="36" xfId="0" applyFont="1" applyFill="1" applyBorder="1"/>
    <xf numFmtId="3" fontId="25" fillId="0" borderId="55" xfId="0" applyNumberFormat="1" applyFont="1" applyBorder="1" applyAlignment="1">
      <alignment horizontal="right"/>
    </xf>
    <xf numFmtId="3" fontId="86" fillId="0" borderId="37" xfId="0" applyNumberFormat="1" applyFont="1" applyBorder="1" applyAlignment="1">
      <alignment horizontal="right" vertical="center"/>
    </xf>
    <xf numFmtId="0" fontId="86" fillId="0" borderId="27" xfId="0" applyFont="1" applyBorder="1" applyAlignment="1">
      <alignment horizontal="left" vertical="center" wrapText="1"/>
    </xf>
    <xf numFmtId="0" fontId="87" fillId="0" borderId="27" xfId="0" applyFont="1" applyBorder="1" applyAlignment="1">
      <alignment horizontal="left" vertical="center" wrapText="1"/>
    </xf>
    <xf numFmtId="0" fontId="86" fillId="0" borderId="27" xfId="93" applyFont="1" applyBorder="1" applyAlignment="1">
      <alignment horizontal="left" vertical="center" wrapText="1"/>
    </xf>
    <xf numFmtId="0" fontId="90" fillId="0" borderId="27" xfId="0" applyFont="1" applyBorder="1" applyAlignment="1">
      <alignment horizontal="left" vertical="center" wrapText="1"/>
    </xf>
    <xf numFmtId="0" fontId="87" fillId="26" borderId="27" xfId="0" applyFont="1" applyFill="1" applyBorder="1" applyAlignment="1">
      <alignment horizontal="left" vertical="center" wrapText="1"/>
    </xf>
    <xf numFmtId="0" fontId="90" fillId="24" borderId="27" xfId="0" applyFont="1" applyFill="1" applyBorder="1" applyAlignment="1">
      <alignment horizontal="left" vertical="center" wrapText="1"/>
    </xf>
    <xf numFmtId="0" fontId="86" fillId="28" borderId="27" xfId="0" applyFont="1" applyFill="1" applyBorder="1" applyAlignment="1">
      <alignment vertical="center"/>
    </xf>
    <xf numFmtId="0" fontId="89" fillId="0" borderId="27" xfId="0" applyFont="1" applyBorder="1" applyAlignment="1">
      <alignment horizontal="left" vertical="center" wrapText="1"/>
    </xf>
    <xf numFmtId="0" fontId="90" fillId="24" borderId="27" xfId="0" applyFont="1" applyFill="1" applyBorder="1" applyAlignment="1">
      <alignment horizontal="left" vertical="center"/>
    </xf>
    <xf numFmtId="0" fontId="87" fillId="27" borderId="36" xfId="0" applyFont="1" applyFill="1" applyBorder="1" applyAlignment="1">
      <alignment vertical="center"/>
    </xf>
    <xf numFmtId="3" fontId="86" fillId="0" borderId="55" xfId="0" applyNumberFormat="1" applyFont="1" applyBorder="1" applyAlignment="1">
      <alignment horizontal="right" vertical="center"/>
    </xf>
    <xf numFmtId="168" fontId="87" fillId="0" borderId="26" xfId="0" applyNumberFormat="1" applyFont="1" applyBorder="1" applyAlignment="1">
      <alignment vertical="center"/>
    </xf>
    <xf numFmtId="3" fontId="89" fillId="0" borderId="55" xfId="0" applyNumberFormat="1" applyFont="1" applyBorder="1" applyAlignment="1">
      <alignment horizontal="right" vertical="center" wrapText="1"/>
    </xf>
    <xf numFmtId="3" fontId="89" fillId="0" borderId="55" xfId="0" applyNumberFormat="1" applyFont="1" applyBorder="1" applyAlignment="1">
      <alignment horizontal="right" vertical="center"/>
    </xf>
    <xf numFmtId="3" fontId="86" fillId="0" borderId="55" xfId="0" applyNumberFormat="1" applyFont="1" applyBorder="1" applyAlignment="1">
      <alignment horizontal="right"/>
    </xf>
    <xf numFmtId="0" fontId="59" fillId="0" borderId="24" xfId="70" applyFont="1" applyBorder="1" applyAlignment="1">
      <alignment horizontal="center" vertical="justify"/>
    </xf>
    <xf numFmtId="0" fontId="59" fillId="0" borderId="0" xfId="70" applyFont="1" applyAlignment="1">
      <alignment horizontal="center" vertical="center"/>
    </xf>
    <xf numFmtId="0" fontId="21" fillId="0" borderId="22" xfId="70" applyFont="1" applyBorder="1"/>
    <xf numFmtId="165" fontId="22" fillId="0" borderId="28" xfId="98" applyNumberFormat="1" applyFont="1" applyBorder="1"/>
    <xf numFmtId="165" fontId="18" fillId="0" borderId="0" xfId="70" applyNumberFormat="1" applyFont="1" applyAlignment="1">
      <alignment horizontal="center" vertical="justify"/>
    </xf>
    <xf numFmtId="165" fontId="18" fillId="0" borderId="0" xfId="70" applyNumberFormat="1" applyFont="1"/>
    <xf numFmtId="3" fontId="90" fillId="0" borderId="27" xfId="44" applyNumberFormat="1" applyFont="1" applyBorder="1" applyAlignment="1">
      <alignment vertical="center"/>
    </xf>
    <xf numFmtId="3" fontId="90" fillId="0" borderId="36" xfId="44" applyNumberFormat="1" applyFont="1" applyBorder="1" applyAlignment="1">
      <alignment vertical="center"/>
    </xf>
    <xf numFmtId="0" fontId="90" fillId="0" borderId="47" xfId="44" applyFont="1" applyBorder="1" applyAlignment="1">
      <alignment horizontal="right" vertical="center"/>
    </xf>
    <xf numFmtId="165" fontId="6" fillId="0" borderId="0" xfId="98" applyNumberFormat="1" applyFont="1"/>
    <xf numFmtId="164" fontId="7" fillId="0" borderId="0" xfId="89" applyNumberFormat="1"/>
    <xf numFmtId="0" fontId="1" fillId="0" borderId="0" xfId="89" applyFont="1"/>
    <xf numFmtId="0" fontId="87" fillId="0" borderId="44" xfId="0" applyFont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/>
    </xf>
    <xf numFmtId="0" fontId="149" fillId="0" borderId="0" xfId="89" applyFont="1" applyAlignment="1">
      <alignment horizontal="center"/>
    </xf>
    <xf numFmtId="0" fontId="59" fillId="0" borderId="0" xfId="70" applyFont="1" applyAlignment="1">
      <alignment horizontal="center" vertical="justify"/>
    </xf>
    <xf numFmtId="0" fontId="59" fillId="0" borderId="0" xfId="70" applyFont="1"/>
    <xf numFmtId="3" fontId="142" fillId="0" borderId="41" xfId="89" applyNumberFormat="1" applyFont="1" applyBorder="1" applyAlignment="1">
      <alignment horizontal="center" wrapText="1"/>
    </xf>
    <xf numFmtId="3" fontId="86" fillId="0" borderId="14" xfId="0" applyNumberFormat="1" applyFont="1" applyBorder="1" applyAlignment="1">
      <alignment horizontal="right" vertical="center"/>
    </xf>
    <xf numFmtId="3" fontId="86" fillId="28" borderId="55" xfId="0" applyNumberFormat="1" applyFont="1" applyFill="1" applyBorder="1" applyAlignment="1">
      <alignment horizontal="right" vertical="center"/>
    </xf>
    <xf numFmtId="3" fontId="87" fillId="0" borderId="55" xfId="0" applyNumberFormat="1" applyFont="1" applyBorder="1" applyAlignment="1">
      <alignment horizontal="right" vertical="center"/>
    </xf>
    <xf numFmtId="3" fontId="87" fillId="27" borderId="76" xfId="0" applyNumberFormat="1" applyFont="1" applyFill="1" applyBorder="1" applyAlignment="1">
      <alignment horizontal="right" vertical="center"/>
    </xf>
    <xf numFmtId="0" fontId="86" fillId="0" borderId="26" xfId="96" applyFont="1" applyBorder="1" applyAlignment="1">
      <alignment horizontal="left" vertical="center"/>
    </xf>
    <xf numFmtId="0" fontId="163" fillId="0" borderId="26" xfId="0" applyFont="1" applyBorder="1" applyAlignment="1">
      <alignment horizontal="left" vertical="center" wrapText="1"/>
    </xf>
    <xf numFmtId="0" fontId="87" fillId="0" borderId="37" xfId="0" applyFont="1" applyBorder="1" applyAlignment="1">
      <alignment horizontal="center" vertical="center" wrapText="1"/>
    </xf>
    <xf numFmtId="0" fontId="87" fillId="0" borderId="14" xfId="0" applyFont="1" applyBorder="1" applyAlignment="1">
      <alignment horizontal="center" vertical="center" wrapText="1"/>
    </xf>
    <xf numFmtId="4" fontId="86" fillId="0" borderId="27" xfId="0" applyNumberFormat="1" applyFont="1" applyBorder="1"/>
    <xf numFmtId="3" fontId="86" fillId="0" borderId="27" xfId="0" applyNumberFormat="1" applyFont="1" applyBorder="1"/>
    <xf numFmtId="168" fontId="137" fillId="0" borderId="26" xfId="0" applyNumberFormat="1" applyFont="1" applyBorder="1" applyAlignment="1">
      <alignment vertical="center"/>
    </xf>
    <xf numFmtId="0" fontId="165" fillId="0" borderId="14" xfId="0" applyFont="1" applyBorder="1" applyAlignment="1">
      <alignment horizontal="left" vertical="center" wrapText="1"/>
    </xf>
    <xf numFmtId="3" fontId="137" fillId="0" borderId="26" xfId="0" applyNumberFormat="1" applyFont="1" applyBorder="1" applyAlignment="1">
      <alignment horizontal="right"/>
    </xf>
    <xf numFmtId="3" fontId="137" fillId="0" borderId="10" xfId="0" applyNumberFormat="1" applyFont="1" applyBorder="1" applyAlignment="1">
      <alignment horizontal="right"/>
    </xf>
    <xf numFmtId="3" fontId="137" fillId="0" borderId="27" xfId="0" applyNumberFormat="1" applyFont="1" applyBorder="1"/>
    <xf numFmtId="3" fontId="86" fillId="26" borderId="26" xfId="0" applyNumberFormat="1" applyFont="1" applyFill="1" applyBorder="1"/>
    <xf numFmtId="3" fontId="86" fillId="26" borderId="10" xfId="0" applyNumberFormat="1" applyFont="1" applyFill="1" applyBorder="1"/>
    <xf numFmtId="4" fontId="86" fillId="26" borderId="27" xfId="0" applyNumberFormat="1" applyFont="1" applyFill="1" applyBorder="1"/>
    <xf numFmtId="3" fontId="87" fillId="24" borderId="26" xfId="0" applyNumberFormat="1" applyFont="1" applyFill="1" applyBorder="1"/>
    <xf numFmtId="3" fontId="87" fillId="24" borderId="10" xfId="0" applyNumberFormat="1" applyFont="1" applyFill="1" applyBorder="1"/>
    <xf numFmtId="4" fontId="87" fillId="24" borderId="27" xfId="0" applyNumberFormat="1" applyFont="1" applyFill="1" applyBorder="1"/>
    <xf numFmtId="4" fontId="89" fillId="0" borderId="27" xfId="0" applyNumberFormat="1" applyFont="1" applyBorder="1" applyAlignment="1">
      <alignment horizontal="left" vertical="center" wrapText="1"/>
    </xf>
    <xf numFmtId="4" fontId="89" fillId="0" borderId="27" xfId="0" applyNumberFormat="1" applyFont="1" applyBorder="1" applyAlignment="1">
      <alignment horizontal="left" vertical="center"/>
    </xf>
    <xf numFmtId="3" fontId="87" fillId="27" borderId="34" xfId="0" applyNumberFormat="1" applyFont="1" applyFill="1" applyBorder="1"/>
    <xf numFmtId="3" fontId="87" fillId="27" borderId="35" xfId="0" applyNumberFormat="1" applyFont="1" applyFill="1" applyBorder="1"/>
    <xf numFmtId="4" fontId="87" fillId="27" borderId="36" xfId="0" applyNumberFormat="1" applyFont="1" applyFill="1" applyBorder="1"/>
    <xf numFmtId="3" fontId="86" fillId="0" borderId="26" xfId="0" applyNumberFormat="1" applyFont="1" applyBorder="1"/>
    <xf numFmtId="3" fontId="86" fillId="0" borderId="10" xfId="0" applyNumberFormat="1" applyFont="1" applyBorder="1"/>
    <xf numFmtId="3" fontId="87" fillId="0" borderId="26" xfId="0" applyNumberFormat="1" applyFont="1" applyBorder="1"/>
    <xf numFmtId="3" fontId="87" fillId="0" borderId="10" xfId="0" applyNumberFormat="1" applyFont="1" applyBorder="1"/>
    <xf numFmtId="4" fontId="87" fillId="0" borderId="27" xfId="0" applyNumberFormat="1" applyFont="1" applyBorder="1"/>
    <xf numFmtId="3" fontId="87" fillId="0" borderId="27" xfId="0" applyNumberFormat="1" applyFont="1" applyBorder="1"/>
    <xf numFmtId="0" fontId="86" fillId="0" borderId="14" xfId="94" applyFont="1" applyBorder="1" applyAlignment="1">
      <alignment horizontal="left" vertical="center" wrapText="1"/>
    </xf>
    <xf numFmtId="3" fontId="86" fillId="0" borderId="37" xfId="0" applyNumberFormat="1" applyFont="1" applyBorder="1"/>
    <xf numFmtId="3" fontId="86" fillId="0" borderId="55" xfId="0" applyNumberFormat="1" applyFont="1" applyBorder="1"/>
    <xf numFmtId="3" fontId="89" fillId="0" borderId="10" xfId="0" applyNumberFormat="1" applyFont="1" applyBorder="1"/>
    <xf numFmtId="3" fontId="87" fillId="0" borderId="37" xfId="0" applyNumberFormat="1" applyFont="1" applyBorder="1"/>
    <xf numFmtId="3" fontId="87" fillId="0" borderId="0" xfId="0" applyNumberFormat="1" applyFont="1"/>
    <xf numFmtId="3" fontId="87" fillId="26" borderId="26" xfId="0" applyNumberFormat="1" applyFont="1" applyFill="1" applyBorder="1"/>
    <xf numFmtId="3" fontId="87" fillId="26" borderId="10" xfId="0" applyNumberFormat="1" applyFont="1" applyFill="1" applyBorder="1"/>
    <xf numFmtId="4" fontId="87" fillId="26" borderId="27" xfId="0" applyNumberFormat="1" applyFont="1" applyFill="1" applyBorder="1"/>
    <xf numFmtId="3" fontId="86" fillId="28" borderId="26" xfId="0" applyNumberFormat="1" applyFont="1" applyFill="1" applyBorder="1"/>
    <xf numFmtId="3" fontId="86" fillId="28" borderId="10" xfId="0" applyNumberFormat="1" applyFont="1" applyFill="1" applyBorder="1"/>
    <xf numFmtId="3" fontId="86" fillId="28" borderId="27" xfId="0" applyNumberFormat="1" applyFont="1" applyFill="1" applyBorder="1"/>
    <xf numFmtId="4" fontId="86" fillId="28" borderId="27" xfId="0" applyNumberFormat="1" applyFont="1" applyFill="1" applyBorder="1"/>
    <xf numFmtId="3" fontId="86" fillId="28" borderId="37" xfId="0" applyNumberFormat="1" applyFont="1" applyFill="1" applyBorder="1"/>
    <xf numFmtId="3" fontId="87" fillId="24" borderId="27" xfId="0" applyNumberFormat="1" applyFont="1" applyFill="1" applyBorder="1"/>
    <xf numFmtId="0" fontId="87" fillId="34" borderId="26" xfId="0" applyFont="1" applyFill="1" applyBorder="1" applyAlignment="1">
      <alignment horizontal="center" vertical="center" wrapText="1"/>
    </xf>
    <xf numFmtId="0" fontId="87" fillId="34" borderId="10" xfId="0" applyFont="1" applyFill="1" applyBorder="1" applyAlignment="1">
      <alignment horizontal="center" vertical="center" wrapText="1"/>
    </xf>
    <xf numFmtId="0" fontId="87" fillId="34" borderId="14" xfId="0" applyFont="1" applyFill="1" applyBorder="1" applyAlignment="1">
      <alignment vertical="center" wrapText="1"/>
    </xf>
    <xf numFmtId="3" fontId="87" fillId="34" borderId="26" xfId="0" applyNumberFormat="1" applyFont="1" applyFill="1" applyBorder="1"/>
    <xf numFmtId="3" fontId="87" fillId="34" borderId="10" xfId="0" applyNumberFormat="1" applyFont="1" applyFill="1" applyBorder="1"/>
    <xf numFmtId="3" fontId="87" fillId="34" borderId="37" xfId="0" applyNumberFormat="1" applyFont="1" applyFill="1" applyBorder="1"/>
    <xf numFmtId="3" fontId="86" fillId="26" borderId="37" xfId="0" applyNumberFormat="1" applyFont="1" applyFill="1" applyBorder="1"/>
    <xf numFmtId="3" fontId="87" fillId="24" borderId="37" xfId="0" applyNumberFormat="1" applyFont="1" applyFill="1" applyBorder="1"/>
    <xf numFmtId="3" fontId="89" fillId="0" borderId="27" xfId="0" applyNumberFormat="1" applyFont="1" applyBorder="1" applyAlignment="1">
      <alignment horizontal="left" vertical="center" wrapText="1"/>
    </xf>
    <xf numFmtId="3" fontId="89" fillId="0" borderId="26" xfId="0" applyNumberFormat="1" applyFont="1" applyBorder="1" applyAlignment="1">
      <alignment horizontal="left" vertical="center" wrapText="1"/>
    </xf>
    <xf numFmtId="3" fontId="89" fillId="0" borderId="10" xfId="0" applyNumberFormat="1" applyFont="1" applyBorder="1" applyAlignment="1">
      <alignment horizontal="left" vertical="center" wrapText="1"/>
    </xf>
    <xf numFmtId="3" fontId="89" fillId="0" borderId="27" xfId="0" applyNumberFormat="1" applyFont="1" applyBorder="1" applyAlignment="1">
      <alignment horizontal="left" vertical="center"/>
    </xf>
    <xf numFmtId="3" fontId="89" fillId="0" borderId="26" xfId="0" applyNumberFormat="1" applyFont="1" applyBorder="1" applyAlignment="1">
      <alignment horizontal="left" vertical="center"/>
    </xf>
    <xf numFmtId="3" fontId="89" fillId="0" borderId="10" xfId="0" applyNumberFormat="1" applyFont="1" applyBorder="1" applyAlignment="1">
      <alignment horizontal="left" vertical="center"/>
    </xf>
    <xf numFmtId="3" fontId="87" fillId="27" borderId="58" xfId="0" applyNumberFormat="1" applyFont="1" applyFill="1" applyBorder="1"/>
    <xf numFmtId="0" fontId="90" fillId="0" borderId="44" xfId="47" applyFont="1" applyBorder="1" applyAlignment="1">
      <alignment horizontal="center" vertical="center" wrapText="1"/>
    </xf>
    <xf numFmtId="0" fontId="90" fillId="0" borderId="47" xfId="47" applyFont="1" applyBorder="1" applyAlignment="1">
      <alignment horizontal="center" vertical="center"/>
    </xf>
    <xf numFmtId="0" fontId="90" fillId="0" borderId="65" xfId="47" applyFont="1" applyBorder="1" applyAlignment="1">
      <alignment horizontal="center" vertical="center" wrapText="1"/>
    </xf>
    <xf numFmtId="0" fontId="90" fillId="0" borderId="41" xfId="47" applyFont="1" applyBorder="1" applyAlignment="1">
      <alignment horizontal="center" vertical="center" wrapText="1"/>
    </xf>
    <xf numFmtId="0" fontId="90" fillId="0" borderId="47" xfId="47" applyFont="1" applyBorder="1" applyAlignment="1">
      <alignment horizontal="center" vertical="center" wrapText="1"/>
    </xf>
    <xf numFmtId="0" fontId="87" fillId="0" borderId="0" xfId="47" applyFont="1" applyAlignment="1">
      <alignment vertical="center"/>
    </xf>
    <xf numFmtId="0" fontId="89" fillId="0" borderId="26" xfId="47" applyFont="1" applyBorder="1" applyAlignment="1">
      <alignment horizontal="left" vertical="center"/>
    </xf>
    <xf numFmtId="0" fontId="89" fillId="0" borderId="27" xfId="47" applyFont="1" applyBorder="1" applyAlignment="1">
      <alignment vertical="center" wrapText="1"/>
    </xf>
    <xf numFmtId="3" fontId="89" fillId="0" borderId="37" xfId="47" applyNumberFormat="1" applyFont="1" applyBorder="1"/>
    <xf numFmtId="3" fontId="89" fillId="0" borderId="10" xfId="47" applyNumberFormat="1" applyFont="1" applyBorder="1"/>
    <xf numFmtId="10" fontId="89" fillId="0" borderId="27" xfId="80" applyNumberFormat="1" applyFont="1" applyBorder="1"/>
    <xf numFmtId="3" fontId="89" fillId="0" borderId="26" xfId="47" applyNumberFormat="1" applyFont="1" applyBorder="1"/>
    <xf numFmtId="3" fontId="89" fillId="0" borderId="27" xfId="47" applyNumberFormat="1" applyFont="1" applyBorder="1"/>
    <xf numFmtId="0" fontId="86" fillId="0" borderId="0" xfId="47" applyFont="1"/>
    <xf numFmtId="0" fontId="89" fillId="0" borderId="27" xfId="47" applyFont="1" applyBorder="1" applyAlignment="1">
      <alignment horizontal="left" vertical="center" wrapText="1"/>
    </xf>
    <xf numFmtId="0" fontId="89" fillId="0" borderId="37" xfId="47" applyFont="1" applyBorder="1"/>
    <xf numFmtId="0" fontId="89" fillId="0" borderId="10" xfId="47" applyFont="1" applyBorder="1"/>
    <xf numFmtId="0" fontId="89" fillId="0" borderId="26" xfId="47" applyFont="1" applyBorder="1"/>
    <xf numFmtId="0" fontId="89" fillId="0" borderId="27" xfId="47" applyFont="1" applyBorder="1"/>
    <xf numFmtId="0" fontId="90" fillId="29" borderId="26" xfId="47" applyFont="1" applyFill="1" applyBorder="1" applyAlignment="1">
      <alignment horizontal="left" vertical="center"/>
    </xf>
    <xf numFmtId="0" fontId="90" fillId="29" borderId="27" xfId="47" applyFont="1" applyFill="1" applyBorder="1" applyAlignment="1">
      <alignment horizontal="left" vertical="center" wrapText="1"/>
    </xf>
    <xf numFmtId="3" fontId="90" fillId="29" borderId="37" xfId="47" applyNumberFormat="1" applyFont="1" applyFill="1" applyBorder="1"/>
    <xf numFmtId="3" fontId="90" fillId="29" borderId="10" xfId="47" applyNumberFormat="1" applyFont="1" applyFill="1" applyBorder="1"/>
    <xf numFmtId="10" fontId="90" fillId="29" borderId="27" xfId="80" applyNumberFormat="1" applyFont="1" applyFill="1" applyBorder="1"/>
    <xf numFmtId="3" fontId="90" fillId="29" borderId="26" xfId="47" applyNumberFormat="1" applyFont="1" applyFill="1" applyBorder="1"/>
    <xf numFmtId="3" fontId="90" fillId="29" borderId="27" xfId="47" applyNumberFormat="1" applyFont="1" applyFill="1" applyBorder="1"/>
    <xf numFmtId="0" fontId="165" fillId="0" borderId="27" xfId="47" applyFont="1" applyBorder="1" applyAlignment="1">
      <alignment horizontal="left" vertical="center" wrapText="1"/>
    </xf>
    <xf numFmtId="10" fontId="89" fillId="0" borderId="37" xfId="80" applyNumberFormat="1" applyFont="1" applyBorder="1"/>
    <xf numFmtId="3" fontId="165" fillId="0" borderId="10" xfId="47" applyNumberFormat="1" applyFont="1" applyBorder="1"/>
    <xf numFmtId="3" fontId="165" fillId="0" borderId="27" xfId="47" applyNumberFormat="1" applyFont="1" applyBorder="1"/>
    <xf numFmtId="3" fontId="165" fillId="0" borderId="37" xfId="47" applyNumberFormat="1" applyFont="1" applyBorder="1"/>
    <xf numFmtId="3" fontId="165" fillId="0" borderId="26" xfId="47" applyNumberFormat="1" applyFont="1" applyBorder="1"/>
    <xf numFmtId="10" fontId="165" fillId="0" borderId="37" xfId="80" applyNumberFormat="1" applyFont="1" applyBorder="1"/>
    <xf numFmtId="0" fontId="137" fillId="0" borderId="0" xfId="47" applyFont="1"/>
    <xf numFmtId="0" fontId="90" fillId="26" borderId="26" xfId="47" applyFont="1" applyFill="1" applyBorder="1" applyAlignment="1">
      <alignment horizontal="left" vertical="center"/>
    </xf>
    <xf numFmtId="0" fontId="90" fillId="26" borderId="27" xfId="47" applyFont="1" applyFill="1" applyBorder="1" applyAlignment="1">
      <alignment horizontal="left" vertical="center" wrapText="1"/>
    </xf>
    <xf numFmtId="3" fontId="90" fillId="26" borderId="37" xfId="47" applyNumberFormat="1" applyFont="1" applyFill="1" applyBorder="1"/>
    <xf numFmtId="3" fontId="90" fillId="26" borderId="10" xfId="47" applyNumberFormat="1" applyFont="1" applyFill="1" applyBorder="1"/>
    <xf numFmtId="10" fontId="90" fillId="26" borderId="37" xfId="80" applyNumberFormat="1" applyFont="1" applyFill="1" applyBorder="1"/>
    <xf numFmtId="3" fontId="90" fillId="26" borderId="26" xfId="47" applyNumberFormat="1" applyFont="1" applyFill="1" applyBorder="1"/>
    <xf numFmtId="3" fontId="89" fillId="0" borderId="37" xfId="47" applyNumberFormat="1" applyFont="1" applyBorder="1" applyAlignment="1">
      <alignment vertical="center"/>
    </xf>
    <xf numFmtId="3" fontId="89" fillId="0" borderId="10" xfId="47" applyNumberFormat="1" applyFont="1" applyBorder="1" applyAlignment="1">
      <alignment vertical="center"/>
    </xf>
    <xf numFmtId="0" fontId="86" fillId="0" borderId="26" xfId="47" applyFont="1" applyBorder="1"/>
    <xf numFmtId="3" fontId="87" fillId="26" borderId="0" xfId="47" applyNumberFormat="1" applyFont="1" applyFill="1"/>
    <xf numFmtId="0" fontId="87" fillId="26" borderId="0" xfId="47" applyFont="1" applyFill="1" applyAlignment="1">
      <alignment horizontal="left" vertical="center"/>
    </xf>
    <xf numFmtId="0" fontId="87" fillId="26" borderId="0" xfId="47" applyFont="1" applyFill="1" applyAlignment="1">
      <alignment horizontal="left" vertical="center" wrapText="1"/>
    </xf>
    <xf numFmtId="0" fontId="138" fillId="0" borderId="0" xfId="47" applyFont="1"/>
    <xf numFmtId="0" fontId="90" fillId="0" borderId="44" xfId="43" applyFont="1" applyBorder="1" applyAlignment="1">
      <alignment horizontal="center" vertical="center" wrapText="1"/>
    </xf>
    <xf numFmtId="0" fontId="90" fillId="0" borderId="41" xfId="43" applyFont="1" applyBorder="1" applyAlignment="1">
      <alignment horizontal="center" vertical="center" wrapText="1"/>
    </xf>
    <xf numFmtId="0" fontId="90" fillId="0" borderId="41" xfId="43" applyFont="1" applyBorder="1" applyAlignment="1">
      <alignment horizontal="center" vertical="center"/>
    </xf>
    <xf numFmtId="0" fontId="90" fillId="0" borderId="41" xfId="44" applyFont="1" applyBorder="1" applyAlignment="1">
      <alignment horizontal="center" vertical="center" wrapText="1"/>
    </xf>
    <xf numFmtId="0" fontId="90" fillId="0" borderId="47" xfId="44" applyFont="1" applyBorder="1" applyAlignment="1">
      <alignment horizontal="center" vertical="center" wrapText="1"/>
    </xf>
    <xf numFmtId="0" fontId="90" fillId="0" borderId="65" xfId="43" applyFont="1" applyBorder="1" applyAlignment="1">
      <alignment horizontal="center" vertical="center" wrapText="1"/>
    </xf>
    <xf numFmtId="0" fontId="86" fillId="0" borderId="0" xfId="43" applyFont="1" applyAlignment="1">
      <alignment horizontal="center" wrapText="1"/>
    </xf>
    <xf numFmtId="0" fontId="86" fillId="0" borderId="0" xfId="43" applyFont="1"/>
    <xf numFmtId="0" fontId="89" fillId="0" borderId="31" xfId="0" applyFont="1" applyBorder="1" applyAlignment="1">
      <alignment horizontal="center" vertical="center"/>
    </xf>
    <xf numFmtId="0" fontId="89" fillId="0" borderId="32" xfId="0" applyFont="1" applyBorder="1" applyAlignment="1">
      <alignment horizontal="left" vertical="center"/>
    </xf>
    <xf numFmtId="0" fontId="89" fillId="0" borderId="32" xfId="0" applyFont="1" applyBorder="1" applyAlignment="1">
      <alignment horizontal="left" vertical="center" wrapText="1"/>
    </xf>
    <xf numFmtId="0" fontId="166" fillId="0" borderId="0" xfId="0" applyFont="1"/>
    <xf numFmtId="0" fontId="90" fillId="0" borderId="16" xfId="0" applyFont="1" applyBorder="1" applyAlignment="1">
      <alignment horizontal="center" vertical="center"/>
    </xf>
    <xf numFmtId="0" fontId="90" fillId="0" borderId="17" xfId="0" applyFont="1" applyBorder="1" applyAlignment="1">
      <alignment horizontal="left" vertical="center"/>
    </xf>
    <xf numFmtId="0" fontId="90" fillId="0" borderId="17" xfId="0" applyFont="1" applyBorder="1" applyAlignment="1">
      <alignment horizontal="left" vertical="center" wrapText="1"/>
    </xf>
    <xf numFmtId="3" fontId="138" fillId="0" borderId="0" xfId="43" applyNumberFormat="1" applyFont="1"/>
    <xf numFmtId="0" fontId="138" fillId="0" borderId="0" xfId="43" applyFont="1"/>
    <xf numFmtId="0" fontId="89" fillId="0" borderId="25" xfId="43" applyFont="1" applyBorder="1" applyAlignment="1">
      <alignment horizontal="center" vertical="center"/>
    </xf>
    <xf numFmtId="0" fontId="89" fillId="0" borderId="23" xfId="43" applyFont="1" applyBorder="1" applyAlignment="1">
      <alignment horizontal="left" vertical="center"/>
    </xf>
    <xf numFmtId="0" fontId="89" fillId="0" borderId="23" xfId="43" applyFont="1" applyBorder="1" applyAlignment="1">
      <alignment horizontal="left" vertical="center" wrapText="1"/>
    </xf>
    <xf numFmtId="0" fontId="137" fillId="0" borderId="0" xfId="43" applyFont="1"/>
    <xf numFmtId="0" fontId="86" fillId="33" borderId="0" xfId="0" applyFont="1" applyFill="1"/>
    <xf numFmtId="0" fontId="89" fillId="0" borderId="30" xfId="43" applyFont="1" applyBorder="1" applyAlignment="1">
      <alignment horizontal="center" vertical="center"/>
    </xf>
    <xf numFmtId="0" fontId="89" fillId="0" borderId="22" xfId="43" applyFont="1" applyBorder="1" applyAlignment="1">
      <alignment horizontal="left" vertical="center"/>
    </xf>
    <xf numFmtId="0" fontId="89" fillId="0" borderId="10" xfId="43" applyFont="1" applyBorder="1" applyAlignment="1">
      <alignment horizontal="left" vertical="center" wrapText="1"/>
    </xf>
    <xf numFmtId="0" fontId="89" fillId="0" borderId="26" xfId="0" applyFont="1" applyBorder="1" applyAlignment="1">
      <alignment horizontal="center" vertical="center"/>
    </xf>
    <xf numFmtId="0" fontId="89" fillId="0" borderId="22" xfId="0" applyFont="1" applyBorder="1" applyAlignment="1">
      <alignment horizontal="left" vertical="center" wrapText="1"/>
    </xf>
    <xf numFmtId="0" fontId="89" fillId="0" borderId="10" xfId="43" applyFont="1" applyBorder="1" applyAlignment="1">
      <alignment horizontal="left" vertical="center"/>
    </xf>
    <xf numFmtId="0" fontId="89" fillId="0" borderId="22" xfId="43" applyFont="1" applyBorder="1" applyAlignment="1">
      <alignment horizontal="left" vertical="center" wrapText="1"/>
    </xf>
    <xf numFmtId="0" fontId="89" fillId="0" borderId="32" xfId="43" applyFont="1" applyBorder="1" applyAlignment="1">
      <alignment horizontal="left" vertical="center"/>
    </xf>
    <xf numFmtId="0" fontId="90" fillId="24" borderId="16" xfId="0" applyFont="1" applyFill="1" applyBorder="1" applyAlignment="1">
      <alignment horizontal="center" vertical="center"/>
    </xf>
    <xf numFmtId="0" fontId="90" fillId="24" borderId="17" xfId="0" applyFont="1" applyFill="1" applyBorder="1" applyAlignment="1">
      <alignment horizontal="left" vertical="center"/>
    </xf>
    <xf numFmtId="0" fontId="87" fillId="0" borderId="0" xfId="43" applyFont="1"/>
    <xf numFmtId="0" fontId="89" fillId="0" borderId="25" xfId="0" applyFont="1" applyBorder="1" applyAlignment="1">
      <alignment horizontal="center" vertical="center"/>
    </xf>
    <xf numFmtId="0" fontId="89" fillId="0" borderId="23" xfId="0" applyFont="1" applyBorder="1" applyAlignment="1">
      <alignment horizontal="left" vertical="center"/>
    </xf>
    <xf numFmtId="0" fontId="89" fillId="0" borderId="23" xfId="0" applyFont="1" applyBorder="1" applyAlignment="1">
      <alignment horizontal="left" vertical="center" wrapText="1"/>
    </xf>
    <xf numFmtId="0" fontId="89" fillId="0" borderId="30" xfId="0" applyFont="1" applyBorder="1" applyAlignment="1">
      <alignment horizontal="center" vertical="center"/>
    </xf>
    <xf numFmtId="0" fontId="89" fillId="0" borderId="22" xfId="0" applyFont="1" applyBorder="1" applyAlignment="1">
      <alignment horizontal="left" vertical="center"/>
    </xf>
    <xf numFmtId="0" fontId="89" fillId="0" borderId="23" xfId="0" applyFont="1" applyBorder="1" applyAlignment="1">
      <alignment vertical="center"/>
    </xf>
    <xf numFmtId="0" fontId="89" fillId="0" borderId="23" xfId="0" applyFont="1" applyBorder="1" applyAlignment="1">
      <alignment vertical="center" wrapText="1"/>
    </xf>
    <xf numFmtId="3" fontId="137" fillId="0" borderId="0" xfId="43" applyNumberFormat="1" applyFont="1"/>
    <xf numFmtId="0" fontId="164" fillId="0" borderId="0" xfId="0" applyFont="1"/>
    <xf numFmtId="0" fontId="89" fillId="0" borderId="23" xfId="43" applyFont="1" applyBorder="1" applyAlignment="1">
      <alignment vertical="center"/>
    </xf>
    <xf numFmtId="3" fontId="86" fillId="0" borderId="0" xfId="43" applyNumberFormat="1" applyFont="1"/>
    <xf numFmtId="0" fontId="89" fillId="0" borderId="32" xfId="43" applyFont="1" applyBorder="1" applyAlignment="1">
      <alignment vertical="center"/>
    </xf>
    <xf numFmtId="0" fontId="90" fillId="0" borderId="32" xfId="0" applyFont="1" applyBorder="1" applyAlignment="1">
      <alignment horizontal="left" vertical="center"/>
    </xf>
    <xf numFmtId="0" fontId="90" fillId="0" borderId="32" xfId="0" applyFont="1" applyBorder="1" applyAlignment="1">
      <alignment horizontal="left" vertical="center" wrapText="1"/>
    </xf>
    <xf numFmtId="0" fontId="90" fillId="0" borderId="31" xfId="0" applyFont="1" applyBorder="1" applyAlignment="1">
      <alignment horizontal="center" vertical="center"/>
    </xf>
    <xf numFmtId="166" fontId="87" fillId="0" borderId="0" xfId="59" applyNumberFormat="1" applyFont="1" applyAlignment="1">
      <alignment horizontal="left" vertical="center"/>
    </xf>
    <xf numFmtId="166" fontId="137" fillId="0" borderId="0" xfId="59" applyNumberFormat="1" applyFont="1" applyAlignment="1">
      <alignment horizontal="right" vertical="center"/>
    </xf>
    <xf numFmtId="166" fontId="86" fillId="0" borderId="10" xfId="59" applyNumberFormat="1" applyFont="1" applyBorder="1" applyAlignment="1">
      <alignment horizontal="left" vertical="center" wrapText="1"/>
    </xf>
    <xf numFmtId="166" fontId="86" fillId="0" borderId="0" xfId="59" applyNumberFormat="1" applyFont="1" applyAlignment="1">
      <alignment horizontal="left" vertical="center" wrapText="1"/>
    </xf>
    <xf numFmtId="166" fontId="87" fillId="0" borderId="0" xfId="59" applyNumberFormat="1" applyFont="1" applyAlignment="1">
      <alignment horizontal="left" vertical="center" wrapText="1"/>
    </xf>
    <xf numFmtId="166" fontId="138" fillId="0" borderId="0" xfId="59" applyNumberFormat="1" applyFont="1" applyAlignment="1">
      <alignment horizontal="right" vertical="center" wrapText="1"/>
    </xf>
    <xf numFmtId="0" fontId="89" fillId="0" borderId="0" xfId="44" applyFont="1" applyAlignment="1">
      <alignment horizontal="center" vertical="center"/>
    </xf>
    <xf numFmtId="0" fontId="89" fillId="0" borderId="0" xfId="44" applyFont="1" applyAlignment="1">
      <alignment wrapText="1"/>
    </xf>
    <xf numFmtId="166" fontId="137" fillId="0" borderId="0" xfId="59" applyNumberFormat="1" applyFont="1" applyAlignment="1">
      <alignment horizontal="right" vertical="center" wrapText="1"/>
    </xf>
    <xf numFmtId="0" fontId="86" fillId="0" borderId="26" xfId="0" applyFont="1" applyBorder="1" applyAlignment="1">
      <alignment horizontal="center" vertical="center"/>
    </xf>
    <xf numFmtId="3" fontId="89" fillId="0" borderId="10" xfId="44" applyNumberFormat="1" applyFont="1" applyBorder="1" applyAlignment="1">
      <alignment horizontal="right" vertical="center" wrapText="1"/>
    </xf>
    <xf numFmtId="3" fontId="89" fillId="0" borderId="27" xfId="44" applyNumberFormat="1" applyFont="1" applyBorder="1" applyAlignment="1">
      <alignment horizontal="right" vertical="center" wrapText="1"/>
    </xf>
    <xf numFmtId="0" fontId="87" fillId="0" borderId="26" xfId="0" applyFont="1" applyBorder="1" applyAlignment="1">
      <alignment horizontal="center" vertical="center"/>
    </xf>
    <xf numFmtId="3" fontId="90" fillId="0" borderId="10" xfId="44" applyNumberFormat="1" applyFont="1" applyBorder="1" applyAlignment="1">
      <alignment horizontal="right" vertical="center" wrapText="1"/>
    </xf>
    <xf numFmtId="3" fontId="90" fillId="0" borderId="27" xfId="44" applyNumberFormat="1" applyFont="1" applyBorder="1" applyAlignment="1">
      <alignment horizontal="right" vertical="center" wrapText="1"/>
    </xf>
    <xf numFmtId="10" fontId="89" fillId="0" borderId="27" xfId="80" applyNumberFormat="1" applyFont="1" applyFill="1" applyBorder="1" applyAlignment="1">
      <alignment horizontal="right" vertical="center" wrapText="1"/>
    </xf>
    <xf numFmtId="3" fontId="90" fillId="0" borderId="10" xfId="0" applyNumberFormat="1" applyFont="1" applyBorder="1" applyAlignment="1">
      <alignment horizontal="right"/>
    </xf>
    <xf numFmtId="10" fontId="90" fillId="0" borderId="27" xfId="80" applyNumberFormat="1" applyFont="1" applyBorder="1" applyAlignment="1">
      <alignment horizontal="right"/>
    </xf>
    <xf numFmtId="0" fontId="86" fillId="0" borderId="30" xfId="0" applyFont="1" applyBorder="1" applyAlignment="1">
      <alignment horizontal="center" vertical="center"/>
    </xf>
    <xf numFmtId="0" fontId="86" fillId="0" borderId="22" xfId="0" applyFont="1" applyBorder="1" applyAlignment="1">
      <alignment horizontal="left" vertical="center" wrapText="1"/>
    </xf>
    <xf numFmtId="3" fontId="87" fillId="0" borderId="16" xfId="0" applyNumberFormat="1" applyFont="1" applyBorder="1" applyAlignment="1">
      <alignment horizontal="center" vertical="center"/>
    </xf>
    <xf numFmtId="3" fontId="87" fillId="0" borderId="17" xfId="0" applyNumberFormat="1" applyFont="1" applyBorder="1" applyAlignment="1">
      <alignment horizontal="left"/>
    </xf>
    <xf numFmtId="3" fontId="87" fillId="0" borderId="17" xfId="0" applyNumberFormat="1" applyFont="1" applyBorder="1" applyAlignment="1">
      <alignment horizontal="right"/>
    </xf>
    <xf numFmtId="0" fontId="87" fillId="0" borderId="31" xfId="0" applyFont="1" applyBorder="1" applyAlignment="1">
      <alignment horizontal="center" vertical="center"/>
    </xf>
    <xf numFmtId="0" fontId="87" fillId="0" borderId="32" xfId="0" applyFont="1" applyBorder="1" applyAlignment="1">
      <alignment horizontal="left" vertical="center" wrapText="1"/>
    </xf>
    <xf numFmtId="3" fontId="89" fillId="0" borderId="32" xfId="44" applyNumberFormat="1" applyFont="1" applyBorder="1" applyAlignment="1">
      <alignment horizontal="right" vertical="center" wrapText="1"/>
    </xf>
    <xf numFmtId="10" fontId="89" fillId="0" borderId="54" xfId="80" applyNumberFormat="1" applyFont="1" applyFill="1" applyBorder="1" applyAlignment="1">
      <alignment horizontal="right" vertical="center" wrapText="1"/>
    </xf>
    <xf numFmtId="0" fontId="87" fillId="24" borderId="16" xfId="0" applyFont="1" applyFill="1" applyBorder="1" applyAlignment="1">
      <alignment horizontal="center" vertical="center" wrapText="1"/>
    </xf>
    <xf numFmtId="0" fontId="87" fillId="24" borderId="17" xfId="0" applyFont="1" applyFill="1" applyBorder="1" applyAlignment="1">
      <alignment horizontal="left" vertical="center" wrapText="1"/>
    </xf>
    <xf numFmtId="3" fontId="87" fillId="24" borderId="17" xfId="0" applyNumberFormat="1" applyFont="1" applyFill="1" applyBorder="1" applyAlignment="1">
      <alignment horizontal="right"/>
    </xf>
    <xf numFmtId="0" fontId="86" fillId="0" borderId="0" xfId="0" applyFont="1" applyAlignment="1">
      <alignment horizontal="center"/>
    </xf>
    <xf numFmtId="3" fontId="89" fillId="0" borderId="10" xfId="0" applyNumberFormat="1" applyFont="1" applyBorder="1" applyAlignment="1">
      <alignment horizontal="right"/>
    </xf>
    <xf numFmtId="10" fontId="89" fillId="0" borderId="27" xfId="80" applyNumberFormat="1" applyFont="1" applyBorder="1" applyAlignment="1">
      <alignment horizontal="right"/>
    </xf>
    <xf numFmtId="0" fontId="86" fillId="0" borderId="26" xfId="0" applyFont="1" applyBorder="1" applyAlignment="1">
      <alignment horizontal="center"/>
    </xf>
    <xf numFmtId="3" fontId="89" fillId="0" borderId="27" xfId="0" applyNumberFormat="1" applyFont="1" applyBorder="1" applyAlignment="1">
      <alignment horizontal="right"/>
    </xf>
    <xf numFmtId="0" fontId="87" fillId="0" borderId="26" xfId="0" applyFont="1" applyBorder="1" applyAlignment="1">
      <alignment horizontal="center"/>
    </xf>
    <xf numFmtId="0" fontId="87" fillId="0" borderId="22" xfId="0" applyFont="1" applyBorder="1" applyAlignment="1">
      <alignment horizontal="left" vertical="center" wrapText="1"/>
    </xf>
    <xf numFmtId="0" fontId="90" fillId="0" borderId="44" xfId="0" applyFont="1" applyBorder="1" applyAlignment="1">
      <alignment horizontal="center" vertical="center" wrapText="1"/>
    </xf>
    <xf numFmtId="0" fontId="90" fillId="0" borderId="41" xfId="0" applyFont="1" applyBorder="1" applyAlignment="1">
      <alignment horizontal="center" vertical="center" wrapText="1"/>
    </xf>
    <xf numFmtId="0" fontId="87" fillId="0" borderId="0" xfId="43" applyFont="1" applyAlignment="1">
      <alignment horizontal="center" vertical="center" wrapText="1"/>
    </xf>
    <xf numFmtId="0" fontId="89" fillId="0" borderId="10" xfId="0" applyFont="1" applyBorder="1" applyAlignment="1">
      <alignment horizontal="center" vertical="center"/>
    </xf>
    <xf numFmtId="10" fontId="89" fillId="0" borderId="27" xfId="80" applyNumberFormat="1" applyFont="1" applyBorder="1" applyAlignment="1">
      <alignment horizontal="right" vertical="center"/>
    </xf>
    <xf numFmtId="49" fontId="89" fillId="0" borderId="26" xfId="0" applyNumberFormat="1" applyFont="1" applyBorder="1" applyAlignment="1">
      <alignment horizontal="center" vertical="center"/>
    </xf>
    <xf numFmtId="49" fontId="89" fillId="0" borderId="10" xfId="0" applyNumberFormat="1" applyFont="1" applyBorder="1" applyAlignment="1">
      <alignment horizontal="center" vertical="center"/>
    </xf>
    <xf numFmtId="49" fontId="89" fillId="0" borderId="30" xfId="0" applyNumberFormat="1" applyFont="1" applyBorder="1" applyAlignment="1">
      <alignment horizontal="center" vertical="center"/>
    </xf>
    <xf numFmtId="4" fontId="86" fillId="0" borderId="10" xfId="0" applyNumberFormat="1" applyFont="1" applyBorder="1" applyAlignment="1">
      <alignment horizontal="right" vertical="center"/>
    </xf>
    <xf numFmtId="3" fontId="169" fillId="0" borderId="10" xfId="0" applyNumberFormat="1" applyFont="1" applyBorder="1" applyAlignment="1">
      <alignment horizontal="right"/>
    </xf>
    <xf numFmtId="0" fontId="90" fillId="0" borderId="15" xfId="43" applyFont="1" applyBorder="1" applyAlignment="1">
      <alignment horizontal="center" vertical="center" wrapText="1"/>
    </xf>
    <xf numFmtId="0" fontId="89" fillId="0" borderId="0" xfId="0" applyFont="1" applyAlignment="1">
      <alignment horizontal="center" vertical="center" wrapText="1"/>
    </xf>
    <xf numFmtId="168" fontId="113" fillId="29" borderId="16" xfId="0" applyNumberFormat="1" applyFont="1" applyFill="1" applyBorder="1" applyAlignment="1">
      <alignment horizontal="center" vertical="center"/>
    </xf>
    <xf numFmtId="168" fontId="113" fillId="29" borderId="17" xfId="0" applyNumberFormat="1" applyFont="1" applyFill="1" applyBorder="1" applyAlignment="1">
      <alignment vertical="center"/>
    </xf>
    <xf numFmtId="0" fontId="113" fillId="29" borderId="17" xfId="0" applyFont="1" applyFill="1" applyBorder="1" applyAlignment="1">
      <alignment horizontal="left" vertical="center" wrapText="1"/>
    </xf>
    <xf numFmtId="3" fontId="113" fillId="29" borderId="17" xfId="0" applyNumberFormat="1" applyFont="1" applyFill="1" applyBorder="1" applyAlignment="1">
      <alignment horizontal="right"/>
    </xf>
    <xf numFmtId="3" fontId="113" fillId="29" borderId="16" xfId="0" applyNumberFormat="1" applyFont="1" applyFill="1" applyBorder="1" applyAlignment="1">
      <alignment horizontal="right"/>
    </xf>
    <xf numFmtId="3" fontId="113" fillId="29" borderId="15" xfId="0" applyNumberFormat="1" applyFont="1" applyFill="1" applyBorder="1" applyAlignment="1">
      <alignment horizontal="right"/>
    </xf>
    <xf numFmtId="168" fontId="89" fillId="0" borderId="64" xfId="0" applyNumberFormat="1" applyFont="1" applyBorder="1" applyAlignment="1">
      <alignment horizontal="center" vertical="center"/>
    </xf>
    <xf numFmtId="168" fontId="89" fillId="0" borderId="13" xfId="0" applyNumberFormat="1" applyFont="1" applyBorder="1" applyAlignment="1">
      <alignment vertical="center"/>
    </xf>
    <xf numFmtId="0" fontId="89" fillId="0" borderId="41" xfId="58" applyFont="1" applyBorder="1" applyAlignment="1">
      <alignment horizontal="left" vertical="center" wrapText="1"/>
    </xf>
    <xf numFmtId="3" fontId="89" fillId="0" borderId="23" xfId="0" applyNumberFormat="1" applyFont="1" applyBorder="1" applyAlignment="1">
      <alignment horizontal="right"/>
    </xf>
    <xf numFmtId="3" fontId="89" fillId="0" borderId="25" xfId="0" applyNumberFormat="1" applyFont="1" applyBorder="1" applyAlignment="1">
      <alignment horizontal="right"/>
    </xf>
    <xf numFmtId="10" fontId="89" fillId="0" borderId="41" xfId="80" applyNumberFormat="1" applyFont="1" applyFill="1" applyBorder="1" applyAlignment="1">
      <alignment horizontal="right"/>
    </xf>
    <xf numFmtId="168" fontId="89" fillId="0" borderId="55" xfId="0" applyNumberFormat="1" applyFont="1" applyBorder="1" applyAlignment="1">
      <alignment horizontal="center" vertical="center"/>
    </xf>
    <xf numFmtId="168" fontId="89" fillId="0" borderId="14" xfId="0" applyNumberFormat="1" applyFont="1" applyBorder="1" applyAlignment="1">
      <alignment vertical="center"/>
    </xf>
    <xf numFmtId="0" fontId="89" fillId="0" borderId="10" xfId="58" applyFont="1" applyBorder="1" applyAlignment="1">
      <alignment horizontal="justify" vertical="center"/>
    </xf>
    <xf numFmtId="10" fontId="89" fillId="0" borderId="35" xfId="80" applyNumberFormat="1" applyFont="1" applyFill="1" applyBorder="1" applyAlignment="1">
      <alignment horizontal="right"/>
    </xf>
    <xf numFmtId="4" fontId="113" fillId="29" borderId="15" xfId="0" applyNumberFormat="1" applyFont="1" applyFill="1" applyBorder="1" applyAlignment="1">
      <alignment horizontal="right"/>
    </xf>
    <xf numFmtId="0" fontId="113" fillId="0" borderId="0" xfId="0" applyFont="1"/>
    <xf numFmtId="3" fontId="89" fillId="0" borderId="26" xfId="0" applyNumberFormat="1" applyFont="1" applyBorder="1" applyAlignment="1">
      <alignment horizontal="right"/>
    </xf>
    <xf numFmtId="0" fontId="89" fillId="0" borderId="22" xfId="58" applyFont="1" applyBorder="1" applyAlignment="1">
      <alignment horizontal="justify" vertical="center"/>
    </xf>
    <xf numFmtId="168" fontId="113" fillId="24" borderId="16" xfId="0" applyNumberFormat="1" applyFont="1" applyFill="1" applyBorder="1" applyAlignment="1">
      <alignment horizontal="center" vertical="center"/>
    </xf>
    <xf numFmtId="168" fontId="113" fillId="24" borderId="17" xfId="0" applyNumberFormat="1" applyFont="1" applyFill="1" applyBorder="1" applyAlignment="1">
      <alignment vertical="center"/>
    </xf>
    <xf numFmtId="0" fontId="113" fillId="24" borderId="17" xfId="0" applyFont="1" applyFill="1" applyBorder="1" applyAlignment="1">
      <alignment horizontal="left" vertical="center" wrapText="1"/>
    </xf>
    <xf numFmtId="3" fontId="113" fillId="24" borderId="17" xfId="0" applyNumberFormat="1" applyFont="1" applyFill="1" applyBorder="1" applyAlignment="1">
      <alignment horizontal="right"/>
    </xf>
    <xf numFmtId="3" fontId="113" fillId="24" borderId="16" xfId="0" applyNumberFormat="1" applyFont="1" applyFill="1" applyBorder="1" applyAlignment="1">
      <alignment horizontal="right"/>
    </xf>
    <xf numFmtId="3" fontId="113" fillId="24" borderId="15" xfId="0" applyNumberFormat="1" applyFont="1" applyFill="1" applyBorder="1" applyAlignment="1">
      <alignment horizontal="right"/>
    </xf>
    <xf numFmtId="0" fontId="87" fillId="0" borderId="41" xfId="0" applyFont="1" applyBorder="1" applyAlignment="1">
      <alignment horizontal="center" vertical="center" wrapText="1"/>
    </xf>
    <xf numFmtId="0" fontId="87" fillId="0" borderId="71" xfId="0" applyFont="1" applyBorder="1" applyAlignment="1">
      <alignment horizontal="center" vertical="center" wrapText="1"/>
    </xf>
    <xf numFmtId="0" fontId="87" fillId="0" borderId="71" xfId="43" applyFont="1" applyBorder="1" applyAlignment="1">
      <alignment horizontal="center" vertical="center" wrapText="1"/>
    </xf>
    <xf numFmtId="0" fontId="87" fillId="0" borderId="47" xfId="43" applyFont="1" applyBorder="1" applyAlignment="1">
      <alignment horizontal="center" vertical="center" wrapText="1"/>
    </xf>
    <xf numFmtId="0" fontId="86" fillId="0" borderId="26" xfId="0" applyFont="1" applyBorder="1" applyAlignment="1">
      <alignment horizontal="center" vertical="center" wrapText="1"/>
    </xf>
    <xf numFmtId="0" fontId="86" fillId="0" borderId="10" xfId="0" applyFont="1" applyBorder="1" applyAlignment="1">
      <alignment horizontal="center" vertical="center" wrapText="1"/>
    </xf>
    <xf numFmtId="3" fontId="89" fillId="0" borderId="0" xfId="0" applyNumberFormat="1" applyFont="1" applyAlignment="1">
      <alignment horizontal="center" vertical="center"/>
    </xf>
    <xf numFmtId="0" fontId="86" fillId="0" borderId="45" xfId="0" applyFont="1" applyBorder="1" applyAlignment="1">
      <alignment horizontal="center" vertical="center" wrapText="1"/>
    </xf>
    <xf numFmtId="0" fontId="86" fillId="0" borderId="46" xfId="0" applyFont="1" applyBorder="1" applyAlignment="1">
      <alignment horizontal="center" vertical="center" wrapText="1"/>
    </xf>
    <xf numFmtId="3" fontId="89" fillId="0" borderId="46" xfId="0" applyNumberFormat="1" applyFont="1" applyBorder="1" applyAlignment="1">
      <alignment horizontal="right" vertical="center"/>
    </xf>
    <xf numFmtId="49" fontId="87" fillId="29" borderId="16" xfId="0" applyNumberFormat="1" applyFont="1" applyFill="1" applyBorder="1" applyAlignment="1">
      <alignment horizontal="center" vertical="center"/>
    </xf>
    <xf numFmtId="49" fontId="87" fillId="29" borderId="17" xfId="0" applyNumberFormat="1" applyFont="1" applyFill="1" applyBorder="1" applyAlignment="1">
      <alignment horizontal="center" vertical="center"/>
    </xf>
    <xf numFmtId="0" fontId="90" fillId="29" borderId="17" xfId="0" applyFont="1" applyFill="1" applyBorder="1" applyAlignment="1">
      <alignment horizontal="left" vertical="center" wrapText="1"/>
    </xf>
    <xf numFmtId="3" fontId="90" fillId="29" borderId="17" xfId="0" applyNumberFormat="1" applyFont="1" applyFill="1" applyBorder="1" applyAlignment="1">
      <alignment horizontal="right" vertical="center"/>
    </xf>
    <xf numFmtId="10" fontId="90" fillId="29" borderId="15" xfId="80" applyNumberFormat="1" applyFont="1" applyFill="1" applyBorder="1" applyAlignment="1">
      <alignment horizontal="right" vertical="center"/>
    </xf>
    <xf numFmtId="49" fontId="86" fillId="0" borderId="26" xfId="0" applyNumberFormat="1" applyFont="1" applyBorder="1" applyAlignment="1">
      <alignment horizontal="center" vertical="center"/>
    </xf>
    <xf numFmtId="49" fontId="86" fillId="0" borderId="10" xfId="0" applyNumberFormat="1" applyFont="1" applyBorder="1" applyAlignment="1">
      <alignment horizontal="center" vertical="center"/>
    </xf>
    <xf numFmtId="3" fontId="89" fillId="0" borderId="23" xfId="0" applyNumberFormat="1" applyFont="1" applyBorder="1" applyAlignment="1">
      <alignment horizontal="right" vertical="center"/>
    </xf>
    <xf numFmtId="3" fontId="90" fillId="29" borderId="0" xfId="0" applyNumberFormat="1" applyFont="1" applyFill="1" applyAlignment="1">
      <alignment horizontal="center" vertical="center"/>
    </xf>
    <xf numFmtId="3" fontId="89" fillId="0" borderId="0" xfId="0" applyNumberFormat="1" applyFont="1"/>
    <xf numFmtId="3" fontId="89" fillId="0" borderId="32" xfId="0" applyNumberFormat="1" applyFont="1" applyBorder="1" applyAlignment="1">
      <alignment horizontal="right" vertical="center"/>
    </xf>
    <xf numFmtId="0" fontId="89" fillId="0" borderId="0" xfId="0" applyFont="1" applyAlignment="1">
      <alignment horizontal="center"/>
    </xf>
    <xf numFmtId="49" fontId="86" fillId="0" borderId="25" xfId="0" applyNumberFormat="1" applyFont="1" applyBorder="1" applyAlignment="1">
      <alignment horizontal="center" vertical="center"/>
    </xf>
    <xf numFmtId="49" fontId="86" fillId="0" borderId="23" xfId="0" applyNumberFormat="1" applyFont="1" applyBorder="1" applyAlignment="1">
      <alignment horizontal="center" vertical="center"/>
    </xf>
    <xf numFmtId="168" fontId="86" fillId="0" borderId="25" xfId="0" applyNumberFormat="1" applyFont="1" applyBorder="1" applyAlignment="1">
      <alignment horizontal="center" vertical="center"/>
    </xf>
    <xf numFmtId="168" fontId="86" fillId="0" borderId="23" xfId="0" applyNumberFormat="1" applyFont="1" applyBorder="1" applyAlignment="1">
      <alignment horizontal="center" vertical="center"/>
    </xf>
    <xf numFmtId="0" fontId="89" fillId="0" borderId="22" xfId="0" applyFont="1" applyBorder="1" applyAlignment="1">
      <alignment vertical="center"/>
    </xf>
    <xf numFmtId="3" fontId="89" fillId="0" borderId="22" xfId="0" applyNumberFormat="1" applyFont="1" applyBorder="1" applyAlignment="1">
      <alignment horizontal="right" vertical="center"/>
    </xf>
    <xf numFmtId="49" fontId="87" fillId="24" borderId="75" xfId="0" applyNumberFormat="1" applyFont="1" applyFill="1" applyBorder="1" applyAlignment="1">
      <alignment horizontal="center" vertical="center"/>
    </xf>
    <xf numFmtId="49" fontId="87" fillId="24" borderId="71" xfId="0" applyNumberFormat="1" applyFont="1" applyFill="1" applyBorder="1" applyAlignment="1">
      <alignment horizontal="center" vertical="center"/>
    </xf>
    <xf numFmtId="0" fontId="90" fillId="24" borderId="71" xfId="0" applyFont="1" applyFill="1" applyBorder="1" applyAlignment="1">
      <alignment horizontal="left" vertical="center" wrapText="1"/>
    </xf>
    <xf numFmtId="3" fontId="90" fillId="24" borderId="71" xfId="0" applyNumberFormat="1" applyFont="1" applyFill="1" applyBorder="1" applyAlignment="1">
      <alignment horizontal="right" vertical="center"/>
    </xf>
    <xf numFmtId="168" fontId="86" fillId="0" borderId="16" xfId="0" applyNumberFormat="1" applyFont="1" applyBorder="1" applyAlignment="1">
      <alignment horizontal="center" vertical="center"/>
    </xf>
    <xf numFmtId="168" fontId="86" fillId="0" borderId="17" xfId="0" applyNumberFormat="1" applyFont="1" applyBorder="1" applyAlignment="1">
      <alignment horizontal="center" vertical="center"/>
    </xf>
    <xf numFmtId="0" fontId="89" fillId="0" borderId="17" xfId="0" applyFont="1" applyBorder="1" applyAlignment="1">
      <alignment vertical="center"/>
    </xf>
    <xf numFmtId="3" fontId="89" fillId="0" borderId="17" xfId="0" applyNumberFormat="1" applyFont="1" applyBorder="1" applyAlignment="1">
      <alignment horizontal="right" vertical="center"/>
    </xf>
    <xf numFmtId="10" fontId="89" fillId="0" borderId="15" xfId="80" applyNumberFormat="1" applyFont="1" applyFill="1" applyBorder="1" applyAlignment="1">
      <alignment horizontal="right" vertical="center"/>
    </xf>
    <xf numFmtId="49" fontId="87" fillId="24" borderId="16" xfId="0" applyNumberFormat="1" applyFont="1" applyFill="1" applyBorder="1" applyAlignment="1">
      <alignment horizontal="center" vertical="center"/>
    </xf>
    <xf numFmtId="49" fontId="87" fillId="24" borderId="17" xfId="0" applyNumberFormat="1" applyFont="1" applyFill="1" applyBorder="1" applyAlignment="1">
      <alignment horizontal="center" vertical="center"/>
    </xf>
    <xf numFmtId="0" fontId="90" fillId="24" borderId="15" xfId="0" applyFont="1" applyFill="1" applyBorder="1" applyAlignment="1">
      <alignment horizontal="left" vertical="center" wrapText="1"/>
    </xf>
    <xf numFmtId="49" fontId="87" fillId="24" borderId="32" xfId="0" applyNumberFormat="1" applyFont="1" applyFill="1" applyBorder="1" applyAlignment="1">
      <alignment horizontal="center" vertical="center"/>
    </xf>
    <xf numFmtId="0" fontId="90" fillId="24" borderId="32" xfId="0" applyFont="1" applyFill="1" applyBorder="1" applyAlignment="1">
      <alignment horizontal="left" vertical="center" wrapText="1"/>
    </xf>
    <xf numFmtId="3" fontId="90" fillId="24" borderId="32" xfId="0" applyNumberFormat="1" applyFont="1" applyFill="1" applyBorder="1" applyAlignment="1">
      <alignment horizontal="right" vertical="center"/>
    </xf>
    <xf numFmtId="3" fontId="90" fillId="24" borderId="17" xfId="0" applyNumberFormat="1" applyFont="1" applyFill="1" applyBorder="1" applyAlignment="1">
      <alignment horizontal="right" vertical="center"/>
    </xf>
    <xf numFmtId="169" fontId="87" fillId="0" borderId="41" xfId="62" applyNumberFormat="1" applyFont="1" applyBorder="1" applyAlignment="1">
      <alignment horizontal="center" vertical="center"/>
    </xf>
    <xf numFmtId="169" fontId="87" fillId="0" borderId="41" xfId="62" applyNumberFormat="1" applyFont="1" applyBorder="1" applyAlignment="1">
      <alignment horizontal="center" vertical="center" wrapText="1"/>
    </xf>
    <xf numFmtId="169" fontId="87" fillId="0" borderId="47" xfId="62" applyNumberFormat="1" applyFont="1" applyBorder="1" applyAlignment="1">
      <alignment horizontal="center" vertical="center" wrapText="1"/>
    </xf>
    <xf numFmtId="169" fontId="87" fillId="0" borderId="0" xfId="62" applyNumberFormat="1" applyFont="1" applyAlignment="1">
      <alignment horizontal="center" vertical="center" wrapText="1"/>
    </xf>
    <xf numFmtId="1" fontId="89" fillId="0" borderId="26" xfId="62" applyNumberFormat="1" applyFont="1" applyBorder="1" applyAlignment="1">
      <alignment horizontal="center" vertical="center"/>
    </xf>
    <xf numFmtId="0" fontId="86" fillId="0" borderId="10" xfId="62" applyFont="1" applyBorder="1" applyAlignment="1">
      <alignment vertical="center" wrapText="1"/>
    </xf>
    <xf numFmtId="3" fontId="89" fillId="0" borderId="10" xfId="62" applyNumberFormat="1" applyFont="1" applyBorder="1" applyAlignment="1">
      <alignment vertical="center"/>
    </xf>
    <xf numFmtId="3" fontId="89" fillId="0" borderId="27" xfId="62" applyNumberFormat="1" applyFont="1" applyBorder="1" applyAlignment="1">
      <alignment vertical="center"/>
    </xf>
    <xf numFmtId="3" fontId="89" fillId="0" borderId="0" xfId="62" applyNumberFormat="1" applyFont="1" applyAlignment="1">
      <alignment horizontal="center" vertical="center"/>
    </xf>
    <xf numFmtId="0" fontId="86" fillId="0" borderId="22" xfId="62" applyFont="1" applyBorder="1" applyAlignment="1">
      <alignment vertical="center" wrapText="1"/>
    </xf>
    <xf numFmtId="3" fontId="89" fillId="0" borderId="0" xfId="62" applyNumberFormat="1" applyFont="1" applyAlignment="1">
      <alignment vertical="center"/>
    </xf>
    <xf numFmtId="0" fontId="89" fillId="0" borderId="23" xfId="62" applyFont="1" applyBorder="1" applyAlignment="1">
      <alignment vertical="center" wrapText="1"/>
    </xf>
    <xf numFmtId="0" fontId="86" fillId="0" borderId="23" xfId="62" applyFont="1" applyBorder="1" applyAlignment="1">
      <alignment vertical="center" wrapText="1"/>
    </xf>
    <xf numFmtId="1" fontId="90" fillId="29" borderId="16" xfId="30" applyNumberFormat="1" applyFont="1" applyFill="1" applyBorder="1" applyAlignment="1">
      <alignment horizontal="center" vertical="center"/>
    </xf>
    <xf numFmtId="0" fontId="87" fillId="29" borderId="17" xfId="62" applyFont="1" applyFill="1" applyBorder="1" applyAlignment="1">
      <alignment vertical="center"/>
    </xf>
    <xf numFmtId="3" fontId="90" fillId="29" borderId="17" xfId="30" applyNumberFormat="1" applyFont="1" applyFill="1" applyBorder="1" applyAlignment="1">
      <alignment horizontal="right" vertical="center"/>
    </xf>
    <xf numFmtId="3" fontId="90" fillId="29" borderId="15" xfId="30" applyNumberFormat="1" applyFont="1" applyFill="1" applyBorder="1" applyAlignment="1">
      <alignment horizontal="right" vertical="center"/>
    </xf>
    <xf numFmtId="3" fontId="90" fillId="29" borderId="0" xfId="30" applyNumberFormat="1" applyFont="1" applyFill="1" applyAlignment="1">
      <alignment horizontal="center" vertical="center"/>
    </xf>
    <xf numFmtId="1" fontId="90" fillId="24" borderId="16" xfId="30" applyNumberFormat="1" applyFont="1" applyFill="1" applyBorder="1" applyAlignment="1">
      <alignment horizontal="center" vertical="center"/>
    </xf>
    <xf numFmtId="0" fontId="87" fillId="24" borderId="17" xfId="62" applyFont="1" applyFill="1" applyBorder="1" applyAlignment="1">
      <alignment vertical="center"/>
    </xf>
    <xf numFmtId="3" fontId="90" fillId="24" borderId="17" xfId="30" applyNumberFormat="1" applyFont="1" applyFill="1" applyBorder="1" applyAlignment="1">
      <alignment horizontal="right" vertical="center"/>
    </xf>
    <xf numFmtId="3" fontId="90" fillId="24" borderId="15" xfId="30" applyNumberFormat="1" applyFont="1" applyFill="1" applyBorder="1" applyAlignment="1">
      <alignment horizontal="right" vertical="center"/>
    </xf>
    <xf numFmtId="0" fontId="90" fillId="0" borderId="44" xfId="62" applyFont="1" applyBorder="1" applyAlignment="1">
      <alignment horizontal="center" vertical="center" wrapText="1"/>
    </xf>
    <xf numFmtId="0" fontId="90" fillId="0" borderId="16" xfId="62" applyFont="1" applyBorder="1" applyAlignment="1">
      <alignment horizontal="center" vertical="center" wrapText="1"/>
    </xf>
    <xf numFmtId="169" fontId="90" fillId="0" borderId="17" xfId="62" applyNumberFormat="1" applyFont="1" applyBorder="1" applyAlignment="1">
      <alignment horizontal="center" vertical="center"/>
    </xf>
    <xf numFmtId="0" fontId="87" fillId="0" borderId="17" xfId="43" applyFont="1" applyBorder="1" applyAlignment="1">
      <alignment horizontal="center" vertical="center" wrapText="1"/>
    </xf>
    <xf numFmtId="0" fontId="87" fillId="0" borderId="15" xfId="43" applyFont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87" fillId="0" borderId="23" xfId="43" applyFont="1" applyBorder="1" applyAlignment="1">
      <alignment horizontal="center" vertical="center" wrapText="1"/>
    </xf>
    <xf numFmtId="0" fontId="87" fillId="0" borderId="29" xfId="43" applyFont="1" applyBorder="1" applyAlignment="1">
      <alignment horizontal="center" vertical="center" wrapText="1"/>
    </xf>
    <xf numFmtId="0" fontId="89" fillId="0" borderId="26" xfId="62" applyFont="1" applyBorder="1" applyAlignment="1">
      <alignment horizontal="center" vertical="center" wrapText="1"/>
    </xf>
    <xf numFmtId="0" fontId="87" fillId="0" borderId="10" xfId="43" applyFont="1" applyBorder="1" applyAlignment="1">
      <alignment horizontal="center" vertical="center" wrapText="1"/>
    </xf>
    <xf numFmtId="0" fontId="90" fillId="29" borderId="26" xfId="0" applyFont="1" applyFill="1" applyBorder="1" applyAlignment="1">
      <alignment horizontal="center" vertical="center"/>
    </xf>
    <xf numFmtId="3" fontId="90" fillId="29" borderId="10" xfId="0" applyNumberFormat="1" applyFont="1" applyFill="1" applyBorder="1" applyAlignment="1">
      <alignment horizontal="right" vertical="center"/>
    </xf>
    <xf numFmtId="3" fontId="90" fillId="29" borderId="27" xfId="0" applyNumberFormat="1" applyFont="1" applyFill="1" applyBorder="1" applyAlignment="1">
      <alignment horizontal="right" vertical="center"/>
    </xf>
    <xf numFmtId="3" fontId="90" fillId="0" borderId="0" xfId="43" applyNumberFormat="1" applyFont="1" applyAlignment="1">
      <alignment horizontal="right" vertical="center" wrapText="1"/>
    </xf>
    <xf numFmtId="0" fontId="90" fillId="0" borderId="0" xfId="0" applyFont="1" applyAlignment="1">
      <alignment horizontal="center" vertical="center"/>
    </xf>
    <xf numFmtId="0" fontId="89" fillId="35" borderId="0" xfId="0" applyFont="1" applyFill="1" applyAlignment="1">
      <alignment horizontal="center" vertical="center"/>
    </xf>
    <xf numFmtId="3" fontId="90" fillId="0" borderId="0" xfId="43" applyNumberFormat="1" applyFont="1" applyAlignment="1">
      <alignment horizontal="left" vertical="center"/>
    </xf>
    <xf numFmtId="3" fontId="90" fillId="24" borderId="45" xfId="0" applyNumberFormat="1" applyFont="1" applyFill="1" applyBorder="1" applyAlignment="1">
      <alignment horizontal="center" vertical="center"/>
    </xf>
    <xf numFmtId="3" fontId="90" fillId="24" borderId="46" xfId="0" applyNumberFormat="1" applyFont="1" applyFill="1" applyBorder="1" applyAlignment="1">
      <alignment horizontal="right" vertical="center"/>
    </xf>
    <xf numFmtId="3" fontId="89" fillId="0" borderId="51" xfId="0" applyNumberFormat="1" applyFont="1" applyBorder="1" applyAlignment="1">
      <alignment horizontal="right" vertical="center"/>
    </xf>
    <xf numFmtId="3" fontId="89" fillId="0" borderId="50" xfId="0" applyNumberFormat="1" applyFont="1" applyBorder="1" applyAlignment="1">
      <alignment horizontal="right" vertical="center"/>
    </xf>
    <xf numFmtId="3" fontId="90" fillId="29" borderId="50" xfId="0" applyNumberFormat="1" applyFont="1" applyFill="1" applyBorder="1" applyAlignment="1">
      <alignment horizontal="right" vertical="center"/>
    </xf>
    <xf numFmtId="3" fontId="89" fillId="0" borderId="50" xfId="62" applyNumberFormat="1" applyFont="1" applyBorder="1" applyAlignment="1">
      <alignment horizontal="right" vertical="center"/>
    </xf>
    <xf numFmtId="3" fontId="89" fillId="0" borderId="44" xfId="0" applyNumberFormat="1" applyFont="1" applyBorder="1" applyAlignment="1">
      <alignment horizontal="right" vertical="center"/>
    </xf>
    <xf numFmtId="3" fontId="89" fillId="0" borderId="41" xfId="0" applyNumberFormat="1" applyFont="1" applyBorder="1" applyAlignment="1">
      <alignment horizontal="right" vertical="center"/>
    </xf>
    <xf numFmtId="3" fontId="90" fillId="29" borderId="26" xfId="0" applyNumberFormat="1" applyFont="1" applyFill="1" applyBorder="1" applyAlignment="1">
      <alignment horizontal="right" vertical="center"/>
    </xf>
    <xf numFmtId="4" fontId="90" fillId="29" borderId="27" xfId="0" applyNumberFormat="1" applyFont="1" applyFill="1" applyBorder="1" applyAlignment="1">
      <alignment horizontal="right" vertical="center"/>
    </xf>
    <xf numFmtId="3" fontId="90" fillId="24" borderId="45" xfId="0" applyNumberFormat="1" applyFont="1" applyFill="1" applyBorder="1" applyAlignment="1">
      <alignment horizontal="right" vertical="center"/>
    </xf>
    <xf numFmtId="0" fontId="87" fillId="0" borderId="48" xfId="43" applyFont="1" applyBorder="1" applyAlignment="1">
      <alignment horizontal="center" vertical="center" wrapText="1"/>
    </xf>
    <xf numFmtId="10" fontId="89" fillId="0" borderId="14" xfId="80" applyNumberFormat="1" applyFont="1" applyBorder="1" applyAlignment="1">
      <alignment horizontal="right" vertical="center"/>
    </xf>
    <xf numFmtId="10" fontId="90" fillId="29" borderId="14" xfId="80" applyNumberFormat="1" applyFont="1" applyFill="1" applyBorder="1" applyAlignment="1">
      <alignment horizontal="right" vertical="center"/>
    </xf>
    <xf numFmtId="4" fontId="90" fillId="29" borderId="14" xfId="0" applyNumberFormat="1" applyFont="1" applyFill="1" applyBorder="1" applyAlignment="1">
      <alignment horizontal="right" vertical="center"/>
    </xf>
    <xf numFmtId="4" fontId="90" fillId="24" borderId="63" xfId="0" applyNumberFormat="1" applyFont="1" applyFill="1" applyBorder="1" applyAlignment="1">
      <alignment horizontal="right" vertical="center"/>
    </xf>
    <xf numFmtId="0" fontId="87" fillId="0" borderId="16" xfId="43" applyFont="1" applyBorder="1" applyAlignment="1">
      <alignment horizontal="center" vertical="center" wrapText="1"/>
    </xf>
    <xf numFmtId="0" fontId="87" fillId="0" borderId="25" xfId="43" applyFont="1" applyBorder="1" applyAlignment="1">
      <alignment horizontal="center" vertical="center" wrapText="1"/>
    </xf>
    <xf numFmtId="0" fontId="87" fillId="0" borderId="26" xfId="43" applyFont="1" applyBorder="1" applyAlignment="1">
      <alignment horizontal="center" vertical="center" wrapText="1"/>
    </xf>
    <xf numFmtId="3" fontId="89" fillId="0" borderId="26" xfId="62" applyNumberFormat="1" applyFont="1" applyBorder="1" applyAlignment="1">
      <alignment horizontal="right" vertical="center"/>
    </xf>
    <xf numFmtId="3" fontId="89" fillId="0" borderId="52" xfId="0" applyNumberFormat="1" applyFont="1" applyBorder="1" applyAlignment="1">
      <alignment horizontal="right" vertical="center"/>
    </xf>
    <xf numFmtId="0" fontId="89" fillId="0" borderId="44" xfId="62" applyFont="1" applyBorder="1" applyAlignment="1">
      <alignment horizontal="center" vertical="center" wrapText="1"/>
    </xf>
    <xf numFmtId="0" fontId="89" fillId="0" borderId="47" xfId="62" applyFont="1" applyBorder="1" applyAlignment="1">
      <alignment vertical="center" wrapText="1"/>
    </xf>
    <xf numFmtId="0" fontId="89" fillId="0" borderId="27" xfId="62" applyFont="1" applyBorder="1" applyAlignment="1">
      <alignment vertical="center" wrapText="1"/>
    </xf>
    <xf numFmtId="166" fontId="90" fillId="29" borderId="27" xfId="0" applyNumberFormat="1" applyFont="1" applyFill="1" applyBorder="1" applyAlignment="1">
      <alignment horizontal="left" vertical="center"/>
    </xf>
    <xf numFmtId="0" fontId="89" fillId="0" borderId="27" xfId="62" applyFont="1" applyBorder="1" applyAlignment="1">
      <alignment horizontal="left" vertical="center" wrapText="1"/>
    </xf>
    <xf numFmtId="0" fontId="89" fillId="0" borderId="27" xfId="56" applyFont="1" applyBorder="1" applyAlignment="1">
      <alignment vertical="center" wrapText="1"/>
    </xf>
    <xf numFmtId="166" fontId="89" fillId="0" borderId="27" xfId="0" applyNumberFormat="1" applyFont="1" applyBorder="1" applyAlignment="1">
      <alignment horizontal="left" vertical="center"/>
    </xf>
    <xf numFmtId="166" fontId="89" fillId="0" borderId="27" xfId="0" applyNumberFormat="1" applyFont="1" applyBorder="1" applyAlignment="1">
      <alignment horizontal="left" vertical="center" wrapText="1"/>
    </xf>
    <xf numFmtId="166" fontId="90" fillId="24" borderId="49" xfId="0" applyNumberFormat="1" applyFont="1" applyFill="1" applyBorder="1" applyAlignment="1">
      <alignment horizontal="left" vertical="center"/>
    </xf>
    <xf numFmtId="0" fontId="109" fillId="0" borderId="0" xfId="0" applyFont="1"/>
    <xf numFmtId="0" fontId="170" fillId="0" borderId="0" xfId="82" applyFont="1" applyAlignment="1">
      <alignment wrapText="1"/>
    </xf>
    <xf numFmtId="0" fontId="85" fillId="0" borderId="0" xfId="0" applyFont="1" applyAlignment="1">
      <alignment horizontal="center" vertical="center"/>
    </xf>
    <xf numFmtId="0" fontId="84" fillId="0" borderId="0" xfId="0" applyFont="1"/>
    <xf numFmtId="0" fontId="83" fillId="0" borderId="0" xfId="43" applyFont="1" applyAlignment="1">
      <alignment horizontal="center" wrapText="1"/>
    </xf>
    <xf numFmtId="0" fontId="80" fillId="0" borderId="44" xfId="43" applyFont="1" applyBorder="1" applyAlignment="1">
      <alignment horizontal="center" vertical="center" wrapText="1"/>
    </xf>
    <xf numFmtId="3" fontId="106" fillId="0" borderId="26" xfId="0" applyNumberFormat="1" applyFont="1" applyBorder="1" applyAlignment="1">
      <alignment vertical="center"/>
    </xf>
    <xf numFmtId="4" fontId="106" fillId="0" borderId="27" xfId="0" applyNumberFormat="1" applyFont="1" applyBorder="1" applyAlignment="1">
      <alignment horizontal="right" vertical="center"/>
    </xf>
    <xf numFmtId="3" fontId="107" fillId="29" borderId="26" xfId="0" applyNumberFormat="1" applyFont="1" applyFill="1" applyBorder="1" applyAlignment="1">
      <alignment horizontal="right" vertical="center"/>
    </xf>
    <xf numFmtId="4" fontId="107" fillId="29" borderId="27" xfId="0" applyNumberFormat="1" applyFont="1" applyFill="1" applyBorder="1" applyAlignment="1">
      <alignment horizontal="right" vertical="center"/>
    </xf>
    <xf numFmtId="3" fontId="107" fillId="29" borderId="30" xfId="0" applyNumberFormat="1" applyFont="1" applyFill="1" applyBorder="1" applyAlignment="1">
      <alignment horizontal="right" vertical="center"/>
    </xf>
    <xf numFmtId="4" fontId="107" fillId="29" borderId="28" xfId="0" applyNumberFormat="1" applyFont="1" applyFill="1" applyBorder="1" applyAlignment="1">
      <alignment horizontal="right" vertical="center"/>
    </xf>
    <xf numFmtId="3" fontId="107" fillId="24" borderId="16" xfId="0" applyNumberFormat="1" applyFont="1" applyFill="1" applyBorder="1" applyAlignment="1">
      <alignment horizontal="right" vertical="center"/>
    </xf>
    <xf numFmtId="4" fontId="107" fillId="37" borderId="15" xfId="0" applyNumberFormat="1" applyFont="1" applyFill="1" applyBorder="1" applyAlignment="1">
      <alignment horizontal="right" vertical="center"/>
    </xf>
    <xf numFmtId="0" fontId="80" fillId="0" borderId="38" xfId="43" applyFont="1" applyBorder="1" applyAlignment="1">
      <alignment horizontal="center" vertical="center" wrapText="1"/>
    </xf>
    <xf numFmtId="3" fontId="106" fillId="0" borderId="50" xfId="0" applyNumberFormat="1" applyFont="1" applyBorder="1" applyAlignment="1">
      <alignment horizontal="right"/>
    </xf>
    <xf numFmtId="3" fontId="106" fillId="0" borderId="68" xfId="0" applyNumberFormat="1" applyFont="1" applyBorder="1" applyAlignment="1">
      <alignment horizontal="right"/>
    </xf>
    <xf numFmtId="3" fontId="106" fillId="0" borderId="43" xfId="0" applyNumberFormat="1" applyFont="1" applyBorder="1" applyAlignment="1">
      <alignment horizontal="right"/>
    </xf>
    <xf numFmtId="169" fontId="90" fillId="0" borderId="47" xfId="62" applyNumberFormat="1" applyFont="1" applyBorder="1" applyAlignment="1">
      <alignment horizontal="center" vertical="center"/>
    </xf>
    <xf numFmtId="0" fontId="90" fillId="29" borderId="27" xfId="0" applyFont="1" applyFill="1" applyBorder="1" applyAlignment="1">
      <alignment horizontal="left" vertical="center" wrapText="1"/>
    </xf>
    <xf numFmtId="0" fontId="90" fillId="29" borderId="33" xfId="0" applyFont="1" applyFill="1" applyBorder="1" applyAlignment="1">
      <alignment horizontal="left" vertical="center" wrapText="1"/>
    </xf>
    <xf numFmtId="0" fontId="86" fillId="0" borderId="0" xfId="43" applyFont="1" applyAlignment="1">
      <alignment horizontal="center"/>
    </xf>
    <xf numFmtId="0" fontId="90" fillId="0" borderId="10" xfId="43" applyFont="1" applyBorder="1"/>
    <xf numFmtId="3" fontId="90" fillId="0" borderId="10" xfId="43" applyNumberFormat="1" applyFont="1" applyBorder="1"/>
    <xf numFmtId="0" fontId="89" fillId="0" borderId="10" xfId="43" applyFont="1" applyBorder="1"/>
    <xf numFmtId="1" fontId="89" fillId="0" borderId="10" xfId="43" applyNumberFormat="1" applyFont="1" applyBorder="1"/>
    <xf numFmtId="3" fontId="89" fillId="0" borderId="10" xfId="43" applyNumberFormat="1" applyFont="1" applyBorder="1" applyAlignment="1">
      <alignment horizontal="right"/>
    </xf>
    <xf numFmtId="0" fontId="90" fillId="29" borderId="10" xfId="43" applyFont="1" applyFill="1" applyBorder="1"/>
    <xf numFmtId="3" fontId="90" fillId="29" borderId="10" xfId="43" applyNumberFormat="1" applyFont="1" applyFill="1" applyBorder="1"/>
    <xf numFmtId="0" fontId="171" fillId="0" borderId="0" xfId="48" applyFont="1" applyAlignment="1">
      <alignment wrapText="1"/>
    </xf>
    <xf numFmtId="0" fontId="172" fillId="0" borderId="23" xfId="55" applyFont="1" applyBorder="1" applyAlignment="1">
      <alignment horizontal="left"/>
    </xf>
    <xf numFmtId="165" fontId="173" fillId="0" borderId="23" xfId="27" applyNumberFormat="1" applyFont="1" applyBorder="1" applyAlignment="1">
      <alignment horizontal="right"/>
    </xf>
    <xf numFmtId="3" fontId="173" fillId="0" borderId="23" xfId="27" applyNumberFormat="1" applyFont="1" applyBorder="1" applyAlignment="1">
      <alignment horizontal="right"/>
    </xf>
    <xf numFmtId="3" fontId="173" fillId="0" borderId="0" xfId="27" applyNumberFormat="1" applyFont="1" applyBorder="1" applyAlignment="1">
      <alignment horizontal="right"/>
    </xf>
    <xf numFmtId="3" fontId="173" fillId="0" borderId="0" xfId="27" applyNumberFormat="1" applyFont="1" applyAlignment="1">
      <alignment horizontal="right"/>
    </xf>
    <xf numFmtId="0" fontId="53" fillId="0" borderId="0" xfId="57" applyFont="1" applyAlignment="1">
      <alignment horizontal="right"/>
    </xf>
    <xf numFmtId="0" fontId="87" fillId="34" borderId="10" xfId="43" applyFont="1" applyFill="1" applyBorder="1" applyAlignment="1">
      <alignment horizontal="center" vertical="center" wrapText="1"/>
    </xf>
    <xf numFmtId="0" fontId="87" fillId="34" borderId="27" xfId="43" applyFont="1" applyFill="1" applyBorder="1" applyAlignment="1">
      <alignment horizontal="center" vertical="center" wrapText="1"/>
    </xf>
    <xf numFmtId="0" fontId="87" fillId="34" borderId="23" xfId="43" applyFont="1" applyFill="1" applyBorder="1" applyAlignment="1">
      <alignment horizontal="center" vertical="center" wrapText="1"/>
    </xf>
    <xf numFmtId="0" fontId="87" fillId="34" borderId="29" xfId="43" applyFont="1" applyFill="1" applyBorder="1" applyAlignment="1">
      <alignment horizontal="center" vertical="center" wrapText="1"/>
    </xf>
    <xf numFmtId="0" fontId="87" fillId="0" borderId="24" xfId="43" applyFont="1" applyBorder="1" applyAlignment="1">
      <alignment horizontal="center" vertical="center" wrapText="1"/>
    </xf>
    <xf numFmtId="0" fontId="87" fillId="34" borderId="0" xfId="43" applyFont="1" applyFill="1" applyAlignment="1">
      <alignment horizontal="center" vertical="center" wrapText="1"/>
    </xf>
    <xf numFmtId="3" fontId="86" fillId="0" borderId="10" xfId="43" applyNumberFormat="1" applyFont="1" applyBorder="1" applyAlignment="1">
      <alignment vertical="center"/>
    </xf>
    <xf numFmtId="4" fontId="86" fillId="0" borderId="10" xfId="43" applyNumberFormat="1" applyFont="1" applyBorder="1" applyAlignment="1">
      <alignment vertical="center"/>
    </xf>
    <xf numFmtId="3" fontId="87" fillId="0" borderId="10" xfId="43" applyNumberFormat="1" applyFont="1" applyBorder="1" applyAlignment="1">
      <alignment vertical="center"/>
    </xf>
    <xf numFmtId="4" fontId="87" fillId="0" borderId="10" xfId="43" applyNumberFormat="1" applyFont="1" applyBorder="1" applyAlignment="1">
      <alignment vertical="center"/>
    </xf>
    <xf numFmtId="3" fontId="87" fillId="24" borderId="35" xfId="43" applyNumberFormat="1" applyFont="1" applyFill="1" applyBorder="1" applyAlignment="1">
      <alignment vertical="center"/>
    </xf>
    <xf numFmtId="4" fontId="87" fillId="24" borderId="35" xfId="43" applyNumberFormat="1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175" fillId="0" borderId="0" xfId="0" applyFont="1" applyAlignment="1">
      <alignment horizontal="center" vertical="center"/>
    </xf>
    <xf numFmtId="0" fontId="95" fillId="0" borderId="0" xfId="43" applyFont="1" applyAlignment="1">
      <alignment horizontal="center"/>
    </xf>
    <xf numFmtId="0" fontId="176" fillId="0" borderId="0" xfId="43" applyFont="1" applyAlignment="1">
      <alignment horizontal="center"/>
    </xf>
    <xf numFmtId="0" fontId="177" fillId="0" borderId="0" xfId="0" applyFont="1"/>
    <xf numFmtId="0" fontId="162" fillId="0" borderId="0" xfId="43" applyFont="1"/>
    <xf numFmtId="0" fontId="26" fillId="0" borderId="0" xfId="47" applyFont="1" applyAlignment="1">
      <alignment horizontal="right"/>
    </xf>
    <xf numFmtId="0" fontId="84" fillId="0" borderId="0" xfId="44" applyFont="1" applyAlignment="1">
      <alignment horizontal="center" vertical="center"/>
    </xf>
    <xf numFmtId="0" fontId="84" fillId="0" borderId="0" xfId="44" applyFont="1"/>
    <xf numFmtId="0" fontId="83" fillId="0" borderId="0" xfId="0" applyFont="1" applyAlignment="1">
      <alignment horizontal="center"/>
    </xf>
    <xf numFmtId="0" fontId="89" fillId="0" borderId="26" xfId="44" applyFont="1" applyBorder="1" applyAlignment="1">
      <alignment horizontal="center" vertical="center"/>
    </xf>
    <xf numFmtId="10" fontId="89" fillId="0" borderId="27" xfId="80" applyNumberFormat="1" applyFont="1" applyBorder="1" applyAlignment="1">
      <alignment horizontal="right" vertical="center" wrapText="1"/>
    </xf>
    <xf numFmtId="3" fontId="103" fillId="0" borderId="27" xfId="59" applyNumberFormat="1" applyFont="1" applyBorder="1" applyAlignment="1">
      <alignment vertical="center"/>
    </xf>
    <xf numFmtId="10" fontId="103" fillId="0" borderId="27" xfId="80" applyNumberFormat="1" applyFont="1" applyBorder="1" applyAlignment="1">
      <alignment vertical="center"/>
    </xf>
    <xf numFmtId="0" fontId="89" fillId="0" borderId="25" xfId="44" applyFont="1" applyBorder="1" applyAlignment="1">
      <alignment horizontal="center" vertical="center"/>
    </xf>
    <xf numFmtId="166" fontId="86" fillId="0" borderId="23" xfId="59" applyNumberFormat="1" applyFont="1" applyBorder="1" applyAlignment="1">
      <alignment horizontal="left" vertical="center" wrapText="1"/>
    </xf>
    <xf numFmtId="3" fontId="103" fillId="0" borderId="23" xfId="59" applyNumberFormat="1" applyFont="1" applyBorder="1" applyAlignment="1">
      <alignment vertical="center"/>
    </xf>
    <xf numFmtId="0" fontId="90" fillId="0" borderId="16" xfId="44" applyFont="1" applyBorder="1" applyAlignment="1">
      <alignment horizontal="center" vertical="center" wrapText="1"/>
    </xf>
    <xf numFmtId="0" fontId="90" fillId="0" borderId="17" xfId="44" applyFont="1" applyBorder="1" applyAlignment="1">
      <alignment horizontal="center" vertical="center"/>
    </xf>
    <xf numFmtId="0" fontId="90" fillId="0" borderId="17" xfId="44" applyFont="1" applyBorder="1" applyAlignment="1">
      <alignment horizontal="center" vertical="center" wrapText="1"/>
    </xf>
    <xf numFmtId="0" fontId="90" fillId="0" borderId="15" xfId="44" applyFont="1" applyBorder="1" applyAlignment="1">
      <alignment horizontal="center" vertical="center" wrapText="1"/>
    </xf>
    <xf numFmtId="3" fontId="89" fillId="0" borderId="23" xfId="59" applyNumberFormat="1" applyFont="1" applyBorder="1" applyAlignment="1">
      <alignment horizontal="right" vertical="center" wrapText="1"/>
    </xf>
    <xf numFmtId="10" fontId="89" fillId="0" borderId="29" xfId="80" applyNumberFormat="1" applyFont="1" applyBorder="1" applyAlignment="1">
      <alignment horizontal="right" vertical="center" wrapText="1"/>
    </xf>
    <xf numFmtId="0" fontId="86" fillId="0" borderId="25" xfId="0" applyFont="1" applyBorder="1" applyAlignment="1">
      <alignment horizontal="center" vertical="center"/>
    </xf>
    <xf numFmtId="0" fontId="86" fillId="0" borderId="23" xfId="0" applyFont="1" applyBorder="1" applyAlignment="1">
      <alignment horizontal="left" vertical="center" wrapText="1"/>
    </xf>
    <xf numFmtId="3" fontId="89" fillId="0" borderId="23" xfId="44" applyNumberFormat="1" applyFont="1" applyBorder="1" applyAlignment="1">
      <alignment horizontal="right" vertical="center" wrapText="1"/>
    </xf>
    <xf numFmtId="3" fontId="89" fillId="0" borderId="29" xfId="44" applyNumberFormat="1" applyFont="1" applyBorder="1" applyAlignment="1">
      <alignment horizontal="right" vertical="center" wrapText="1"/>
    </xf>
    <xf numFmtId="0" fontId="89" fillId="0" borderId="30" xfId="44" applyFont="1" applyBorder="1" applyAlignment="1">
      <alignment horizontal="center" vertical="center"/>
    </xf>
    <xf numFmtId="166" fontId="86" fillId="0" borderId="22" xfId="59" applyNumberFormat="1" applyFont="1" applyBorder="1" applyAlignment="1">
      <alignment horizontal="left" vertical="center" wrapText="1"/>
    </xf>
    <xf numFmtId="3" fontId="103" fillId="0" borderId="22" xfId="59" applyNumberFormat="1" applyFont="1" applyBorder="1" applyAlignment="1">
      <alignment vertical="center"/>
    </xf>
    <xf numFmtId="3" fontId="103" fillId="0" borderId="28" xfId="59" applyNumberFormat="1" applyFont="1" applyBorder="1" applyAlignment="1">
      <alignment vertical="center"/>
    </xf>
    <xf numFmtId="0" fontId="90" fillId="24" borderId="16" xfId="44" applyFont="1" applyFill="1" applyBorder="1" applyAlignment="1">
      <alignment horizontal="center" vertical="center"/>
    </xf>
    <xf numFmtId="166" fontId="87" fillId="24" borderId="17" xfId="59" applyNumberFormat="1" applyFont="1" applyFill="1" applyBorder="1" applyAlignment="1">
      <alignment horizontal="left" vertical="center" wrapText="1"/>
    </xf>
    <xf numFmtId="3" fontId="90" fillId="24" borderId="17" xfId="59" applyNumberFormat="1" applyFont="1" applyFill="1" applyBorder="1" applyAlignment="1">
      <alignment vertical="center" wrapText="1"/>
    </xf>
    <xf numFmtId="10" fontId="121" fillId="37" borderId="15" xfId="80" applyNumberFormat="1" applyFont="1" applyFill="1" applyBorder="1" applyAlignment="1">
      <alignment vertical="center"/>
    </xf>
    <xf numFmtId="3" fontId="89" fillId="0" borderId="22" xfId="59" applyNumberFormat="1" applyFont="1" applyBorder="1" applyAlignment="1">
      <alignment horizontal="right" vertical="center" wrapText="1"/>
    </xf>
    <xf numFmtId="10" fontId="89" fillId="0" borderId="28" xfId="80" applyNumberFormat="1" applyFont="1" applyBorder="1" applyAlignment="1">
      <alignment horizontal="right" vertical="center" wrapText="1"/>
    </xf>
    <xf numFmtId="3" fontId="90" fillId="24" borderId="17" xfId="59" applyNumberFormat="1" applyFont="1" applyFill="1" applyBorder="1" applyAlignment="1">
      <alignment horizontal="right" vertical="center" wrapText="1"/>
    </xf>
    <xf numFmtId="10" fontId="90" fillId="24" borderId="15" xfId="80" applyNumberFormat="1" applyFont="1" applyFill="1" applyBorder="1" applyAlignment="1">
      <alignment horizontal="right" vertical="center" wrapText="1"/>
    </xf>
    <xf numFmtId="0" fontId="175" fillId="0" borderId="0" xfId="0" applyFont="1"/>
    <xf numFmtId="0" fontId="89" fillId="0" borderId="22" xfId="0" applyFont="1" applyBorder="1" applyAlignment="1">
      <alignment horizontal="center" vertical="center"/>
    </xf>
    <xf numFmtId="0" fontId="90" fillId="37" borderId="16" xfId="0" applyFont="1" applyFill="1" applyBorder="1" applyAlignment="1">
      <alignment horizontal="left"/>
    </xf>
    <xf numFmtId="0" fontId="90" fillId="37" borderId="17" xfId="0" applyFont="1" applyFill="1" applyBorder="1"/>
    <xf numFmtId="3" fontId="90" fillId="37" borderId="17" xfId="0" applyNumberFormat="1" applyFont="1" applyFill="1" applyBorder="1" applyAlignment="1">
      <alignment horizontal="right" vertical="center"/>
    </xf>
    <xf numFmtId="3" fontId="87" fillId="24" borderId="48" xfId="0" applyNumberFormat="1" applyFont="1" applyFill="1" applyBorder="1" applyAlignment="1">
      <alignment horizontal="right"/>
    </xf>
    <xf numFmtId="0" fontId="87" fillId="0" borderId="30" xfId="0" applyFont="1" applyBorder="1" applyAlignment="1">
      <alignment horizontal="center"/>
    </xf>
    <xf numFmtId="0" fontId="90" fillId="0" borderId="22" xfId="0" applyFont="1" applyBorder="1" applyAlignment="1">
      <alignment horizontal="left" vertical="center" wrapText="1"/>
    </xf>
    <xf numFmtId="3" fontId="89" fillId="0" borderId="22" xfId="44" applyNumberFormat="1" applyFont="1" applyBorder="1" applyAlignment="1">
      <alignment horizontal="right" vertical="center" wrapText="1"/>
    </xf>
    <xf numFmtId="10" fontId="89" fillId="0" borderId="28" xfId="80" applyNumberFormat="1" applyFont="1" applyFill="1" applyBorder="1" applyAlignment="1">
      <alignment horizontal="right" vertical="center" wrapText="1"/>
    </xf>
    <xf numFmtId="0" fontId="90" fillId="26" borderId="30" xfId="47" applyFont="1" applyFill="1" applyBorder="1" applyAlignment="1">
      <alignment horizontal="left" vertical="center"/>
    </xf>
    <xf numFmtId="0" fontId="90" fillId="26" borderId="28" xfId="47" applyFont="1" applyFill="1" applyBorder="1" applyAlignment="1">
      <alignment horizontal="left" vertical="center" wrapText="1"/>
    </xf>
    <xf numFmtId="3" fontId="90" fillId="26" borderId="40" xfId="47" applyNumberFormat="1" applyFont="1" applyFill="1" applyBorder="1"/>
    <xf numFmtId="3" fontId="90" fillId="26" borderId="22" xfId="47" applyNumberFormat="1" applyFont="1" applyFill="1" applyBorder="1"/>
    <xf numFmtId="10" fontId="90" fillId="26" borderId="28" xfId="80" applyNumberFormat="1" applyFont="1" applyFill="1" applyBorder="1"/>
    <xf numFmtId="3" fontId="90" fillId="26" borderId="30" xfId="47" applyNumberFormat="1" applyFont="1" applyFill="1" applyBorder="1"/>
    <xf numFmtId="0" fontId="113" fillId="24" borderId="16" xfId="0" applyFont="1" applyFill="1" applyBorder="1" applyAlignment="1">
      <alignment horizontal="left" vertical="center" wrapText="1"/>
    </xf>
    <xf numFmtId="0" fontId="113" fillId="24" borderId="15" xfId="0" applyFont="1" applyFill="1" applyBorder="1" applyAlignment="1">
      <alignment horizontal="left" vertical="center" wrapText="1"/>
    </xf>
    <xf numFmtId="3" fontId="113" fillId="24" borderId="18" xfId="47" applyNumberFormat="1" applyFont="1" applyFill="1" applyBorder="1"/>
    <xf numFmtId="3" fontId="113" fillId="24" borderId="17" xfId="47" applyNumberFormat="1" applyFont="1" applyFill="1" applyBorder="1"/>
    <xf numFmtId="10" fontId="113" fillId="24" borderId="15" xfId="80" applyNumberFormat="1" applyFont="1" applyFill="1" applyBorder="1"/>
    <xf numFmtId="3" fontId="113" fillId="24" borderId="16" xfId="47" applyNumberFormat="1" applyFont="1" applyFill="1" applyBorder="1"/>
    <xf numFmtId="0" fontId="113" fillId="24" borderId="16" xfId="43" applyFont="1" applyFill="1" applyBorder="1"/>
    <xf numFmtId="0" fontId="113" fillId="24" borderId="17" xfId="43" applyFont="1" applyFill="1" applyBorder="1"/>
    <xf numFmtId="0" fontId="89" fillId="24" borderId="17" xfId="43" applyFont="1" applyFill="1" applyBorder="1"/>
    <xf numFmtId="3" fontId="113" fillId="24" borderId="17" xfId="43" applyNumberFormat="1" applyFont="1" applyFill="1" applyBorder="1"/>
    <xf numFmtId="3" fontId="113" fillId="24" borderId="15" xfId="43" applyNumberFormat="1" applyFont="1" applyFill="1" applyBorder="1"/>
    <xf numFmtId="0" fontId="90" fillId="0" borderId="23" xfId="43" applyFont="1" applyBorder="1"/>
    <xf numFmtId="3" fontId="90" fillId="0" borderId="23" xfId="43" applyNumberFormat="1" applyFont="1" applyBorder="1"/>
    <xf numFmtId="0" fontId="90" fillId="0" borderId="16" xfId="43" applyFont="1" applyBorder="1" applyAlignment="1">
      <alignment horizontal="center" vertical="center" wrapText="1"/>
    </xf>
    <xf numFmtId="0" fontId="90" fillId="0" borderId="17" xfId="43" applyFont="1" applyBorder="1" applyAlignment="1">
      <alignment horizontal="center" vertical="center" wrapText="1"/>
    </xf>
    <xf numFmtId="0" fontId="90" fillId="0" borderId="25" xfId="43" applyFont="1" applyBorder="1"/>
    <xf numFmtId="3" fontId="90" fillId="0" borderId="29" xfId="43" applyNumberFormat="1" applyFont="1" applyBorder="1"/>
    <xf numFmtId="0" fontId="89" fillId="0" borderId="26" xfId="43" applyFont="1" applyBorder="1"/>
    <xf numFmtId="3" fontId="89" fillId="0" borderId="27" xfId="43" applyNumberFormat="1" applyFont="1" applyBorder="1"/>
    <xf numFmtId="0" fontId="174" fillId="0" borderId="26" xfId="55" applyFont="1" applyBorder="1" applyAlignment="1">
      <alignment horizontal="left"/>
    </xf>
    <xf numFmtId="0" fontId="90" fillId="0" borderId="26" xfId="43" applyFont="1" applyBorder="1"/>
    <xf numFmtId="3" fontId="90" fillId="0" borderId="27" xfId="43" applyNumberFormat="1" applyFont="1" applyBorder="1"/>
    <xf numFmtId="0" fontId="90" fillId="29" borderId="26" xfId="43" applyFont="1" applyFill="1" applyBorder="1"/>
    <xf numFmtId="3" fontId="90" fillId="29" borderId="27" xfId="43" applyNumberFormat="1" applyFont="1" applyFill="1" applyBorder="1"/>
    <xf numFmtId="0" fontId="90" fillId="29" borderId="34" xfId="43" applyFont="1" applyFill="1" applyBorder="1"/>
    <xf numFmtId="0" fontId="90" fillId="29" borderId="35" xfId="43" applyFont="1" applyFill="1" applyBorder="1"/>
    <xf numFmtId="3" fontId="90" fillId="29" borderId="35" xfId="43" applyNumberFormat="1" applyFont="1" applyFill="1" applyBorder="1"/>
    <xf numFmtId="3" fontId="90" fillId="29" borderId="36" xfId="43" applyNumberFormat="1" applyFont="1" applyFill="1" applyBorder="1"/>
    <xf numFmtId="0" fontId="85" fillId="0" borderId="0" xfId="44" applyFont="1" applyAlignment="1">
      <alignment horizontal="center"/>
    </xf>
    <xf numFmtId="0" fontId="85" fillId="0" borderId="0" xfId="44" applyFont="1" applyAlignment="1">
      <alignment vertical="center"/>
    </xf>
    <xf numFmtId="0" fontId="90" fillId="0" borderId="0" xfId="54" applyFont="1" applyAlignment="1">
      <alignment horizontal="center" vertical="center" wrapText="1"/>
    </xf>
    <xf numFmtId="0" fontId="58" fillId="0" borderId="0" xfId="44" applyFont="1" applyAlignment="1">
      <alignment horizontal="center" vertical="center" wrapText="1"/>
    </xf>
    <xf numFmtId="2" fontId="89" fillId="0" borderId="0" xfId="44" applyNumberFormat="1" applyFont="1" applyAlignment="1">
      <alignment vertical="center"/>
    </xf>
    <xf numFmtId="2" fontId="90" fillId="0" borderId="0" xfId="44" applyNumberFormat="1" applyFont="1" applyAlignment="1">
      <alignment vertical="center"/>
    </xf>
    <xf numFmtId="0" fontId="90" fillId="0" borderId="26" xfId="44" applyFont="1" applyBorder="1" applyAlignment="1">
      <alignment vertical="center"/>
    </xf>
    <xf numFmtId="2" fontId="89" fillId="0" borderId="27" xfId="44" applyNumberFormat="1" applyFont="1" applyBorder="1" applyAlignment="1">
      <alignment vertical="center"/>
    </xf>
    <xf numFmtId="0" fontId="90" fillId="0" borderId="26" xfId="44" applyFont="1" applyBorder="1" applyAlignment="1">
      <alignment vertical="center" wrapText="1"/>
    </xf>
    <xf numFmtId="0" fontId="90" fillId="0" borderId="34" xfId="44" applyFont="1" applyBorder="1" applyAlignment="1">
      <alignment vertical="center" wrapText="1"/>
    </xf>
    <xf numFmtId="2" fontId="90" fillId="0" borderId="35" xfId="44" applyNumberFormat="1" applyFont="1" applyBorder="1" applyAlignment="1">
      <alignment vertical="center"/>
    </xf>
    <xf numFmtId="2" fontId="90" fillId="0" borderId="36" xfId="44" applyNumberFormat="1" applyFont="1" applyBorder="1" applyAlignment="1">
      <alignment vertical="center"/>
    </xf>
    <xf numFmtId="0" fontId="89" fillId="0" borderId="26" xfId="44" applyFont="1" applyBorder="1" applyAlignment="1">
      <alignment horizontal="center" vertical="center" wrapText="1"/>
    </xf>
    <xf numFmtId="0" fontId="90" fillId="0" borderId="26" xfId="44" applyFont="1" applyBorder="1" applyAlignment="1">
      <alignment horizontal="left" vertical="center"/>
    </xf>
    <xf numFmtId="2" fontId="90" fillId="0" borderId="27" xfId="44" applyNumberFormat="1" applyFont="1" applyBorder="1" applyAlignment="1">
      <alignment vertical="center"/>
    </xf>
    <xf numFmtId="0" fontId="89" fillId="0" borderId="24" xfId="44" applyFont="1" applyBorder="1"/>
    <xf numFmtId="0" fontId="89" fillId="0" borderId="54" xfId="44" applyFont="1" applyBorder="1"/>
    <xf numFmtId="0" fontId="90" fillId="0" borderId="34" xfId="44" applyFont="1" applyBorder="1" applyAlignment="1">
      <alignment horizontal="left" vertical="center"/>
    </xf>
    <xf numFmtId="2" fontId="90" fillId="0" borderId="35" xfId="44" applyNumberFormat="1" applyFont="1" applyBorder="1" applyAlignment="1">
      <alignment horizontal="right" vertical="center"/>
    </xf>
    <xf numFmtId="2" fontId="90" fillId="0" borderId="36" xfId="44" applyNumberFormat="1" applyFont="1" applyBorder="1" applyAlignment="1">
      <alignment horizontal="right" vertical="center"/>
    </xf>
    <xf numFmtId="0" fontId="58" fillId="0" borderId="20" xfId="54" applyFont="1" applyBorder="1" applyAlignment="1">
      <alignment horizontal="center" vertical="center" wrapText="1"/>
    </xf>
    <xf numFmtId="2" fontId="65" fillId="0" borderId="37" xfId="44" applyNumberFormat="1" applyFont="1" applyBorder="1" applyAlignment="1">
      <alignment vertical="center"/>
    </xf>
    <xf numFmtId="2" fontId="58" fillId="0" borderId="61" xfId="54" applyNumberFormat="1" applyFont="1" applyBorder="1" applyAlignment="1">
      <alignment vertical="center"/>
    </xf>
    <xf numFmtId="0" fontId="90" fillId="34" borderId="30" xfId="65" applyFont="1" applyFill="1" applyBorder="1" applyAlignment="1">
      <alignment vertical="center"/>
    </xf>
    <xf numFmtId="2" fontId="89" fillId="0" borderId="28" xfId="65" applyNumberFormat="1" applyFont="1" applyBorder="1" applyAlignment="1">
      <alignment vertical="center"/>
    </xf>
    <xf numFmtId="0" fontId="90" fillId="36" borderId="16" xfId="54" applyFont="1" applyFill="1" applyBorder="1" applyAlignment="1">
      <alignment vertical="center"/>
    </xf>
    <xf numFmtId="2" fontId="85" fillId="36" borderId="17" xfId="54" applyNumberFormat="1" applyFont="1" applyFill="1" applyBorder="1" applyAlignment="1">
      <alignment vertical="center"/>
    </xf>
    <xf numFmtId="2" fontId="85" fillId="36" borderId="15" xfId="54" applyNumberFormat="1" applyFont="1" applyFill="1" applyBorder="1" applyAlignment="1">
      <alignment vertical="center"/>
    </xf>
    <xf numFmtId="0" fontId="90" fillId="34" borderId="25" xfId="65" applyFont="1" applyFill="1" applyBorder="1" applyAlignment="1">
      <alignment vertical="center"/>
    </xf>
    <xf numFmtId="0" fontId="89" fillId="0" borderId="23" xfId="65" applyFont="1" applyBorder="1" applyAlignment="1">
      <alignment vertical="center"/>
    </xf>
    <xf numFmtId="2" fontId="89" fillId="0" borderId="23" xfId="44" applyNumberFormat="1" applyFont="1" applyBorder="1" applyAlignment="1">
      <alignment vertical="center"/>
    </xf>
    <xf numFmtId="2" fontId="89" fillId="0" borderId="23" xfId="44" applyNumberFormat="1" applyFont="1" applyBorder="1" applyAlignment="1">
      <alignment vertical="center" wrapText="1"/>
    </xf>
    <xf numFmtId="2" fontId="89" fillId="0" borderId="29" xfId="44" applyNumberFormat="1" applyFont="1" applyBorder="1" applyAlignment="1">
      <alignment vertical="center"/>
    </xf>
    <xf numFmtId="0" fontId="58" fillId="0" borderId="35" xfId="44" applyFont="1" applyBorder="1" applyAlignment="1">
      <alignment horizontal="center" vertical="center" wrapText="1"/>
    </xf>
    <xf numFmtId="0" fontId="58" fillId="0" borderId="35" xfId="44" applyFont="1" applyBorder="1" applyAlignment="1">
      <alignment horizontal="center" vertical="center" wrapText="1" shrinkToFit="1"/>
    </xf>
    <xf numFmtId="0" fontId="58" fillId="0" borderId="36" xfId="44" applyFont="1" applyBorder="1" applyAlignment="1">
      <alignment horizontal="center" vertical="center" wrapText="1"/>
    </xf>
    <xf numFmtId="0" fontId="89" fillId="0" borderId="25" xfId="44" applyFont="1" applyBorder="1" applyAlignment="1">
      <alignment vertical="center" wrapText="1"/>
    </xf>
    <xf numFmtId="0" fontId="89" fillId="0" borderId="45" xfId="44" applyFont="1" applyBorder="1" applyAlignment="1">
      <alignment vertical="center" wrapText="1"/>
    </xf>
    <xf numFmtId="0" fontId="89" fillId="0" borderId="46" xfId="44" applyFont="1" applyBorder="1" applyAlignment="1">
      <alignment vertical="center" wrapText="1"/>
    </xf>
    <xf numFmtId="0" fontId="89" fillId="0" borderId="46" xfId="44" applyFont="1" applyBorder="1" applyAlignment="1">
      <alignment vertical="center"/>
    </xf>
    <xf numFmtId="2" fontId="89" fillId="0" borderId="46" xfId="44" applyNumberFormat="1" applyFont="1" applyBorder="1" applyAlignment="1">
      <alignment vertical="center"/>
    </xf>
    <xf numFmtId="2" fontId="89" fillId="0" borderId="49" xfId="44" applyNumberFormat="1" applyFont="1" applyBorder="1" applyAlignment="1">
      <alignment vertical="center"/>
    </xf>
    <xf numFmtId="0" fontId="90" fillId="0" borderId="25" xfId="44" applyFont="1" applyBorder="1" applyAlignment="1">
      <alignment vertical="center"/>
    </xf>
    <xf numFmtId="0" fontId="140" fillId="0" borderId="0" xfId="0" applyFont="1" applyAlignment="1">
      <alignment horizontal="right" wrapText="1"/>
    </xf>
    <xf numFmtId="0" fontId="53" fillId="0" borderId="0" xfId="49" applyFont="1" applyAlignment="1">
      <alignment horizontal="right"/>
    </xf>
    <xf numFmtId="0" fontId="89" fillId="38" borderId="10" xfId="49" applyFont="1" applyFill="1" applyBorder="1" applyAlignment="1">
      <alignment horizontal="center" vertical="center" wrapText="1"/>
    </xf>
    <xf numFmtId="0" fontId="89" fillId="0" borderId="0" xfId="49" applyFont="1" applyAlignment="1">
      <alignment vertical="center"/>
    </xf>
    <xf numFmtId="0" fontId="90" fillId="0" borderId="10" xfId="49" applyFont="1" applyBorder="1" applyAlignment="1">
      <alignment horizontal="center" vertical="center" wrapText="1"/>
    </xf>
    <xf numFmtId="0" fontId="90" fillId="0" borderId="10" xfId="49" applyFont="1" applyBorder="1" applyAlignment="1">
      <alignment horizontal="left" vertical="center" wrapText="1"/>
    </xf>
    <xf numFmtId="3" fontId="90" fillId="0" borderId="10" xfId="49" applyNumberFormat="1" applyFont="1" applyBorder="1" applyAlignment="1">
      <alignment horizontal="right" vertical="center" wrapText="1"/>
    </xf>
    <xf numFmtId="0" fontId="89" fillId="0" borderId="10" xfId="49" applyFont="1" applyBorder="1" applyAlignment="1">
      <alignment horizontal="center" vertical="center" wrapText="1"/>
    </xf>
    <xf numFmtId="0" fontId="89" fillId="0" borderId="10" xfId="49" applyFont="1" applyBorder="1" applyAlignment="1">
      <alignment horizontal="left" vertical="center" wrapText="1"/>
    </xf>
    <xf numFmtId="3" fontId="89" fillId="0" borderId="10" xfId="49" applyNumberFormat="1" applyFont="1" applyBorder="1" applyAlignment="1">
      <alignment horizontal="right" vertical="center" wrapText="1"/>
    </xf>
    <xf numFmtId="0" fontId="52" fillId="0" borderId="0" xfId="83" applyFont="1" applyAlignment="1">
      <alignment horizontal="right"/>
    </xf>
    <xf numFmtId="0" fontId="25" fillId="0" borderId="0" xfId="44" applyFont="1" applyAlignment="1">
      <alignment horizontal="right"/>
    </xf>
    <xf numFmtId="0" fontId="95" fillId="0" borderId="0" xfId="83" applyFont="1" applyAlignment="1">
      <alignment horizontal="center" vertical="center" wrapText="1"/>
    </xf>
    <xf numFmtId="0" fontId="83" fillId="0" borderId="0" xfId="83" applyFont="1" applyAlignment="1">
      <alignment horizontal="center" vertical="center" wrapText="1"/>
    </xf>
    <xf numFmtId="0" fontId="83" fillId="0" borderId="0" xfId="83" applyFont="1" applyAlignment="1">
      <alignment vertical="center" wrapText="1"/>
    </xf>
    <xf numFmtId="0" fontId="109" fillId="0" borderId="0" xfId="0" applyFont="1" applyAlignment="1">
      <alignment vertical="center" wrapText="1"/>
    </xf>
    <xf numFmtId="0" fontId="52" fillId="0" borderId="0" xfId="83" applyFont="1" applyAlignment="1">
      <alignment horizontal="right" vertical="center"/>
    </xf>
    <xf numFmtId="0" fontId="86" fillId="0" borderId="0" xfId="83" applyFont="1"/>
    <xf numFmtId="3" fontId="89" fillId="0" borderId="10" xfId="83" applyNumberFormat="1" applyFont="1" applyBorder="1" applyAlignment="1">
      <alignment horizontal="right" vertical="center"/>
    </xf>
    <xf numFmtId="0" fontId="86" fillId="0" borderId="0" xfId="83" applyFont="1" applyAlignment="1">
      <alignment horizontal="center" vertical="center"/>
    </xf>
    <xf numFmtId="3" fontId="90" fillId="0" borderId="10" xfId="83" applyNumberFormat="1" applyFont="1" applyBorder="1" applyAlignment="1">
      <alignment horizontal="right" vertical="center"/>
    </xf>
    <xf numFmtId="0" fontId="87" fillId="0" borderId="0" xfId="83" applyFont="1" applyAlignment="1">
      <alignment horizontal="center" vertical="center"/>
    </xf>
    <xf numFmtId="3" fontId="90" fillId="39" borderId="10" xfId="83" applyNumberFormat="1" applyFont="1" applyFill="1" applyBorder="1" applyAlignment="1">
      <alignment horizontal="right" vertical="center"/>
    </xf>
    <xf numFmtId="3" fontId="90" fillId="40" borderId="10" xfId="83" applyNumberFormat="1" applyFont="1" applyFill="1" applyBorder="1" applyAlignment="1">
      <alignment horizontal="right" vertical="center"/>
    </xf>
    <xf numFmtId="3" fontId="87" fillId="0" borderId="0" xfId="83" applyNumberFormat="1" applyFont="1" applyAlignment="1">
      <alignment horizontal="center" vertical="center"/>
    </xf>
    <xf numFmtId="3" fontId="90" fillId="0" borderId="35" xfId="83" applyNumberFormat="1" applyFont="1" applyBorder="1" applyAlignment="1">
      <alignment horizontal="right" vertical="center"/>
    </xf>
    <xf numFmtId="3" fontId="90" fillId="39" borderId="23" xfId="83" applyNumberFormat="1" applyFont="1" applyFill="1" applyBorder="1" applyAlignment="1">
      <alignment horizontal="right" vertical="center"/>
    </xf>
    <xf numFmtId="3" fontId="87" fillId="0" borderId="15" xfId="84" applyNumberFormat="1" applyFont="1" applyBorder="1" applyAlignment="1">
      <alignment horizontal="center" vertical="center" wrapText="1"/>
    </xf>
    <xf numFmtId="3" fontId="87" fillId="0" borderId="0" xfId="84" applyNumberFormat="1" applyFont="1" applyAlignment="1">
      <alignment horizontal="center" vertical="center" wrapText="1"/>
    </xf>
    <xf numFmtId="0" fontId="86" fillId="0" borderId="0" xfId="83" applyFont="1" applyAlignment="1">
      <alignment horizontal="left" vertical="center"/>
    </xf>
    <xf numFmtId="3" fontId="89" fillId="0" borderId="27" xfId="84" applyNumberFormat="1" applyFont="1" applyBorder="1" applyAlignment="1">
      <alignment horizontal="right" vertical="center"/>
    </xf>
    <xf numFmtId="3" fontId="86" fillId="0" borderId="55" xfId="84" applyNumberFormat="1" applyFont="1" applyBorder="1" applyAlignment="1">
      <alignment horizontal="left" vertical="center" wrapText="1"/>
    </xf>
    <xf numFmtId="3" fontId="86" fillId="0" borderId="50" xfId="84" applyNumberFormat="1" applyFont="1" applyBorder="1" applyAlignment="1">
      <alignment horizontal="left" vertical="center" wrapText="1"/>
    </xf>
    <xf numFmtId="3" fontId="89" fillId="0" borderId="33" xfId="84" applyNumberFormat="1" applyFont="1" applyBorder="1" applyAlignment="1">
      <alignment horizontal="right" vertical="center"/>
    </xf>
    <xf numFmtId="3" fontId="90" fillId="41" borderId="15" xfId="84" applyNumberFormat="1" applyFont="1" applyFill="1" applyBorder="1" applyAlignment="1">
      <alignment horizontal="right" vertical="center"/>
    </xf>
    <xf numFmtId="0" fontId="86" fillId="41" borderId="0" xfId="83" applyFont="1" applyFill="1" applyAlignment="1">
      <alignment horizontal="left" vertical="center"/>
    </xf>
    <xf numFmtId="3" fontId="89" fillId="0" borderId="28" xfId="84" applyNumberFormat="1" applyFont="1" applyBorder="1" applyAlignment="1">
      <alignment horizontal="right" vertical="center"/>
    </xf>
    <xf numFmtId="0" fontId="87" fillId="34" borderId="0" xfId="83" applyFont="1" applyFill="1" applyAlignment="1">
      <alignment horizontal="left" vertical="center"/>
    </xf>
    <xf numFmtId="3" fontId="89" fillId="0" borderId="29" xfId="84" applyNumberFormat="1" applyFont="1" applyBorder="1" applyAlignment="1">
      <alignment horizontal="right" vertical="center"/>
    </xf>
    <xf numFmtId="3" fontId="90" fillId="42" borderId="15" xfId="84" applyNumberFormat="1" applyFont="1" applyFill="1" applyBorder="1" applyAlignment="1">
      <alignment horizontal="right" vertical="center"/>
    </xf>
    <xf numFmtId="0" fontId="137" fillId="0" borderId="0" xfId="83" applyFont="1" applyAlignment="1">
      <alignment horizontal="left" vertical="center"/>
    </xf>
    <xf numFmtId="3" fontId="90" fillId="0" borderId="29" xfId="84" applyNumberFormat="1" applyFont="1" applyBorder="1" applyAlignment="1">
      <alignment horizontal="right" vertical="center"/>
    </xf>
    <xf numFmtId="3" fontId="113" fillId="42" borderId="33" xfId="84" applyNumberFormat="1" applyFont="1" applyFill="1" applyBorder="1" applyAlignment="1">
      <alignment horizontal="right" vertical="center"/>
    </xf>
    <xf numFmtId="0" fontId="87" fillId="0" borderId="0" xfId="83" applyFont="1" applyAlignment="1">
      <alignment horizontal="left" vertical="center"/>
    </xf>
    <xf numFmtId="3" fontId="87" fillId="0" borderId="0" xfId="83" applyNumberFormat="1" applyFont="1" applyAlignment="1">
      <alignment horizontal="left" vertical="center"/>
    </xf>
    <xf numFmtId="165" fontId="178" fillId="0" borderId="0" xfId="98" applyNumberFormat="1" applyFont="1" applyAlignment="1">
      <alignment horizontal="left" vertical="center"/>
    </xf>
    <xf numFmtId="3" fontId="90" fillId="0" borderId="27" xfId="84" applyNumberFormat="1" applyFont="1" applyBorder="1" applyAlignment="1">
      <alignment horizontal="right" vertical="center"/>
    </xf>
    <xf numFmtId="3" fontId="90" fillId="0" borderId="78" xfId="84" applyNumberFormat="1" applyFont="1" applyBorder="1" applyAlignment="1">
      <alignment horizontal="right" vertical="center"/>
    </xf>
    <xf numFmtId="3" fontId="90" fillId="0" borderId="28" xfId="84" applyNumberFormat="1" applyFont="1" applyBorder="1" applyAlignment="1">
      <alignment horizontal="right" vertical="center"/>
    </xf>
    <xf numFmtId="3" fontId="90" fillId="0" borderId="36" xfId="84" applyNumberFormat="1" applyFont="1" applyBorder="1" applyAlignment="1">
      <alignment horizontal="right" vertical="center"/>
    </xf>
    <xf numFmtId="3" fontId="89" fillId="0" borderId="29" xfId="0" applyNumberFormat="1" applyFont="1" applyBorder="1" applyAlignment="1">
      <alignment horizontal="right"/>
    </xf>
    <xf numFmtId="0" fontId="87" fillId="0" borderId="48" xfId="43" applyFont="1" applyBorder="1" applyAlignment="1">
      <alignment horizontal="center" vertical="center"/>
    </xf>
    <xf numFmtId="0" fontId="86" fillId="0" borderId="32" xfId="62" applyFont="1" applyBorder="1" applyAlignment="1">
      <alignment vertical="center" wrapText="1"/>
    </xf>
    <xf numFmtId="3" fontId="89" fillId="0" borderId="28" xfId="0" applyNumberFormat="1" applyFont="1" applyBorder="1" applyAlignment="1">
      <alignment horizontal="right"/>
    </xf>
    <xf numFmtId="0" fontId="89" fillId="37" borderId="16" xfId="0" applyFont="1" applyFill="1" applyBorder="1"/>
    <xf numFmtId="3" fontId="90" fillId="37" borderId="15" xfId="0" applyNumberFormat="1" applyFont="1" applyFill="1" applyBorder="1" applyAlignment="1">
      <alignment horizontal="right"/>
    </xf>
    <xf numFmtId="0" fontId="53" fillId="0" borderId="0" xfId="44" applyFont="1" applyAlignment="1">
      <alignment horizontal="right"/>
    </xf>
    <xf numFmtId="0" fontId="25" fillId="0" borderId="0" xfId="87" applyFont="1" applyAlignment="1">
      <alignment horizontal="right" vertical="center"/>
    </xf>
    <xf numFmtId="0" fontId="89" fillId="38" borderId="44" xfId="49" applyFont="1" applyFill="1" applyBorder="1" applyAlignment="1">
      <alignment horizontal="center" vertical="top" wrapText="1"/>
    </xf>
    <xf numFmtId="0" fontId="89" fillId="38" borderId="41" xfId="49" applyFont="1" applyFill="1" applyBorder="1" applyAlignment="1">
      <alignment horizontal="center" vertical="top" wrapText="1"/>
    </xf>
    <xf numFmtId="0" fontId="89" fillId="38" borderId="47" xfId="49" applyFont="1" applyFill="1" applyBorder="1" applyAlignment="1">
      <alignment horizontal="center" vertical="top" wrapText="1"/>
    </xf>
    <xf numFmtId="0" fontId="89" fillId="0" borderId="0" xfId="49" applyFont="1"/>
    <xf numFmtId="0" fontId="89" fillId="0" borderId="26" xfId="0" applyFont="1" applyBorder="1" applyAlignment="1">
      <alignment horizontal="center" vertical="top" wrapText="1"/>
    </xf>
    <xf numFmtId="0" fontId="89" fillId="0" borderId="10" xfId="0" applyFont="1" applyBorder="1" applyAlignment="1">
      <alignment horizontal="left" vertical="top" wrapText="1"/>
    </xf>
    <xf numFmtId="3" fontId="89" fillId="0" borderId="10" xfId="0" applyNumberFormat="1" applyFont="1" applyBorder="1" applyAlignment="1">
      <alignment horizontal="right" vertical="top" wrapText="1"/>
    </xf>
    <xf numFmtId="3" fontId="89" fillId="0" borderId="27" xfId="0" applyNumberFormat="1" applyFont="1" applyBorder="1" applyAlignment="1">
      <alignment horizontal="right" vertical="top" wrapText="1"/>
    </xf>
    <xf numFmtId="0" fontId="90" fillId="0" borderId="26" xfId="0" applyFont="1" applyBorder="1" applyAlignment="1">
      <alignment horizontal="center" vertical="top" wrapText="1"/>
    </xf>
    <xf numFmtId="0" fontId="90" fillId="0" borderId="10" xfId="0" applyFont="1" applyBorder="1" applyAlignment="1">
      <alignment horizontal="left" vertical="top" wrapText="1"/>
    </xf>
    <xf numFmtId="3" fontId="90" fillId="0" borderId="10" xfId="0" applyNumberFormat="1" applyFont="1" applyBorder="1" applyAlignment="1">
      <alignment horizontal="right" vertical="top" wrapText="1"/>
    </xf>
    <xf numFmtId="3" fontId="90" fillId="0" borderId="27" xfId="0" applyNumberFormat="1" applyFont="1" applyBorder="1" applyAlignment="1">
      <alignment horizontal="right" vertical="top" wrapText="1"/>
    </xf>
    <xf numFmtId="3" fontId="89" fillId="0" borderId="0" xfId="49" applyNumberFormat="1" applyFont="1"/>
    <xf numFmtId="0" fontId="89" fillId="0" borderId="26" xfId="0" applyFont="1" applyBorder="1" applyAlignment="1">
      <alignment horizontal="center" vertical="center" wrapText="1"/>
    </xf>
    <xf numFmtId="3" fontId="90" fillId="0" borderId="14" xfId="0" applyNumberFormat="1" applyFont="1" applyBorder="1" applyAlignment="1">
      <alignment horizontal="right" vertical="top" wrapText="1"/>
    </xf>
    <xf numFmtId="0" fontId="90" fillId="36" borderId="34" xfId="0" applyFont="1" applyFill="1" applyBorder="1" applyAlignment="1">
      <alignment horizontal="center" vertical="top" wrapText="1"/>
    </xf>
    <xf numFmtId="0" fontId="90" fillId="36" borderId="35" xfId="0" applyFont="1" applyFill="1" applyBorder="1" applyAlignment="1">
      <alignment horizontal="left" vertical="top" wrapText="1"/>
    </xf>
    <xf numFmtId="3" fontId="90" fillId="36" borderId="35" xfId="0" applyNumberFormat="1" applyFont="1" applyFill="1" applyBorder="1" applyAlignment="1">
      <alignment horizontal="right" vertical="top" wrapText="1"/>
    </xf>
    <xf numFmtId="3" fontId="90" fillId="36" borderId="36" xfId="0" applyNumberFormat="1" applyFont="1" applyFill="1" applyBorder="1" applyAlignment="1">
      <alignment horizontal="right" vertical="top" wrapText="1"/>
    </xf>
    <xf numFmtId="49" fontId="179" fillId="0" borderId="0" xfId="89" applyNumberFormat="1" applyFont="1"/>
    <xf numFmtId="3" fontId="84" fillId="0" borderId="0" xfId="89" applyNumberFormat="1" applyFont="1"/>
    <xf numFmtId="0" fontId="181" fillId="0" borderId="0" xfId="89" applyFont="1"/>
    <xf numFmtId="0" fontId="53" fillId="0" borderId="0" xfId="89" applyFont="1"/>
    <xf numFmtId="0" fontId="182" fillId="0" borderId="0" xfId="89" applyFont="1"/>
    <xf numFmtId="49" fontId="142" fillId="36" borderId="76" xfId="89" applyNumberFormat="1" applyFont="1" applyFill="1" applyBorder="1"/>
    <xf numFmtId="3" fontId="17" fillId="0" borderId="22" xfId="89" applyNumberFormat="1" applyFont="1" applyBorder="1"/>
    <xf numFmtId="3" fontId="142" fillId="0" borderId="22" xfId="89" applyNumberFormat="1" applyFont="1" applyBorder="1"/>
    <xf numFmtId="3" fontId="142" fillId="0" borderId="28" xfId="89" applyNumberFormat="1" applyFont="1" applyBorder="1"/>
    <xf numFmtId="49" fontId="143" fillId="36" borderId="16" xfId="89" applyNumberFormat="1" applyFont="1" applyFill="1" applyBorder="1"/>
    <xf numFmtId="49" fontId="143" fillId="36" borderId="17" xfId="89" applyNumberFormat="1" applyFont="1" applyFill="1" applyBorder="1"/>
    <xf numFmtId="3" fontId="17" fillId="36" borderId="17" xfId="89" applyNumberFormat="1" applyFont="1" applyFill="1" applyBorder="1"/>
    <xf numFmtId="3" fontId="142" fillId="36" borderId="17" xfId="89" applyNumberFormat="1" applyFont="1" applyFill="1" applyBorder="1"/>
    <xf numFmtId="3" fontId="142" fillId="36" borderId="15" xfId="89" applyNumberFormat="1" applyFont="1" applyFill="1" applyBorder="1"/>
    <xf numFmtId="3" fontId="22" fillId="0" borderId="22" xfId="89" applyNumberFormat="1" applyFont="1" applyBorder="1"/>
    <xf numFmtId="3" fontId="22" fillId="0" borderId="28" xfId="89" applyNumberFormat="1" applyFont="1" applyBorder="1"/>
    <xf numFmtId="49" fontId="142" fillId="36" borderId="16" xfId="89" applyNumberFormat="1" applyFont="1" applyFill="1" applyBorder="1"/>
    <xf numFmtId="3" fontId="17" fillId="36" borderId="15" xfId="89" applyNumberFormat="1" applyFont="1" applyFill="1" applyBorder="1"/>
    <xf numFmtId="49" fontId="143" fillId="0" borderId="25" xfId="89" applyNumberFormat="1" applyFont="1" applyBorder="1"/>
    <xf numFmtId="49" fontId="143" fillId="0" borderId="23" xfId="89" applyNumberFormat="1" applyFont="1" applyBorder="1"/>
    <xf numFmtId="3" fontId="51" fillId="0" borderId="23" xfId="89" applyNumberFormat="1" applyFont="1" applyBorder="1"/>
    <xf numFmtId="3" fontId="51" fillId="0" borderId="29" xfId="89" applyNumberFormat="1" applyFont="1" applyBorder="1"/>
    <xf numFmtId="3" fontId="17" fillId="0" borderId="35" xfId="89" applyNumberFormat="1" applyFont="1" applyBorder="1" applyAlignment="1">
      <alignment horizontal="center" wrapText="1"/>
    </xf>
    <xf numFmtId="3" fontId="17" fillId="0" borderId="36" xfId="89" applyNumberFormat="1" applyFont="1" applyBorder="1" applyAlignment="1">
      <alignment horizontal="center" wrapText="1"/>
    </xf>
    <xf numFmtId="3" fontId="144" fillId="0" borderId="23" xfId="89" applyNumberFormat="1" applyFont="1" applyBorder="1"/>
    <xf numFmtId="3" fontId="144" fillId="0" borderId="29" xfId="89" applyNumberFormat="1" applyFont="1" applyBorder="1"/>
    <xf numFmtId="3" fontId="148" fillId="0" borderId="23" xfId="89" applyNumberFormat="1" applyFont="1" applyBorder="1"/>
    <xf numFmtId="3" fontId="82" fillId="0" borderId="23" xfId="89" applyNumberFormat="1" applyFont="1" applyBorder="1"/>
    <xf numFmtId="3" fontId="82" fillId="0" borderId="13" xfId="89" applyNumberFormat="1" applyFont="1" applyBorder="1"/>
    <xf numFmtId="3" fontId="82" fillId="0" borderId="29" xfId="89" applyNumberFormat="1" applyFont="1" applyBorder="1"/>
    <xf numFmtId="3" fontId="142" fillId="0" borderId="35" xfId="89" applyNumberFormat="1" applyFont="1" applyBorder="1" applyAlignment="1">
      <alignment horizontal="center" wrapText="1"/>
    </xf>
    <xf numFmtId="3" fontId="53" fillId="0" borderId="28" xfId="89" applyNumberFormat="1" applyFont="1" applyBorder="1"/>
    <xf numFmtId="3" fontId="131" fillId="0" borderId="17" xfId="89" applyNumberFormat="1" applyFont="1" applyBorder="1"/>
    <xf numFmtId="3" fontId="25" fillId="0" borderId="17" xfId="89" applyNumberFormat="1" applyFont="1" applyBorder="1"/>
    <xf numFmtId="3" fontId="25" fillId="0" borderId="15" xfId="89" applyNumberFormat="1" applyFont="1" applyBorder="1"/>
    <xf numFmtId="0" fontId="89" fillId="0" borderId="26" xfId="89" applyFont="1" applyBorder="1"/>
    <xf numFmtId="4" fontId="89" fillId="0" borderId="27" xfId="89" applyNumberFormat="1" applyFont="1" applyBorder="1"/>
    <xf numFmtId="4" fontId="89" fillId="0" borderId="27" xfId="90" applyNumberFormat="1" applyFont="1" applyFill="1" applyBorder="1" applyAlignment="1"/>
    <xf numFmtId="0" fontId="90" fillId="0" borderId="26" xfId="89" applyFont="1" applyBorder="1"/>
    <xf numFmtId="4" fontId="90" fillId="0" borderId="27" xfId="89" applyNumberFormat="1" applyFont="1" applyBorder="1" applyAlignment="1">
      <alignment horizontal="right"/>
    </xf>
    <xf numFmtId="0" fontId="90" fillId="0" borderId="16" xfId="89" applyFont="1" applyBorder="1"/>
    <xf numFmtId="0" fontId="103" fillId="0" borderId="0" xfId="89" applyFont="1" applyAlignment="1">
      <alignment horizontal="center"/>
    </xf>
    <xf numFmtId="0" fontId="89" fillId="0" borderId="25" xfId="89" applyFont="1" applyBorder="1"/>
    <xf numFmtId="4" fontId="89" fillId="0" borderId="29" xfId="89" applyNumberFormat="1" applyFont="1" applyBorder="1"/>
    <xf numFmtId="4" fontId="90" fillId="0" borderId="15" xfId="89" applyNumberFormat="1" applyFont="1" applyBorder="1" applyAlignment="1">
      <alignment horizontal="center"/>
    </xf>
    <xf numFmtId="0" fontId="90" fillId="37" borderId="16" xfId="89" applyFont="1" applyFill="1" applyBorder="1"/>
    <xf numFmtId="4" fontId="90" fillId="37" borderId="15" xfId="89" applyNumberFormat="1" applyFont="1" applyFill="1" applyBorder="1"/>
    <xf numFmtId="4" fontId="53" fillId="0" borderId="0" xfId="89" applyNumberFormat="1" applyFont="1" applyAlignment="1">
      <alignment horizontal="right"/>
    </xf>
    <xf numFmtId="0" fontId="26" fillId="0" borderId="0" xfId="60" applyFont="1" applyAlignment="1">
      <alignment horizontal="right"/>
    </xf>
    <xf numFmtId="0" fontId="26" fillId="0" borderId="0" xfId="60" applyFont="1" applyAlignment="1">
      <alignment horizontal="right" vertical="center"/>
    </xf>
    <xf numFmtId="0" fontId="58" fillId="29" borderId="16" xfId="44" applyFont="1" applyFill="1" applyBorder="1" applyAlignment="1">
      <alignment vertical="center"/>
    </xf>
    <xf numFmtId="3" fontId="58" fillId="29" borderId="17" xfId="44" applyNumberFormat="1" applyFont="1" applyFill="1" applyBorder="1" applyAlignment="1">
      <alignment horizontal="center" vertical="center"/>
    </xf>
    <xf numFmtId="0" fontId="65" fillId="29" borderId="15" xfId="44" applyFont="1" applyFill="1" applyBorder="1" applyAlignment="1">
      <alignment horizontal="justify" vertical="center"/>
    </xf>
    <xf numFmtId="0" fontId="53" fillId="0" borderId="0" xfId="60" applyFont="1" applyAlignment="1">
      <alignment horizontal="right"/>
    </xf>
    <xf numFmtId="3" fontId="90" fillId="0" borderId="23" xfId="44" applyNumberFormat="1" applyFont="1" applyBorder="1" applyAlignment="1">
      <alignment horizontal="center" vertical="center" wrapText="1"/>
    </xf>
    <xf numFmtId="3" fontId="90" fillId="0" borderId="29" xfId="44" applyNumberFormat="1" applyFont="1" applyBorder="1" applyAlignment="1">
      <alignment horizontal="center" vertical="center" wrapText="1"/>
    </xf>
    <xf numFmtId="0" fontId="22" fillId="0" borderId="22" xfId="70" applyFont="1" applyBorder="1" applyAlignment="1">
      <alignment horizontal="center" vertical="center"/>
    </xf>
    <xf numFmtId="0" fontId="22" fillId="0" borderId="84" xfId="48" applyFont="1" applyBorder="1" applyAlignment="1">
      <alignment horizontal="justify" wrapText="1"/>
    </xf>
    <xf numFmtId="165" fontId="22" fillId="0" borderId="85" xfId="26" applyNumberFormat="1" applyFont="1" applyBorder="1" applyAlignment="1">
      <alignment horizontal="right" wrapText="1"/>
    </xf>
    <xf numFmtId="0" fontId="61" fillId="36" borderId="16" xfId="70" applyFont="1" applyFill="1" applyBorder="1" applyAlignment="1">
      <alignment horizontal="center" wrapText="1"/>
    </xf>
    <xf numFmtId="0" fontId="61" fillId="36" borderId="18" xfId="70" applyFont="1" applyFill="1" applyBorder="1" applyAlignment="1">
      <alignment vertical="center" wrapText="1"/>
    </xf>
    <xf numFmtId="3" fontId="17" fillId="36" borderId="15" xfId="70" applyNumberFormat="1" applyFont="1" applyFill="1" applyBorder="1" applyAlignment="1">
      <alignment horizontal="right" vertical="center"/>
    </xf>
    <xf numFmtId="0" fontId="24" fillId="36" borderId="16" xfId="70" applyFont="1" applyFill="1" applyBorder="1" applyAlignment="1">
      <alignment horizontal="center" vertical="center"/>
    </xf>
    <xf numFmtId="0" fontId="24" fillId="36" borderId="17" xfId="70" applyFont="1" applyFill="1" applyBorder="1" applyAlignment="1">
      <alignment vertical="center"/>
    </xf>
    <xf numFmtId="165" fontId="17" fillId="36" borderId="15" xfId="98" applyNumberFormat="1" applyFont="1" applyFill="1" applyBorder="1" applyAlignment="1">
      <alignment vertical="center"/>
    </xf>
    <xf numFmtId="0" fontId="17" fillId="0" borderId="60" xfId="70" applyFont="1" applyBorder="1" applyAlignment="1">
      <alignment horizontal="center" vertical="center"/>
    </xf>
    <xf numFmtId="49" fontId="21" fillId="0" borderId="23" xfId="70" applyNumberFormat="1" applyFont="1" applyBorder="1" applyAlignment="1">
      <alignment horizontal="center"/>
    </xf>
    <xf numFmtId="0" fontId="21" fillId="0" borderId="23" xfId="70" applyFont="1" applyBorder="1"/>
    <xf numFmtId="165" fontId="22" fillId="0" borderId="23" xfId="98" applyNumberFormat="1" applyFont="1" applyBorder="1"/>
    <xf numFmtId="0" fontId="17" fillId="36" borderId="16" xfId="70" applyFont="1" applyFill="1" applyBorder="1" applyAlignment="1">
      <alignment horizontal="center" vertical="center"/>
    </xf>
    <xf numFmtId="0" fontId="17" fillId="36" borderId="17" xfId="70" applyFont="1" applyFill="1" applyBorder="1" applyAlignment="1">
      <alignment vertical="center"/>
    </xf>
    <xf numFmtId="49" fontId="21" fillId="0" borderId="22" xfId="70" applyNumberFormat="1" applyFont="1" applyBorder="1" applyAlignment="1">
      <alignment horizontal="center"/>
    </xf>
    <xf numFmtId="165" fontId="22" fillId="0" borderId="22" xfId="98" applyNumberFormat="1" applyFont="1" applyBorder="1"/>
    <xf numFmtId="0" fontId="17" fillId="0" borderId="39" xfId="70" applyFont="1" applyBorder="1" applyAlignment="1">
      <alignment horizontal="center" vertical="center"/>
    </xf>
    <xf numFmtId="49" fontId="21" fillId="0" borderId="30" xfId="70" applyNumberFormat="1" applyFont="1" applyBorder="1" applyAlignment="1">
      <alignment horizontal="center"/>
    </xf>
    <xf numFmtId="0" fontId="63" fillId="0" borderId="16" xfId="70" applyFont="1" applyBorder="1" applyAlignment="1">
      <alignment horizontal="center" vertical="center" wrapText="1"/>
    </xf>
    <xf numFmtId="0" fontId="22" fillId="0" borderId="23" xfId="70" applyFont="1" applyBorder="1" applyAlignment="1">
      <alignment horizontal="center" vertical="center"/>
    </xf>
    <xf numFmtId="0" fontId="22" fillId="0" borderId="77" xfId="70" applyFont="1" applyBorder="1" applyAlignment="1">
      <alignment horizontal="justify" wrapText="1"/>
    </xf>
    <xf numFmtId="3" fontId="22" fillId="0" borderId="29" xfId="70" applyNumberFormat="1" applyFont="1" applyBorder="1" applyAlignment="1">
      <alignment horizontal="right" wrapText="1"/>
    </xf>
    <xf numFmtId="0" fontId="17" fillId="0" borderId="17" xfId="70" applyFont="1" applyBorder="1" applyAlignment="1">
      <alignment horizontal="justify" vertical="center" wrapText="1"/>
    </xf>
    <xf numFmtId="0" fontId="53" fillId="0" borderId="0" xfId="70" applyFont="1" applyAlignment="1">
      <alignment horizontal="right"/>
    </xf>
    <xf numFmtId="0" fontId="17" fillId="0" borderId="0" xfId="70" applyFont="1" applyAlignment="1">
      <alignment horizontal="center" vertical="top"/>
    </xf>
    <xf numFmtId="0" fontId="22" fillId="0" borderId="0" xfId="70" applyFont="1" applyAlignment="1">
      <alignment horizontal="justify" vertical="center"/>
    </xf>
    <xf numFmtId="0" fontId="59" fillId="0" borderId="0" xfId="70" applyFont="1" applyAlignment="1">
      <alignment horizontal="justify" wrapText="1"/>
    </xf>
    <xf numFmtId="0" fontId="22" fillId="0" borderId="0" xfId="48" applyFont="1" applyAlignment="1">
      <alignment horizontal="justify" wrapText="1"/>
    </xf>
    <xf numFmtId="165" fontId="22" fillId="0" borderId="0" xfId="26" applyNumberFormat="1" applyFont="1" applyBorder="1" applyAlignment="1">
      <alignment horizontal="right" wrapText="1"/>
    </xf>
    <xf numFmtId="3" fontId="25" fillId="0" borderId="15" xfId="70" applyNumberFormat="1" applyFont="1" applyBorder="1" applyAlignment="1">
      <alignment horizontal="center" vertical="center" wrapText="1"/>
    </xf>
    <xf numFmtId="0" fontId="17" fillId="0" borderId="60" xfId="70" applyFont="1" applyBorder="1" applyAlignment="1">
      <alignment horizontal="center" wrapText="1"/>
    </xf>
    <xf numFmtId="0" fontId="17" fillId="0" borderId="14" xfId="70" applyFont="1" applyBorder="1" applyAlignment="1">
      <alignment horizontal="justify" wrapText="1"/>
    </xf>
    <xf numFmtId="0" fontId="59" fillId="0" borderId="42" xfId="70" applyFont="1" applyBorder="1" applyAlignment="1">
      <alignment horizontal="center" vertical="center"/>
    </xf>
    <xf numFmtId="49" fontId="21" fillId="0" borderId="44" xfId="70" applyNumberFormat="1" applyFont="1" applyBorder="1" applyAlignment="1">
      <alignment horizontal="center"/>
    </xf>
    <xf numFmtId="0" fontId="21" fillId="0" borderId="41" xfId="70" applyFont="1" applyBorder="1"/>
    <xf numFmtId="165" fontId="22" fillId="0" borderId="47" xfId="98" applyNumberFormat="1" applyFont="1" applyBorder="1"/>
    <xf numFmtId="49" fontId="21" fillId="0" borderId="34" xfId="70" applyNumberFormat="1" applyFont="1" applyBorder="1" applyAlignment="1">
      <alignment horizontal="center"/>
    </xf>
    <xf numFmtId="0" fontId="21" fillId="0" borderId="35" xfId="70" applyFont="1" applyBorder="1"/>
    <xf numFmtId="165" fontId="22" fillId="0" borderId="36" xfId="98" applyNumberFormat="1" applyFont="1" applyBorder="1"/>
    <xf numFmtId="0" fontId="17" fillId="0" borderId="39" xfId="70" applyFont="1" applyBorder="1" applyAlignment="1">
      <alignment horizontal="center" vertical="center" wrapText="1"/>
    </xf>
    <xf numFmtId="0" fontId="17" fillId="0" borderId="68" xfId="7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49" fontId="21" fillId="0" borderId="75" xfId="70" applyNumberFormat="1" applyFont="1" applyBorder="1" applyAlignment="1">
      <alignment horizontal="center"/>
    </xf>
    <xf numFmtId="0" fontId="21" fillId="0" borderId="71" xfId="70" applyFont="1" applyBorder="1"/>
    <xf numFmtId="165" fontId="22" fillId="0" borderId="72" xfId="98" applyNumberFormat="1" applyFont="1" applyBorder="1"/>
    <xf numFmtId="0" fontId="24" fillId="44" borderId="16" xfId="70" applyFont="1" applyFill="1" applyBorder="1" applyAlignment="1">
      <alignment horizontal="center" vertical="center"/>
    </xf>
    <xf numFmtId="0" fontId="17" fillId="36" borderId="30" xfId="70" applyFont="1" applyFill="1" applyBorder="1" applyAlignment="1">
      <alignment horizontal="center" vertical="center"/>
    </xf>
    <xf numFmtId="0" fontId="136" fillId="0" borderId="0" xfId="91" applyFont="1" applyAlignment="1">
      <alignment horizontal="center" vertical="center"/>
    </xf>
    <xf numFmtId="0" fontId="136" fillId="0" borderId="0" xfId="91" applyFont="1"/>
    <xf numFmtId="0" fontId="167" fillId="0" borderId="0" xfId="91" applyFont="1" applyAlignment="1">
      <alignment horizontal="center" vertical="center" wrapText="1"/>
    </xf>
    <xf numFmtId="0" fontId="89" fillId="0" borderId="10" xfId="91" applyFont="1" applyBorder="1" applyAlignment="1">
      <alignment horizontal="center" vertical="center" wrapText="1"/>
    </xf>
    <xf numFmtId="0" fontId="89" fillId="0" borderId="10" xfId="91" applyFont="1" applyBorder="1" applyAlignment="1">
      <alignment horizontal="left" vertical="center" wrapText="1"/>
    </xf>
    <xf numFmtId="0" fontId="89" fillId="0" borderId="10" xfId="91" applyFont="1" applyBorder="1" applyAlignment="1">
      <alignment vertical="center"/>
    </xf>
    <xf numFmtId="0" fontId="89" fillId="0" borderId="10" xfId="91" applyFont="1" applyBorder="1" applyAlignment="1">
      <alignment horizontal="center" vertical="center"/>
    </xf>
    <xf numFmtId="0" fontId="168" fillId="0" borderId="0" xfId="91" applyFont="1" applyAlignment="1">
      <alignment vertical="center"/>
    </xf>
    <xf numFmtId="0" fontId="89" fillId="0" borderId="10" xfId="91" applyFont="1" applyBorder="1" applyAlignment="1">
      <alignment vertical="center" wrapText="1"/>
    </xf>
    <xf numFmtId="0" fontId="168" fillId="0" borderId="0" xfId="91" applyFont="1" applyAlignment="1">
      <alignment horizontal="center" vertical="center" wrapText="1"/>
    </xf>
    <xf numFmtId="0" fontId="183" fillId="0" borderId="0" xfId="91" applyFont="1" applyAlignment="1">
      <alignment vertical="center"/>
    </xf>
    <xf numFmtId="0" fontId="132" fillId="0" borderId="0" xfId="91" applyFont="1"/>
    <xf numFmtId="0" fontId="53" fillId="0" borderId="0" xfId="91" applyFont="1" applyAlignment="1">
      <alignment horizontal="right"/>
    </xf>
    <xf numFmtId="0" fontId="89" fillId="0" borderId="26" xfId="91" applyFont="1" applyBorder="1" applyAlignment="1">
      <alignment horizontal="center" vertical="center" wrapText="1"/>
    </xf>
    <xf numFmtId="0" fontId="89" fillId="0" borderId="26" xfId="91" applyFont="1" applyBorder="1" applyAlignment="1">
      <alignment horizontal="center" vertical="center"/>
    </xf>
    <xf numFmtId="0" fontId="89" fillId="0" borderId="0" xfId="91" applyFont="1" applyAlignment="1">
      <alignment vertical="center" wrapText="1"/>
    </xf>
    <xf numFmtId="0" fontId="89" fillId="0" borderId="30" xfId="91" applyFont="1" applyBorder="1" applyAlignment="1">
      <alignment horizontal="center" vertical="center"/>
    </xf>
    <xf numFmtId="0" fontId="89" fillId="0" borderId="22" xfId="91" applyFont="1" applyBorder="1" applyAlignment="1">
      <alignment horizontal="left" vertical="center" wrapText="1"/>
    </xf>
    <xf numFmtId="0" fontId="89" fillId="0" borderId="22" xfId="91" applyFont="1" applyBorder="1" applyAlignment="1">
      <alignment horizontal="center" vertical="center" wrapText="1"/>
    </xf>
    <xf numFmtId="3" fontId="65" fillId="0" borderId="0" xfId="44" applyNumberFormat="1" applyFont="1"/>
    <xf numFmtId="165" fontId="90" fillId="0" borderId="0" xfId="98" applyNumberFormat="1" applyFont="1"/>
    <xf numFmtId="3" fontId="142" fillId="0" borderId="41" xfId="89" applyNumberFormat="1" applyFont="1" applyBorder="1" applyAlignment="1">
      <alignment horizontal="center" vertical="center" wrapText="1"/>
    </xf>
    <xf numFmtId="3" fontId="17" fillId="0" borderId="35" xfId="89" applyNumberFormat="1" applyFont="1" applyBorder="1" applyAlignment="1">
      <alignment horizontal="center" vertical="center" wrapText="1"/>
    </xf>
    <xf numFmtId="0" fontId="17" fillId="0" borderId="11" xfId="74" applyFont="1" applyBorder="1" applyAlignment="1">
      <alignment vertical="center" wrapText="1"/>
    </xf>
    <xf numFmtId="0" fontId="17" fillId="0" borderId="43" xfId="74" applyFont="1" applyBorder="1" applyAlignment="1">
      <alignment vertical="center" wrapText="1"/>
    </xf>
    <xf numFmtId="167" fontId="22" fillId="0" borderId="43" xfId="76" applyNumberFormat="1" applyFont="1" applyBorder="1" applyAlignment="1">
      <alignment horizontal="center" vertical="center"/>
    </xf>
    <xf numFmtId="0" fontId="22" fillId="0" borderId="43" xfId="74" applyFont="1" applyBorder="1"/>
    <xf numFmtId="0" fontId="22" fillId="0" borderId="21" xfId="74" applyFont="1" applyBorder="1" applyAlignment="1">
      <alignment horizontal="right"/>
    </xf>
    <xf numFmtId="0" fontId="17" fillId="0" borderId="44" xfId="74" applyFont="1" applyBorder="1" applyAlignment="1">
      <alignment horizontal="center" vertical="center" wrapText="1"/>
    </xf>
    <xf numFmtId="0" fontId="17" fillId="0" borderId="41" xfId="74" applyFont="1" applyBorder="1" applyAlignment="1">
      <alignment horizontal="center" vertical="center" wrapText="1"/>
    </xf>
    <xf numFmtId="167" fontId="17" fillId="0" borderId="41" xfId="74" applyNumberFormat="1" applyFont="1" applyBorder="1" applyAlignment="1">
      <alignment horizontal="center" vertical="center" wrapText="1"/>
    </xf>
    <xf numFmtId="0" fontId="17" fillId="0" borderId="47" xfId="74" applyFont="1" applyBorder="1" applyAlignment="1">
      <alignment horizontal="center" vertical="center" wrapText="1"/>
    </xf>
    <xf numFmtId="3" fontId="22" fillId="34" borderId="0" xfId="74" applyNumberFormat="1" applyFont="1" applyFill="1"/>
    <xf numFmtId="0" fontId="17" fillId="0" borderId="52" xfId="74" applyFont="1" applyBorder="1" applyAlignment="1">
      <alignment vertical="center" wrapText="1"/>
    </xf>
    <xf numFmtId="167" fontId="17" fillId="0" borderId="52" xfId="74" applyNumberFormat="1" applyFont="1" applyBorder="1" applyAlignment="1">
      <alignment vertical="center"/>
    </xf>
    <xf numFmtId="3" fontId="17" fillId="0" borderId="52" xfId="74" applyNumberFormat="1" applyFont="1" applyBorder="1" applyAlignment="1">
      <alignment vertical="center"/>
    </xf>
    <xf numFmtId="3" fontId="17" fillId="0" borderId="82" xfId="74" applyNumberFormat="1" applyFont="1" applyBorder="1" applyAlignment="1">
      <alignment vertical="center"/>
    </xf>
    <xf numFmtId="0" fontId="17" fillId="0" borderId="31" xfId="74" applyFont="1" applyBorder="1" applyAlignment="1">
      <alignment horizontal="center" vertical="center" wrapText="1"/>
    </xf>
    <xf numFmtId="0" fontId="17" fillId="0" borderId="32" xfId="74" applyFont="1" applyBorder="1" applyAlignment="1">
      <alignment horizontal="center" vertical="center" wrapText="1"/>
    </xf>
    <xf numFmtId="167" fontId="17" fillId="0" borderId="23" xfId="74" applyNumberFormat="1" applyFont="1" applyBorder="1" applyAlignment="1">
      <alignment horizontal="center" vertical="center" wrapText="1"/>
    </xf>
    <xf numFmtId="0" fontId="17" fillId="0" borderId="33" xfId="74" applyFont="1" applyBorder="1" applyAlignment="1">
      <alignment horizontal="center" vertical="center" wrapText="1"/>
    </xf>
    <xf numFmtId="0" fontId="22" fillId="0" borderId="80" xfId="74" applyFont="1" applyBorder="1" applyAlignment="1">
      <alignment horizontal="center" vertical="center"/>
    </xf>
    <xf numFmtId="0" fontId="22" fillId="0" borderId="11" xfId="74" applyFont="1" applyBorder="1" applyAlignment="1">
      <alignment vertical="center"/>
    </xf>
    <xf numFmtId="0" fontId="17" fillId="0" borderId="43" xfId="74" applyFont="1" applyBorder="1" applyAlignment="1">
      <alignment horizontal="left"/>
    </xf>
    <xf numFmtId="167" fontId="17" fillId="0" borderId="43" xfId="74" applyNumberFormat="1" applyFont="1" applyBorder="1" applyAlignment="1">
      <alignment vertical="center"/>
    </xf>
    <xf numFmtId="3" fontId="22" fillId="0" borderId="43" xfId="74" applyNumberFormat="1" applyFont="1" applyBorder="1" applyAlignment="1">
      <alignment horizontal="right"/>
    </xf>
    <xf numFmtId="3" fontId="22" fillId="0" borderId="21" xfId="74" applyNumberFormat="1" applyFont="1" applyBorder="1" applyAlignment="1">
      <alignment horizontal="right"/>
    </xf>
    <xf numFmtId="0" fontId="17" fillId="0" borderId="45" xfId="74" applyFont="1" applyBorder="1" applyAlignment="1">
      <alignment horizontal="center" vertical="center"/>
    </xf>
    <xf numFmtId="3" fontId="17" fillId="0" borderId="43" xfId="74" applyNumberFormat="1" applyFont="1" applyBorder="1" applyAlignment="1">
      <alignment vertical="center"/>
    </xf>
    <xf numFmtId="167" fontId="22" fillId="0" borderId="43" xfId="74" applyNumberFormat="1" applyFont="1" applyBorder="1"/>
    <xf numFmtId="0" fontId="22" fillId="0" borderId="30" xfId="74" applyFont="1" applyBorder="1" applyAlignment="1">
      <alignment horizontal="center" vertical="center"/>
    </xf>
    <xf numFmtId="0" fontId="22" fillId="0" borderId="22" xfId="74" applyFont="1" applyBorder="1" applyAlignment="1">
      <alignment vertical="center"/>
    </xf>
    <xf numFmtId="3" fontId="22" fillId="0" borderId="22" xfId="74" applyNumberFormat="1" applyFont="1" applyBorder="1"/>
    <xf numFmtId="3" fontId="22" fillId="0" borderId="22" xfId="74" applyNumberFormat="1" applyFont="1" applyBorder="1" applyAlignment="1">
      <alignment horizontal="right"/>
    </xf>
    <xf numFmtId="3" fontId="22" fillId="0" borderId="28" xfId="74" applyNumberFormat="1" applyFont="1" applyBorder="1" applyAlignment="1">
      <alignment horizontal="right"/>
    </xf>
    <xf numFmtId="0" fontId="22" fillId="0" borderId="16" xfId="74" applyFont="1" applyBorder="1" applyAlignment="1">
      <alignment horizontal="center" vertical="center"/>
    </xf>
    <xf numFmtId="0" fontId="17" fillId="0" borderId="43" xfId="74" applyFont="1" applyBorder="1" applyAlignment="1">
      <alignment horizontal="center" vertical="center"/>
    </xf>
    <xf numFmtId="0" fontId="17" fillId="0" borderId="43" xfId="74" applyFont="1" applyBorder="1" applyAlignment="1">
      <alignment horizontal="left" vertical="center"/>
    </xf>
    <xf numFmtId="3" fontId="89" fillId="0" borderId="19" xfId="70" applyNumberFormat="1" applyFont="1" applyBorder="1" applyAlignment="1">
      <alignment horizontal="right" wrapText="1"/>
    </xf>
    <xf numFmtId="3" fontId="89" fillId="0" borderId="83" xfId="70" applyNumberFormat="1" applyFont="1" applyBorder="1" applyAlignment="1">
      <alignment horizontal="right" wrapText="1"/>
    </xf>
    <xf numFmtId="3" fontId="89" fillId="0" borderId="10" xfId="70" applyNumberFormat="1" applyFont="1" applyBorder="1" applyAlignment="1">
      <alignment horizontal="right" wrapText="1"/>
    </xf>
    <xf numFmtId="0" fontId="89" fillId="0" borderId="25" xfId="91" applyFont="1" applyBorder="1" applyAlignment="1">
      <alignment horizontal="center" vertical="center" wrapText="1"/>
    </xf>
    <xf numFmtId="0" fontId="89" fillId="0" borderId="23" xfId="91" applyFont="1" applyBorder="1" applyAlignment="1">
      <alignment horizontal="left" vertical="center" wrapText="1"/>
    </xf>
    <xf numFmtId="0" fontId="89" fillId="0" borderId="23" xfId="91" applyFont="1" applyBorder="1" applyAlignment="1">
      <alignment vertical="center"/>
    </xf>
    <xf numFmtId="0" fontId="89" fillId="0" borderId="23" xfId="91" applyFont="1" applyBorder="1" applyAlignment="1">
      <alignment horizontal="center" vertical="center" wrapText="1"/>
    </xf>
    <xf numFmtId="3" fontId="89" fillId="0" borderId="23" xfId="70" applyNumberFormat="1" applyFont="1" applyBorder="1" applyAlignment="1">
      <alignment horizontal="right" wrapText="1"/>
    </xf>
    <xf numFmtId="3" fontId="89" fillId="0" borderId="88" xfId="70" applyNumberFormat="1" applyFont="1" applyBorder="1" applyAlignment="1">
      <alignment horizontal="right" wrapText="1"/>
    </xf>
    <xf numFmtId="0" fontId="90" fillId="0" borderId="16" xfId="91" applyFont="1" applyBorder="1" applyAlignment="1">
      <alignment horizontal="center" vertical="center" wrapText="1"/>
    </xf>
    <xf numFmtId="0" fontId="90" fillId="0" borderId="17" xfId="91" applyFont="1" applyBorder="1" applyAlignment="1">
      <alignment horizontal="center" vertical="center" wrapText="1"/>
    </xf>
    <xf numFmtId="0" fontId="90" fillId="0" borderId="15" xfId="91" applyFont="1" applyBorder="1" applyAlignment="1">
      <alignment horizontal="center" vertical="center" wrapText="1"/>
    </xf>
    <xf numFmtId="0" fontId="89" fillId="0" borderId="22" xfId="91" applyFont="1" applyBorder="1" applyAlignment="1">
      <alignment horizontal="left" vertical="center"/>
    </xf>
    <xf numFmtId="3" fontId="89" fillId="0" borderId="22" xfId="91" applyNumberFormat="1" applyFont="1" applyBorder="1" applyAlignment="1">
      <alignment vertical="center"/>
    </xf>
    <xf numFmtId="0" fontId="89" fillId="0" borderId="22" xfId="91" applyFont="1" applyBorder="1" applyAlignment="1">
      <alignment vertical="center"/>
    </xf>
    <xf numFmtId="3" fontId="89" fillId="0" borderId="22" xfId="70" applyNumberFormat="1" applyFont="1" applyBorder="1" applyAlignment="1">
      <alignment horizontal="right" wrapText="1"/>
    </xf>
    <xf numFmtId="0" fontId="89" fillId="37" borderId="16" xfId="91" applyFont="1" applyFill="1" applyBorder="1" applyAlignment="1">
      <alignment horizontal="center" vertical="center"/>
    </xf>
    <xf numFmtId="0" fontId="90" fillId="37" borderId="17" xfId="91" applyFont="1" applyFill="1" applyBorder="1" applyAlignment="1">
      <alignment horizontal="left" vertical="center"/>
    </xf>
    <xf numFmtId="172" fontId="90" fillId="37" borderId="17" xfId="91" applyNumberFormat="1" applyFont="1" applyFill="1" applyBorder="1" applyAlignment="1">
      <alignment horizontal="right" vertical="center" wrapText="1"/>
    </xf>
    <xf numFmtId="0" fontId="90" fillId="37" borderId="17" xfId="91" applyFont="1" applyFill="1" applyBorder="1" applyAlignment="1">
      <alignment horizontal="right" vertical="center"/>
    </xf>
    <xf numFmtId="172" fontId="90" fillId="37" borderId="15" xfId="91" applyNumberFormat="1" applyFont="1" applyFill="1" applyBorder="1" applyAlignment="1">
      <alignment horizontal="right" vertical="center" wrapText="1"/>
    </xf>
    <xf numFmtId="0" fontId="89" fillId="0" borderId="23" xfId="0" applyFont="1" applyBorder="1" applyAlignment="1">
      <alignment horizontal="center" vertical="center"/>
    </xf>
    <xf numFmtId="0" fontId="90" fillId="0" borderId="16" xfId="0" applyFont="1" applyBorder="1" applyAlignment="1">
      <alignment horizontal="center" vertical="center" wrapText="1"/>
    </xf>
    <xf numFmtId="0" fontId="90" fillId="0" borderId="17" xfId="0" applyFont="1" applyBorder="1" applyAlignment="1">
      <alignment horizontal="center" vertical="center" wrapText="1"/>
    </xf>
    <xf numFmtId="0" fontId="90" fillId="0" borderId="17" xfId="0" applyFont="1" applyBorder="1" applyAlignment="1">
      <alignment horizontal="center" vertical="center"/>
    </xf>
    <xf numFmtId="0" fontId="89" fillId="0" borderId="13" xfId="0" applyFont="1" applyBorder="1" applyAlignment="1">
      <alignment vertical="center" wrapText="1"/>
    </xf>
    <xf numFmtId="0" fontId="89" fillId="0" borderId="39" xfId="0" applyFont="1" applyBorder="1" applyAlignment="1">
      <alignment horizontal="left" vertical="center" wrapText="1"/>
    </xf>
    <xf numFmtId="3" fontId="89" fillId="0" borderId="34" xfId="0" applyNumberFormat="1" applyFont="1" applyBorder="1" applyAlignment="1">
      <alignment horizontal="right" vertical="center"/>
    </xf>
    <xf numFmtId="3" fontId="89" fillId="0" borderId="35" xfId="0" applyNumberFormat="1" applyFont="1" applyBorder="1" applyAlignment="1">
      <alignment horizontal="right" vertical="center"/>
    </xf>
    <xf numFmtId="10" fontId="89" fillId="0" borderId="14" xfId="80" applyNumberFormat="1" applyFont="1" applyFill="1" applyBorder="1" applyAlignment="1">
      <alignment horizontal="right" vertical="center"/>
    </xf>
    <xf numFmtId="3" fontId="89" fillId="0" borderId="30" xfId="0" applyNumberFormat="1" applyFont="1" applyBorder="1" applyAlignment="1">
      <alignment horizontal="right" vertical="center"/>
    </xf>
    <xf numFmtId="3" fontId="90" fillId="37" borderId="16" xfId="0" applyNumberFormat="1" applyFont="1" applyFill="1" applyBorder="1" applyAlignment="1">
      <alignment horizontal="right" vertical="center"/>
    </xf>
    <xf numFmtId="3" fontId="87" fillId="26" borderId="14" xfId="0" applyNumberFormat="1" applyFont="1" applyFill="1" applyBorder="1" applyAlignment="1">
      <alignment horizontal="right"/>
    </xf>
    <xf numFmtId="3" fontId="26" fillId="0" borderId="0" xfId="0" applyNumberFormat="1" applyFont="1"/>
    <xf numFmtId="3" fontId="65" fillId="0" borderId="0" xfId="86" applyNumberFormat="1" applyFont="1"/>
    <xf numFmtId="3" fontId="113" fillId="0" borderId="55" xfId="72" applyNumberFormat="1" applyFont="1" applyBorder="1" applyAlignment="1">
      <alignment horizontal="right" vertical="center"/>
    </xf>
    <xf numFmtId="3" fontId="89" fillId="0" borderId="55" xfId="47" applyNumberFormat="1" applyFont="1" applyBorder="1"/>
    <xf numFmtId="0" fontId="113" fillId="0" borderId="26" xfId="47" applyFont="1" applyBorder="1" applyAlignment="1">
      <alignment horizontal="left" vertical="center"/>
    </xf>
    <xf numFmtId="10" fontId="165" fillId="0" borderId="27" xfId="80" applyNumberFormat="1" applyFont="1" applyBorder="1"/>
    <xf numFmtId="3" fontId="87" fillId="0" borderId="22" xfId="0" applyNumberFormat="1" applyFont="1" applyBorder="1" applyAlignment="1">
      <alignment horizontal="right"/>
    </xf>
    <xf numFmtId="3" fontId="90" fillId="0" borderId="22" xfId="0" applyNumberFormat="1" applyFont="1" applyBorder="1" applyAlignment="1">
      <alignment horizontal="right"/>
    </xf>
    <xf numFmtId="10" fontId="90" fillId="0" borderId="28" xfId="80" applyNumberFormat="1" applyFont="1" applyBorder="1" applyAlignment="1">
      <alignment horizontal="right"/>
    </xf>
    <xf numFmtId="2" fontId="165" fillId="0" borderId="27" xfId="80" applyNumberFormat="1" applyFont="1" applyBorder="1"/>
    <xf numFmtId="2" fontId="89" fillId="0" borderId="27" xfId="80" applyNumberFormat="1" applyFont="1" applyBorder="1"/>
    <xf numFmtId="2" fontId="90" fillId="26" borderId="27" xfId="80" applyNumberFormat="1" applyFont="1" applyFill="1" applyBorder="1"/>
    <xf numFmtId="2" fontId="90" fillId="26" borderId="28" xfId="80" applyNumberFormat="1" applyFont="1" applyFill="1" applyBorder="1"/>
    <xf numFmtId="2" fontId="113" fillId="24" borderId="15" xfId="80" applyNumberFormat="1" applyFont="1" applyFill="1" applyBorder="1"/>
    <xf numFmtId="3" fontId="90" fillId="0" borderId="71" xfId="43" applyNumberFormat="1" applyFont="1" applyBorder="1"/>
    <xf numFmtId="3" fontId="90" fillId="0" borderId="46" xfId="43" applyNumberFormat="1" applyFont="1" applyBorder="1"/>
    <xf numFmtId="0" fontId="90" fillId="0" borderId="75" xfId="0" applyFont="1" applyBorder="1" applyAlignment="1">
      <alignment horizontal="center" vertical="center"/>
    </xf>
    <xf numFmtId="0" fontId="90" fillId="0" borderId="71" xfId="0" applyFont="1" applyBorder="1" applyAlignment="1">
      <alignment horizontal="left" vertical="center"/>
    </xf>
    <xf numFmtId="0" fontId="90" fillId="0" borderId="62" xfId="0" applyFont="1" applyBorder="1" applyAlignment="1">
      <alignment horizontal="left" vertical="center" wrapText="1"/>
    </xf>
    <xf numFmtId="3" fontId="90" fillId="0" borderId="75" xfId="43" applyNumberFormat="1" applyFont="1" applyBorder="1"/>
    <xf numFmtId="10" fontId="90" fillId="0" borderId="72" xfId="80" applyNumberFormat="1" applyFont="1" applyFill="1" applyBorder="1"/>
    <xf numFmtId="0" fontId="90" fillId="0" borderId="45" xfId="0" applyFont="1" applyBorder="1" applyAlignment="1">
      <alignment horizontal="center" vertical="center"/>
    </xf>
    <xf numFmtId="0" fontId="90" fillId="0" borderId="46" xfId="0" applyFont="1" applyBorder="1" applyAlignment="1">
      <alignment horizontal="left" vertical="center"/>
    </xf>
    <xf numFmtId="0" fontId="90" fillId="0" borderId="46" xfId="0" applyFont="1" applyBorder="1" applyAlignment="1">
      <alignment horizontal="left" vertical="center" wrapText="1"/>
    </xf>
    <xf numFmtId="3" fontId="90" fillId="0" borderId="45" xfId="43" applyNumberFormat="1" applyFont="1" applyBorder="1"/>
    <xf numFmtId="2" fontId="89" fillId="0" borderId="14" xfId="80" applyNumberFormat="1" applyFont="1" applyBorder="1" applyAlignment="1">
      <alignment horizontal="right" vertical="center"/>
    </xf>
    <xf numFmtId="2" fontId="89" fillId="0" borderId="27" xfId="80" applyNumberFormat="1" applyFont="1" applyBorder="1" applyAlignment="1">
      <alignment horizontal="right" vertical="center"/>
    </xf>
    <xf numFmtId="2" fontId="90" fillId="37" borderId="36" xfId="80" applyNumberFormat="1" applyFont="1" applyFill="1" applyBorder="1" applyAlignment="1">
      <alignment horizontal="right" vertical="center"/>
    </xf>
    <xf numFmtId="2" fontId="90" fillId="26" borderId="37" xfId="80" applyNumberFormat="1" applyFont="1" applyFill="1" applyBorder="1"/>
    <xf numFmtId="2" fontId="90" fillId="29" borderId="27" xfId="80" applyNumberFormat="1" applyFont="1" applyFill="1" applyBorder="1"/>
    <xf numFmtId="2" fontId="89" fillId="0" borderId="28" xfId="80" applyNumberFormat="1" applyFont="1" applyFill="1" applyBorder="1"/>
    <xf numFmtId="2" fontId="90" fillId="0" borderId="15" xfId="80" applyNumberFormat="1" applyFont="1" applyFill="1" applyBorder="1"/>
    <xf numFmtId="2" fontId="89" fillId="0" borderId="29" xfId="80" applyNumberFormat="1" applyFont="1" applyFill="1" applyBorder="1"/>
    <xf numFmtId="2" fontId="89" fillId="0" borderId="27" xfId="80" applyNumberFormat="1" applyFont="1" applyFill="1" applyBorder="1"/>
    <xf numFmtId="2" fontId="90" fillId="24" borderId="15" xfId="80" applyNumberFormat="1" applyFont="1" applyFill="1" applyBorder="1"/>
    <xf numFmtId="2" fontId="89" fillId="0" borderId="29" xfId="80" applyNumberFormat="1" applyFont="1" applyFill="1" applyBorder="1" applyAlignment="1">
      <alignment vertical="center"/>
    </xf>
    <xf numFmtId="2" fontId="89" fillId="0" borderId="27" xfId="80" applyNumberFormat="1" applyFont="1" applyFill="1" applyBorder="1" applyAlignment="1">
      <alignment vertical="center"/>
    </xf>
    <xf numFmtId="2" fontId="89" fillId="0" borderId="27" xfId="80" applyNumberFormat="1" applyFont="1" applyBorder="1" applyAlignment="1">
      <alignment horizontal="right" vertical="center" wrapText="1"/>
    </xf>
    <xf numFmtId="2" fontId="89" fillId="0" borderId="27" xfId="80" applyNumberFormat="1" applyFont="1" applyFill="1" applyBorder="1" applyAlignment="1">
      <alignment horizontal="right" vertical="center" wrapText="1"/>
    </xf>
    <xf numFmtId="2" fontId="90" fillId="0" borderId="27" xfId="80" applyNumberFormat="1" applyFont="1" applyBorder="1" applyAlignment="1">
      <alignment horizontal="right"/>
    </xf>
    <xf numFmtId="2" fontId="87" fillId="0" borderId="15" xfId="80" applyNumberFormat="1" applyFont="1" applyBorder="1" applyAlignment="1">
      <alignment horizontal="right"/>
    </xf>
    <xf numFmtId="2" fontId="87" fillId="24" borderId="15" xfId="80" applyNumberFormat="1" applyFont="1" applyFill="1" applyBorder="1" applyAlignment="1">
      <alignment horizontal="right"/>
    </xf>
    <xf numFmtId="2" fontId="89" fillId="0" borderId="27" xfId="80" applyNumberFormat="1" applyFont="1" applyBorder="1" applyAlignment="1">
      <alignment horizontal="right"/>
    </xf>
    <xf numFmtId="2" fontId="89" fillId="0" borderId="53" xfId="80" applyNumberFormat="1" applyFont="1" applyFill="1" applyBorder="1" applyAlignment="1">
      <alignment horizontal="right" vertical="center"/>
    </xf>
    <xf numFmtId="2" fontId="90" fillId="37" borderId="48" xfId="80" applyNumberFormat="1" applyFont="1" applyFill="1" applyBorder="1" applyAlignment="1">
      <alignment horizontal="right" vertical="center"/>
    </xf>
    <xf numFmtId="2" fontId="89" fillId="0" borderId="47" xfId="80" applyNumberFormat="1" applyFont="1" applyBorder="1" applyAlignment="1">
      <alignment horizontal="right" vertical="center"/>
    </xf>
    <xf numFmtId="2" fontId="90" fillId="37" borderId="15" xfId="80" applyNumberFormat="1" applyFont="1" applyFill="1" applyBorder="1" applyAlignment="1">
      <alignment horizontal="right" vertical="center"/>
    </xf>
    <xf numFmtId="2" fontId="89" fillId="0" borderId="27" xfId="80" applyNumberFormat="1" applyFont="1" applyFill="1" applyBorder="1" applyAlignment="1">
      <alignment horizontal="right" vertical="center"/>
    </xf>
    <xf numFmtId="2" fontId="90" fillId="29" borderId="15" xfId="80" applyNumberFormat="1" applyFont="1" applyFill="1" applyBorder="1" applyAlignment="1">
      <alignment horizontal="right" vertical="center"/>
    </xf>
    <xf numFmtId="2" fontId="89" fillId="0" borderId="29" xfId="80" applyNumberFormat="1" applyFont="1" applyFill="1" applyBorder="1" applyAlignment="1">
      <alignment horizontal="right" vertical="center"/>
    </xf>
    <xf numFmtId="2" fontId="89" fillId="0" borderId="29" xfId="80" applyNumberFormat="1" applyFont="1" applyBorder="1" applyAlignment="1">
      <alignment horizontal="right" vertical="center"/>
    </xf>
    <xf numFmtId="2" fontId="89" fillId="0" borderId="28" xfId="80" applyNumberFormat="1" applyFont="1" applyBorder="1" applyAlignment="1">
      <alignment horizontal="right" vertical="center"/>
    </xf>
    <xf numFmtId="2" fontId="90" fillId="24" borderId="72" xfId="80" applyNumberFormat="1" applyFont="1" applyFill="1" applyBorder="1" applyAlignment="1">
      <alignment horizontal="right" vertical="center"/>
    </xf>
    <xf numFmtId="2" fontId="89" fillId="0" borderId="15" xfId="80" applyNumberFormat="1" applyFont="1" applyFill="1" applyBorder="1" applyAlignment="1">
      <alignment horizontal="right" vertical="center"/>
    </xf>
    <xf numFmtId="2" fontId="90" fillId="24" borderId="15" xfId="80" applyNumberFormat="1" applyFont="1" applyFill="1" applyBorder="1" applyAlignment="1">
      <alignment horizontal="right" vertical="center"/>
    </xf>
    <xf numFmtId="3" fontId="169" fillId="0" borderId="0" xfId="49" applyNumberFormat="1" applyFont="1"/>
    <xf numFmtId="0" fontId="137" fillId="0" borderId="25" xfId="0" applyFont="1" applyBorder="1" applyAlignment="1">
      <alignment horizontal="center"/>
    </xf>
    <xf numFmtId="0" fontId="137" fillId="0" borderId="23" xfId="0" applyFont="1" applyBorder="1" applyAlignment="1">
      <alignment horizontal="left" vertical="center" wrapText="1"/>
    </xf>
    <xf numFmtId="0" fontId="165" fillId="0" borderId="23" xfId="0" applyFont="1" applyBorder="1" applyAlignment="1">
      <alignment horizontal="left" vertical="center" wrapText="1"/>
    </xf>
    <xf numFmtId="3" fontId="165" fillId="0" borderId="23" xfId="0" applyNumberFormat="1" applyFont="1" applyBorder="1" applyAlignment="1">
      <alignment horizontal="right"/>
    </xf>
    <xf numFmtId="2" fontId="165" fillId="0" borderId="29" xfId="80" applyNumberFormat="1" applyFont="1" applyBorder="1" applyAlignment="1">
      <alignment horizontal="right"/>
    </xf>
    <xf numFmtId="0" fontId="137" fillId="0" borderId="0" xfId="0" applyFont="1"/>
    <xf numFmtId="0" fontId="137" fillId="0" borderId="26" xfId="0" applyFont="1" applyBorder="1" applyAlignment="1">
      <alignment horizontal="center"/>
    </xf>
    <xf numFmtId="0" fontId="137" fillId="0" borderId="10" xfId="0" applyFont="1" applyBorder="1" applyAlignment="1">
      <alignment horizontal="left" vertical="center" wrapText="1"/>
    </xf>
    <xf numFmtId="0" fontId="165" fillId="0" borderId="10" xfId="0" applyFont="1" applyBorder="1" applyAlignment="1">
      <alignment horizontal="left" vertical="center" wrapText="1"/>
    </xf>
    <xf numFmtId="3" fontId="165" fillId="0" borderId="10" xfId="0" applyNumberFormat="1" applyFont="1" applyBorder="1" applyAlignment="1">
      <alignment horizontal="right"/>
    </xf>
    <xf numFmtId="3" fontId="165" fillId="0" borderId="27" xfId="0" applyNumberFormat="1" applyFont="1" applyBorder="1" applyAlignment="1">
      <alignment horizontal="right"/>
    </xf>
    <xf numFmtId="2" fontId="89" fillId="0" borderId="19" xfId="80" applyNumberFormat="1" applyFont="1" applyBorder="1"/>
    <xf numFmtId="2" fontId="89" fillId="0" borderId="27" xfId="80" applyNumberFormat="1" applyFont="1" applyFill="1" applyBorder="1" applyAlignment="1">
      <alignment horizontal="right"/>
    </xf>
    <xf numFmtId="2" fontId="113" fillId="29" borderId="15" xfId="80" applyNumberFormat="1" applyFont="1" applyFill="1" applyBorder="1" applyAlignment="1">
      <alignment horizontal="right"/>
    </xf>
    <xf numFmtId="2" fontId="113" fillId="24" borderId="15" xfId="80" applyNumberFormat="1" applyFont="1" applyFill="1" applyBorder="1" applyAlignment="1">
      <alignment horizontal="right"/>
    </xf>
    <xf numFmtId="0" fontId="17" fillId="0" borderId="39" xfId="70" applyFont="1" applyBorder="1" applyAlignment="1">
      <alignment vertical="center" wrapText="1"/>
    </xf>
    <xf numFmtId="0" fontId="22" fillId="0" borderId="26" xfId="74" applyFont="1" applyBorder="1" applyAlignment="1">
      <alignment horizontal="center" vertical="center"/>
    </xf>
    <xf numFmtId="168" fontId="89" fillId="0" borderId="14" xfId="0" applyNumberFormat="1" applyFont="1" applyBorder="1" applyAlignment="1">
      <alignment horizontal="left" vertical="center"/>
    </xf>
    <xf numFmtId="0" fontId="180" fillId="0" borderId="0" xfId="0" applyFont="1" applyAlignment="1">
      <alignment horizontal="center" wrapText="1"/>
    </xf>
    <xf numFmtId="0" fontId="109" fillId="0" borderId="0" xfId="0" applyFont="1" applyAlignment="1">
      <alignment horizontal="center" wrapText="1"/>
    </xf>
    <xf numFmtId="0" fontId="80" fillId="0" borderId="0" xfId="62" applyFont="1" applyAlignment="1">
      <alignment horizontal="center" vertical="center"/>
    </xf>
    <xf numFmtId="0" fontId="1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7" fillId="0" borderId="57" xfId="43" applyFont="1" applyBorder="1" applyAlignment="1">
      <alignment horizontal="center" wrapText="1"/>
    </xf>
    <xf numFmtId="0" fontId="87" fillId="0" borderId="38" xfId="43" applyFont="1" applyBorder="1" applyAlignment="1">
      <alignment horizontal="center" wrapText="1"/>
    </xf>
    <xf numFmtId="0" fontId="87" fillId="0" borderId="20" xfId="43" applyFont="1" applyBorder="1" applyAlignment="1">
      <alignment horizontal="center" wrapText="1"/>
    </xf>
    <xf numFmtId="0" fontId="87" fillId="0" borderId="11" xfId="43" applyFont="1" applyBorder="1" applyAlignment="1">
      <alignment horizontal="center" wrapText="1"/>
    </xf>
    <xf numFmtId="0" fontId="87" fillId="0" borderId="43" xfId="43" applyFont="1" applyBorder="1" applyAlignment="1">
      <alignment horizontal="center" wrapText="1"/>
    </xf>
    <xf numFmtId="0" fontId="87" fillId="0" borderId="21" xfId="43" applyFont="1" applyBorder="1" applyAlignment="1">
      <alignment horizontal="center" wrapText="1"/>
    </xf>
    <xf numFmtId="0" fontId="85" fillId="0" borderId="0" xfId="0" applyFont="1" applyAlignment="1">
      <alignment horizontal="center" wrapText="1"/>
    </xf>
    <xf numFmtId="0" fontId="95" fillId="0" borderId="0" xfId="43" applyFont="1" applyAlignment="1">
      <alignment horizontal="center" wrapText="1"/>
    </xf>
    <xf numFmtId="0" fontId="95" fillId="0" borderId="0" xfId="0" applyFont="1" applyAlignment="1">
      <alignment horizontal="center" vertical="center" wrapText="1"/>
    </xf>
    <xf numFmtId="0" fontId="87" fillId="0" borderId="44" xfId="0" applyFont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/>
    </xf>
    <xf numFmtId="0" fontId="87" fillId="0" borderId="53" xfId="0" applyFont="1" applyBorder="1" applyAlignment="1">
      <alignment horizontal="center" vertical="center" wrapText="1"/>
    </xf>
    <xf numFmtId="0" fontId="87" fillId="0" borderId="14" xfId="0" applyFont="1" applyBorder="1" applyAlignment="1">
      <alignment horizontal="center" vertical="center" wrapText="1"/>
    </xf>
    <xf numFmtId="0" fontId="87" fillId="0" borderId="44" xfId="0" applyFont="1" applyBorder="1" applyAlignment="1">
      <alignment horizontal="center" vertical="center"/>
    </xf>
    <xf numFmtId="0" fontId="87" fillId="0" borderId="41" xfId="0" applyFont="1" applyBorder="1" applyAlignment="1">
      <alignment horizontal="center" vertical="center"/>
    </xf>
    <xf numFmtId="0" fontId="87" fillId="0" borderId="47" xfId="0" applyFont="1" applyBorder="1" applyAlignment="1">
      <alignment horizontal="center" vertical="center"/>
    </xf>
    <xf numFmtId="0" fontId="95" fillId="0" borderId="0" xfId="0" applyFont="1" applyAlignment="1">
      <alignment horizontal="center"/>
    </xf>
    <xf numFmtId="0" fontId="80" fillId="0" borderId="57" xfId="0" applyFont="1" applyBorder="1" applyAlignment="1">
      <alignment horizontal="center"/>
    </xf>
    <xf numFmtId="0" fontId="80" fillId="0" borderId="38" xfId="0" applyFont="1" applyBorder="1" applyAlignment="1">
      <alignment horizontal="center"/>
    </xf>
    <xf numFmtId="0" fontId="80" fillId="0" borderId="20" xfId="0" applyFont="1" applyBorder="1" applyAlignment="1">
      <alignment horizontal="center"/>
    </xf>
    <xf numFmtId="0" fontId="80" fillId="0" borderId="75" xfId="0" applyFont="1" applyBorder="1" applyAlignment="1">
      <alignment horizontal="center" vertical="center" wrapText="1"/>
    </xf>
    <xf numFmtId="0" fontId="80" fillId="0" borderId="25" xfId="0" applyFont="1" applyBorder="1" applyAlignment="1">
      <alignment horizontal="center" vertical="center" wrapText="1"/>
    </xf>
    <xf numFmtId="0" fontId="80" fillId="0" borderId="72" xfId="0" applyFont="1" applyBorder="1" applyAlignment="1">
      <alignment horizontal="center" vertical="center" wrapText="1"/>
    </xf>
    <xf numFmtId="0" fontId="80" fillId="0" borderId="29" xfId="0" applyFont="1" applyBorder="1" applyAlignment="1">
      <alignment horizontal="center" vertical="center" wrapText="1"/>
    </xf>
    <xf numFmtId="0" fontId="80" fillId="0" borderId="0" xfId="43" applyFont="1" applyAlignment="1">
      <alignment horizontal="center" wrapText="1"/>
    </xf>
    <xf numFmtId="0" fontId="26" fillId="0" borderId="0" xfId="43" applyFont="1" applyAlignment="1">
      <alignment horizontal="right"/>
    </xf>
    <xf numFmtId="0" fontId="97" fillId="0" borderId="0" xfId="0" applyFont="1" applyAlignment="1">
      <alignment horizontal="right"/>
    </xf>
    <xf numFmtId="0" fontId="87" fillId="0" borderId="44" xfId="0" applyFont="1" applyBorder="1" applyAlignment="1">
      <alignment horizontal="center"/>
    </xf>
    <xf numFmtId="0" fontId="102" fillId="0" borderId="41" xfId="0" applyFont="1" applyBorder="1" applyAlignment="1">
      <alignment horizontal="center"/>
    </xf>
    <xf numFmtId="0" fontId="102" fillId="0" borderId="47" xfId="0" applyFont="1" applyBorder="1" applyAlignment="1">
      <alignment horizontal="center"/>
    </xf>
    <xf numFmtId="0" fontId="80" fillId="0" borderId="44" xfId="0" applyFont="1" applyBorder="1" applyAlignment="1">
      <alignment horizontal="center" vertical="center" wrapText="1"/>
    </xf>
    <xf numFmtId="0" fontId="115" fillId="0" borderId="26" xfId="0" applyFont="1" applyBorder="1" applyAlignment="1">
      <alignment horizontal="center" vertical="center" wrapText="1"/>
    </xf>
    <xf numFmtId="0" fontId="80" fillId="0" borderId="53" xfId="0" applyFont="1" applyBorder="1" applyAlignment="1">
      <alignment horizontal="center" vertical="center" wrapText="1"/>
    </xf>
    <xf numFmtId="0" fontId="115" fillId="0" borderId="14" xfId="0" applyFont="1" applyBorder="1" applyAlignment="1">
      <alignment horizontal="center" vertical="center" wrapText="1"/>
    </xf>
    <xf numFmtId="0" fontId="164" fillId="0" borderId="26" xfId="0" applyFont="1" applyBorder="1" applyAlignment="1">
      <alignment horizontal="center" vertical="center" wrapText="1"/>
    </xf>
    <xf numFmtId="0" fontId="164" fillId="34" borderId="14" xfId="0" applyFont="1" applyFill="1" applyBorder="1" applyAlignment="1">
      <alignment horizontal="center" vertical="center" wrapText="1"/>
    </xf>
    <xf numFmtId="0" fontId="87" fillId="0" borderId="57" xfId="0" applyFont="1" applyBorder="1" applyAlignment="1">
      <alignment horizontal="center"/>
    </xf>
    <xf numFmtId="0" fontId="87" fillId="0" borderId="38" xfId="0" applyFont="1" applyBorder="1" applyAlignment="1">
      <alignment horizontal="center"/>
    </xf>
    <xf numFmtId="0" fontId="87" fillId="0" borderId="20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80" fillId="0" borderId="41" xfId="0" applyFont="1" applyBorder="1" applyAlignment="1">
      <alignment horizontal="center" vertical="center" wrapText="1"/>
    </xf>
    <xf numFmtId="0" fontId="115" fillId="0" borderId="10" xfId="0" applyFont="1" applyBorder="1" applyAlignment="1">
      <alignment horizontal="center" vertical="center" wrapText="1"/>
    </xf>
    <xf numFmtId="0" fontId="80" fillId="0" borderId="44" xfId="0" applyFont="1" applyBorder="1" applyAlignment="1">
      <alignment horizontal="center"/>
    </xf>
    <xf numFmtId="0" fontId="129" fillId="0" borderId="41" xfId="0" applyFont="1" applyBorder="1" applyAlignment="1">
      <alignment horizontal="center"/>
    </xf>
    <xf numFmtId="0" fontId="129" fillId="0" borderId="47" xfId="0" applyFont="1" applyBorder="1" applyAlignment="1">
      <alignment horizontal="center"/>
    </xf>
    <xf numFmtId="0" fontId="95" fillId="0" borderId="53" xfId="0" applyFont="1" applyBorder="1" applyAlignment="1">
      <alignment horizontal="center" vertical="center" wrapText="1"/>
    </xf>
    <xf numFmtId="0" fontId="109" fillId="0" borderId="14" xfId="0" applyFont="1" applyBorder="1" applyAlignment="1">
      <alignment horizontal="center" vertical="center" wrapText="1"/>
    </xf>
    <xf numFmtId="0" fontId="87" fillId="0" borderId="65" xfId="0" applyFont="1" applyBorder="1" applyAlignment="1">
      <alignment horizontal="center"/>
    </xf>
    <xf numFmtId="0" fontId="102" fillId="0" borderId="53" xfId="0" applyFont="1" applyBorder="1" applyAlignment="1">
      <alignment horizontal="center"/>
    </xf>
    <xf numFmtId="0" fontId="80" fillId="0" borderId="65" xfId="0" applyFont="1" applyBorder="1" applyAlignment="1">
      <alignment horizontal="center"/>
    </xf>
    <xf numFmtId="0" fontId="129" fillId="0" borderId="53" xfId="0" applyFont="1" applyBorder="1" applyAlignment="1">
      <alignment horizontal="center"/>
    </xf>
    <xf numFmtId="0" fontId="156" fillId="0" borderId="53" xfId="0" applyFont="1" applyBorder="1" applyAlignment="1">
      <alignment horizontal="center" vertical="center" wrapText="1"/>
    </xf>
    <xf numFmtId="0" fontId="157" fillId="0" borderId="14" xfId="0" applyFont="1" applyBorder="1" applyAlignment="1">
      <alignment horizontal="center" vertical="center" wrapText="1"/>
    </xf>
    <xf numFmtId="0" fontId="117" fillId="0" borderId="44" xfId="0" applyFont="1" applyBorder="1" applyAlignment="1">
      <alignment horizontal="center"/>
    </xf>
    <xf numFmtId="0" fontId="159" fillId="0" borderId="41" xfId="0" applyFont="1" applyBorder="1" applyAlignment="1">
      <alignment horizontal="center"/>
    </xf>
    <xf numFmtId="0" fontId="159" fillId="0" borderId="47" xfId="0" applyFont="1" applyBorder="1" applyAlignment="1">
      <alignment horizontal="center"/>
    </xf>
    <xf numFmtId="0" fontId="117" fillId="0" borderId="65" xfId="0" applyFont="1" applyBorder="1" applyAlignment="1">
      <alignment horizontal="center"/>
    </xf>
    <xf numFmtId="0" fontId="159" fillId="0" borderId="53" xfId="0" applyFont="1" applyBorder="1" applyAlignment="1">
      <alignment horizontal="center"/>
    </xf>
    <xf numFmtId="0" fontId="164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95" fillId="0" borderId="0" xfId="47" applyFont="1" applyAlignment="1">
      <alignment horizontal="center" wrapText="1"/>
    </xf>
    <xf numFmtId="0" fontId="114" fillId="0" borderId="0" xfId="0" applyFont="1" applyAlignment="1">
      <alignment wrapText="1"/>
    </xf>
    <xf numFmtId="0" fontId="0" fillId="0" borderId="0" xfId="0" applyAlignment="1">
      <alignment wrapText="1"/>
    </xf>
    <xf numFmtId="0" fontId="53" fillId="0" borderId="0" xfId="0" applyFont="1" applyAlignment="1">
      <alignment horizontal="right" vertical="center" wrapText="1"/>
    </xf>
    <xf numFmtId="0" fontId="53" fillId="0" borderId="12" xfId="0" applyFont="1" applyBorder="1" applyAlignment="1">
      <alignment horizontal="right" vertical="center" wrapText="1"/>
    </xf>
    <xf numFmtId="0" fontId="26" fillId="0" borderId="12" xfId="0" applyFont="1" applyBorder="1" applyAlignment="1">
      <alignment horizontal="right" vertical="center"/>
    </xf>
    <xf numFmtId="3" fontId="81" fillId="0" borderId="14" xfId="47" applyNumberFormat="1" applyFont="1" applyBorder="1" applyAlignment="1">
      <alignment horizontal="right"/>
    </xf>
    <xf numFmtId="3" fontId="81" fillId="0" borderId="50" xfId="47" applyNumberFormat="1" applyFont="1" applyBorder="1" applyAlignment="1">
      <alignment horizontal="right"/>
    </xf>
    <xf numFmtId="3" fontId="81" fillId="0" borderId="37" xfId="47" applyNumberFormat="1" applyFont="1" applyBorder="1" applyAlignment="1">
      <alignment horizontal="right"/>
    </xf>
    <xf numFmtId="0" fontId="26" fillId="0" borderId="0" xfId="43" applyFont="1" applyAlignment="1">
      <alignment horizontal="right" wrapText="1"/>
    </xf>
    <xf numFmtId="0" fontId="167" fillId="0" borderId="0" xfId="60" applyFont="1" applyAlignment="1">
      <alignment horizontal="left" vertical="center" wrapText="1"/>
    </xf>
    <xf numFmtId="0" fontId="168" fillId="0" borderId="0" xfId="60" applyFont="1" applyAlignment="1">
      <alignment horizontal="left" vertical="center" wrapText="1"/>
    </xf>
    <xf numFmtId="0" fontId="65" fillId="0" borderId="0" xfId="60" applyFont="1" applyAlignment="1">
      <alignment horizontal="right"/>
    </xf>
    <xf numFmtId="0" fontId="86" fillId="0" borderId="0" xfId="0" applyFont="1" applyAlignment="1">
      <alignment horizontal="center"/>
    </xf>
    <xf numFmtId="0" fontId="26" fillId="0" borderId="52" xfId="0" applyFont="1" applyBorder="1" applyAlignment="1">
      <alignment horizontal="right"/>
    </xf>
    <xf numFmtId="0" fontId="175" fillId="0" borderId="0" xfId="0" applyFont="1"/>
    <xf numFmtId="0" fontId="81" fillId="0" borderId="0" xfId="43" applyFont="1" applyAlignment="1">
      <alignment horizontal="right" wrapText="1"/>
    </xf>
    <xf numFmtId="0" fontId="53" fillId="0" borderId="0" xfId="43" applyFont="1" applyAlignment="1">
      <alignment horizontal="right" wrapText="1"/>
    </xf>
    <xf numFmtId="0" fontId="5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85" fillId="0" borderId="0" xfId="62" applyFont="1" applyAlignment="1">
      <alignment horizontal="center"/>
    </xf>
    <xf numFmtId="0" fontId="95" fillId="0" borderId="0" xfId="0" applyFont="1" applyAlignment="1">
      <alignment horizontal="center" wrapText="1"/>
    </xf>
    <xf numFmtId="0" fontId="58" fillId="0" borderId="0" xfId="0" applyFont="1" applyAlignment="1">
      <alignment horizontal="center" vertical="center"/>
    </xf>
    <xf numFmtId="0" fontId="85" fillId="0" borderId="52" xfId="0" applyFont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171" fillId="0" borderId="23" xfId="48" applyFont="1" applyBorder="1" applyAlignment="1">
      <alignment horizontal="center" wrapText="1"/>
    </xf>
    <xf numFmtId="0" fontId="95" fillId="0" borderId="0" xfId="63" applyFont="1" applyAlignment="1">
      <alignment horizontal="center" wrapText="1"/>
    </xf>
    <xf numFmtId="0" fontId="85" fillId="0" borderId="0" xfId="44" applyFont="1" applyAlignment="1">
      <alignment horizontal="center"/>
    </xf>
    <xf numFmtId="0" fontId="95" fillId="0" borderId="0" xfId="54" applyFont="1" applyAlignment="1">
      <alignment horizontal="center" wrapText="1"/>
    </xf>
    <xf numFmtId="0" fontId="58" fillId="0" borderId="44" xfId="44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58" fillId="0" borderId="41" xfId="44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90" fillId="0" borderId="41" xfId="54" applyFont="1" applyBorder="1" applyAlignment="1">
      <alignment horizontal="center" vertical="center" wrapText="1"/>
    </xf>
    <xf numFmtId="0" fontId="121" fillId="0" borderId="41" xfId="0" applyFont="1" applyBorder="1" applyAlignment="1">
      <alignment horizontal="center" vertical="center" wrapText="1"/>
    </xf>
    <xf numFmtId="0" fontId="121" fillId="0" borderId="47" xfId="0" applyFont="1" applyBorder="1" applyAlignment="1">
      <alignment horizontal="center" vertical="center" wrapText="1"/>
    </xf>
    <xf numFmtId="0" fontId="58" fillId="34" borderId="44" xfId="44" applyFont="1" applyFill="1" applyBorder="1" applyAlignment="1">
      <alignment vertical="center" wrapText="1"/>
    </xf>
    <xf numFmtId="0" fontId="0" fillId="34" borderId="34" xfId="0" applyFill="1" applyBorder="1" applyAlignment="1">
      <alignment vertical="center" wrapText="1"/>
    </xf>
    <xf numFmtId="0" fontId="58" fillId="0" borderId="0" xfId="54" applyFont="1" applyAlignment="1">
      <alignment horizontal="center"/>
    </xf>
    <xf numFmtId="0" fontId="58" fillId="0" borderId="44" xfId="44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85" fillId="0" borderId="0" xfId="49" applyFont="1" applyAlignment="1">
      <alignment horizontal="center" wrapText="1"/>
    </xf>
    <xf numFmtId="0" fontId="155" fillId="0" borderId="0" xfId="0" applyFont="1" applyAlignment="1">
      <alignment horizontal="center" wrapText="1"/>
    </xf>
    <xf numFmtId="3" fontId="138" fillId="42" borderId="24" xfId="84" applyNumberFormat="1" applyFont="1" applyFill="1" applyBorder="1" applyAlignment="1">
      <alignment horizontal="left" vertical="center" wrapText="1"/>
    </xf>
    <xf numFmtId="3" fontId="138" fillId="42" borderId="0" xfId="84" applyNumberFormat="1" applyFont="1" applyFill="1" applyAlignment="1">
      <alignment horizontal="left" vertical="center" wrapText="1"/>
    </xf>
    <xf numFmtId="3" fontId="87" fillId="0" borderId="69" xfId="84" applyNumberFormat="1" applyFont="1" applyBorder="1" applyAlignment="1">
      <alignment horizontal="left" vertical="center" wrapText="1"/>
    </xf>
    <xf numFmtId="3" fontId="87" fillId="0" borderId="70" xfId="84" applyNumberFormat="1" applyFont="1" applyBorder="1" applyAlignment="1">
      <alignment horizontal="left" vertical="center" wrapText="1"/>
    </xf>
    <xf numFmtId="0" fontId="95" fillId="0" borderId="0" xfId="83" applyFont="1" applyAlignment="1">
      <alignment horizontal="center" vertical="center" wrapText="1"/>
    </xf>
    <xf numFmtId="0" fontId="83" fillId="0" borderId="0" xfId="83" applyFont="1" applyAlignment="1">
      <alignment horizontal="center" vertical="center" wrapText="1"/>
    </xf>
    <xf numFmtId="0" fontId="83" fillId="0" borderId="0" xfId="83" applyFont="1" applyAlignment="1">
      <alignment vertical="center" wrapText="1"/>
    </xf>
    <xf numFmtId="0" fontId="109" fillId="0" borderId="0" xfId="0" applyFont="1" applyAlignment="1">
      <alignment vertical="center" wrapText="1"/>
    </xf>
    <xf numFmtId="3" fontId="87" fillId="41" borderId="11" xfId="84" applyNumberFormat="1" applyFont="1" applyFill="1" applyBorder="1" applyAlignment="1">
      <alignment horizontal="left" vertical="center" wrapText="1"/>
    </xf>
    <xf numFmtId="3" fontId="87" fillId="41" borderId="43" xfId="84" applyNumberFormat="1" applyFont="1" applyFill="1" applyBorder="1" applyAlignment="1">
      <alignment horizontal="left" vertical="center" wrapText="1"/>
    </xf>
    <xf numFmtId="3" fontId="87" fillId="41" borderId="18" xfId="84" applyNumberFormat="1" applyFont="1" applyFill="1" applyBorder="1" applyAlignment="1">
      <alignment horizontal="left" vertical="center" wrapText="1"/>
    </xf>
    <xf numFmtId="3" fontId="87" fillId="0" borderId="11" xfId="84" applyNumberFormat="1" applyFont="1" applyBorder="1" applyAlignment="1">
      <alignment horizontal="center" vertical="center" wrapText="1"/>
    </xf>
    <xf numFmtId="3" fontId="87" fillId="0" borderId="43" xfId="84" applyNumberFormat="1" applyFont="1" applyBorder="1" applyAlignment="1">
      <alignment horizontal="center" vertical="center" wrapText="1"/>
    </xf>
    <xf numFmtId="3" fontId="87" fillId="0" borderId="55" xfId="84" applyNumberFormat="1" applyFont="1" applyBorder="1" applyAlignment="1">
      <alignment horizontal="left" vertical="center" wrapText="1"/>
    </xf>
    <xf numFmtId="3" fontId="87" fillId="0" borderId="50" xfId="84" applyNumberFormat="1" applyFont="1" applyBorder="1" applyAlignment="1">
      <alignment horizontal="left" vertical="center" wrapText="1"/>
    </xf>
    <xf numFmtId="3" fontId="86" fillId="0" borderId="55" xfId="84" applyNumberFormat="1" applyFont="1" applyBorder="1" applyAlignment="1">
      <alignment horizontal="left" vertical="center" wrapText="1"/>
    </xf>
    <xf numFmtId="3" fontId="86" fillId="0" borderId="50" xfId="84" applyNumberFormat="1" applyFont="1" applyBorder="1" applyAlignment="1">
      <alignment horizontal="left" vertical="center" wrapText="1"/>
    </xf>
    <xf numFmtId="3" fontId="86" fillId="0" borderId="37" xfId="84" applyNumberFormat="1" applyFont="1" applyBorder="1" applyAlignment="1">
      <alignment horizontal="left" vertical="center" wrapText="1"/>
    </xf>
    <xf numFmtId="0" fontId="95" fillId="0" borderId="0" xfId="83" applyFont="1" applyAlignment="1">
      <alignment horizontal="center" vertical="center"/>
    </xf>
    <xf numFmtId="0" fontId="133" fillId="0" borderId="0" xfId="83" applyFont="1" applyAlignment="1">
      <alignment horizontal="center" vertical="center"/>
    </xf>
    <xf numFmtId="0" fontId="0" fillId="0" borderId="0" xfId="0" applyAlignment="1">
      <alignment vertical="center"/>
    </xf>
    <xf numFmtId="0" fontId="95" fillId="0" borderId="0" xfId="83" applyFont="1" applyAlignment="1">
      <alignment horizontal="center" wrapText="1"/>
    </xf>
    <xf numFmtId="0" fontId="83" fillId="0" borderId="0" xfId="83" applyFont="1" applyAlignment="1">
      <alignment horizontal="center" wrapText="1"/>
    </xf>
    <xf numFmtId="0" fontId="83" fillId="0" borderId="0" xfId="83" applyFont="1" applyAlignment="1">
      <alignment wrapText="1"/>
    </xf>
    <xf numFmtId="0" fontId="109" fillId="0" borderId="0" xfId="0" applyFont="1" applyAlignment="1">
      <alignment wrapText="1"/>
    </xf>
    <xf numFmtId="3" fontId="87" fillId="0" borderId="76" xfId="84" applyNumberFormat="1" applyFont="1" applyBorder="1" applyAlignment="1">
      <alignment horizontal="left" vertical="center" wrapText="1"/>
    </xf>
    <xf numFmtId="3" fontId="87" fillId="0" borderId="56" xfId="84" applyNumberFormat="1" applyFont="1" applyBorder="1" applyAlignment="1">
      <alignment horizontal="left" vertical="center" wrapText="1"/>
    </xf>
    <xf numFmtId="3" fontId="87" fillId="0" borderId="58" xfId="84" applyNumberFormat="1" applyFont="1" applyBorder="1" applyAlignment="1">
      <alignment horizontal="left" vertical="center" wrapText="1"/>
    </xf>
    <xf numFmtId="3" fontId="86" fillId="0" borderId="24" xfId="84" applyNumberFormat="1" applyFont="1" applyBorder="1" applyAlignment="1">
      <alignment horizontal="left" vertical="center" wrapText="1"/>
    </xf>
    <xf numFmtId="3" fontId="86" fillId="0" borderId="0" xfId="84" applyNumberFormat="1" applyFont="1" applyAlignment="1">
      <alignment horizontal="left" vertical="center" wrapText="1"/>
    </xf>
    <xf numFmtId="3" fontId="86" fillId="0" borderId="12" xfId="84" applyNumberFormat="1" applyFont="1" applyBorder="1" applyAlignment="1">
      <alignment horizontal="left" vertical="center" wrapText="1"/>
    </xf>
    <xf numFmtId="3" fontId="87" fillId="42" borderId="11" xfId="84" applyNumberFormat="1" applyFont="1" applyFill="1" applyBorder="1" applyAlignment="1">
      <alignment horizontal="left" vertical="center" wrapText="1"/>
    </xf>
    <xf numFmtId="3" fontId="87" fillId="42" borderId="43" xfId="84" applyNumberFormat="1" applyFont="1" applyFill="1" applyBorder="1" applyAlignment="1">
      <alignment horizontal="left" vertical="center" wrapText="1"/>
    </xf>
    <xf numFmtId="3" fontId="87" fillId="42" borderId="18" xfId="84" applyNumberFormat="1" applyFont="1" applyFill="1" applyBorder="1" applyAlignment="1">
      <alignment horizontal="left" vertical="center" wrapText="1"/>
    </xf>
    <xf numFmtId="3" fontId="86" fillId="0" borderId="64" xfId="84" applyNumberFormat="1" applyFont="1" applyBorder="1" applyAlignment="1">
      <alignment horizontal="left" vertical="center" wrapText="1"/>
    </xf>
    <xf numFmtId="3" fontId="86" fillId="34" borderId="51" xfId="84" applyNumberFormat="1" applyFont="1" applyFill="1" applyBorder="1" applyAlignment="1">
      <alignment horizontal="left" vertical="center" wrapText="1"/>
    </xf>
    <xf numFmtId="3" fontId="86" fillId="0" borderId="51" xfId="84" applyNumberFormat="1" applyFont="1" applyBorder="1" applyAlignment="1">
      <alignment horizontal="left" vertical="center" wrapText="1"/>
    </xf>
    <xf numFmtId="3" fontId="86" fillId="0" borderId="77" xfId="84" applyNumberFormat="1" applyFont="1" applyBorder="1" applyAlignment="1">
      <alignment horizontal="left" vertical="center" wrapText="1"/>
    </xf>
    <xf numFmtId="3" fontId="86" fillId="0" borderId="67" xfId="84" applyNumberFormat="1" applyFont="1" applyBorder="1" applyAlignment="1">
      <alignment horizontal="left" vertical="center" wrapText="1"/>
    </xf>
    <xf numFmtId="3" fontId="86" fillId="0" borderId="68" xfId="84" applyNumberFormat="1" applyFont="1" applyBorder="1" applyAlignment="1">
      <alignment horizontal="left" vertical="center" wrapText="1"/>
    </xf>
    <xf numFmtId="3" fontId="86" fillId="0" borderId="40" xfId="84" applyNumberFormat="1" applyFont="1" applyBorder="1" applyAlignment="1">
      <alignment horizontal="left" vertical="center" wrapText="1"/>
    </xf>
    <xf numFmtId="3" fontId="87" fillId="0" borderId="64" xfId="84" applyNumberFormat="1" applyFont="1" applyBorder="1" applyAlignment="1">
      <alignment horizontal="center" vertical="center" wrapText="1"/>
    </xf>
    <xf numFmtId="3" fontId="87" fillId="0" borderId="51" xfId="84" applyNumberFormat="1" applyFont="1" applyBorder="1" applyAlignment="1">
      <alignment horizontal="center" vertical="center" wrapText="1"/>
    </xf>
    <xf numFmtId="3" fontId="87" fillId="0" borderId="77" xfId="84" applyNumberFormat="1" applyFont="1" applyBorder="1" applyAlignment="1">
      <alignment horizontal="center" vertical="center" wrapText="1"/>
    </xf>
    <xf numFmtId="0" fontId="103" fillId="0" borderId="50" xfId="0" applyFont="1" applyBorder="1" applyAlignment="1">
      <alignment horizontal="left" vertical="center" wrapText="1"/>
    </xf>
    <xf numFmtId="0" fontId="103" fillId="0" borderId="37" xfId="0" applyFont="1" applyBorder="1" applyAlignment="1">
      <alignment horizontal="left" vertical="center" wrapText="1"/>
    </xf>
    <xf numFmtId="0" fontId="85" fillId="0" borderId="0" xfId="49" applyFont="1" applyAlignment="1">
      <alignment horizontal="center"/>
    </xf>
    <xf numFmtId="0" fontId="95" fillId="0" borderId="0" xfId="83" applyFont="1" applyAlignment="1">
      <alignment horizontal="center"/>
    </xf>
    <xf numFmtId="0" fontId="109" fillId="0" borderId="0" xfId="0" applyFont="1"/>
    <xf numFmtId="0" fontId="85" fillId="0" borderId="0" xfId="62" applyFont="1" applyAlignment="1">
      <alignment horizontal="center" wrapText="1"/>
    </xf>
    <xf numFmtId="0" fontId="179" fillId="0" borderId="0" xfId="0" applyFont="1" applyAlignment="1">
      <alignment horizontal="center" wrapText="1"/>
    </xf>
    <xf numFmtId="0" fontId="84" fillId="0" borderId="44" xfId="88" applyFont="1" applyBorder="1" applyAlignment="1">
      <alignment horizontal="center" vertical="center"/>
    </xf>
    <xf numFmtId="0" fontId="84" fillId="0" borderId="26" xfId="88" applyFont="1" applyBorder="1" applyAlignment="1">
      <alignment horizontal="center" vertical="center"/>
    </xf>
    <xf numFmtId="0" fontId="106" fillId="0" borderId="47" xfId="88" applyFont="1" applyBorder="1" applyAlignment="1">
      <alignment horizontal="center" vertical="center"/>
    </xf>
    <xf numFmtId="0" fontId="106" fillId="0" borderId="27" xfId="88" applyFont="1" applyBorder="1" applyAlignment="1">
      <alignment horizontal="center" vertical="center"/>
    </xf>
    <xf numFmtId="0" fontId="84" fillId="0" borderId="65" xfId="87" applyFont="1" applyBorder="1" applyAlignment="1">
      <alignment horizontal="center" vertical="center" wrapText="1"/>
    </xf>
    <xf numFmtId="0" fontId="84" fillId="0" borderId="37" xfId="87" applyFont="1" applyBorder="1" applyAlignment="1">
      <alignment horizontal="center" vertical="center" wrapText="1"/>
    </xf>
    <xf numFmtId="0" fontId="84" fillId="0" borderId="41" xfId="87" applyFont="1" applyBorder="1" applyAlignment="1">
      <alignment horizontal="center" vertical="center" wrapText="1"/>
    </xf>
    <xf numFmtId="0" fontId="84" fillId="0" borderId="10" xfId="87" applyFont="1" applyBorder="1" applyAlignment="1">
      <alignment horizontal="center" vertical="center" wrapText="1"/>
    </xf>
    <xf numFmtId="0" fontId="84" fillId="0" borderId="47" xfId="87" applyFont="1" applyBorder="1" applyAlignment="1">
      <alignment horizontal="center" vertical="center" wrapText="1"/>
    </xf>
    <xf numFmtId="0" fontId="84" fillId="0" borderId="27" xfId="87" applyFont="1" applyBorder="1" applyAlignment="1">
      <alignment horizontal="center" vertical="center" wrapText="1"/>
    </xf>
    <xf numFmtId="0" fontId="84" fillId="0" borderId="26" xfId="87" applyFont="1" applyBorder="1" applyAlignment="1">
      <alignment horizontal="center" vertical="center"/>
    </xf>
    <xf numFmtId="0" fontId="84" fillId="0" borderId="27" xfId="87" applyFont="1" applyBorder="1" applyAlignment="1">
      <alignment horizontal="left" vertical="center" indent="3"/>
    </xf>
    <xf numFmtId="0" fontId="84" fillId="0" borderId="27" xfId="88" applyFont="1" applyBorder="1" applyAlignment="1">
      <alignment horizontal="left" vertical="center" indent="3"/>
    </xf>
    <xf numFmtId="3" fontId="105" fillId="0" borderId="50" xfId="87" applyNumberFormat="1" applyFont="1" applyBorder="1" applyAlignment="1">
      <alignment horizontal="right" vertical="center"/>
    </xf>
    <xf numFmtId="0" fontId="105" fillId="0" borderId="50" xfId="85" applyFont="1" applyBorder="1" applyAlignment="1">
      <alignment horizontal="right" vertical="center"/>
    </xf>
    <xf numFmtId="3" fontId="105" fillId="0" borderId="14" xfId="87" applyNumberFormat="1" applyFont="1" applyBorder="1" applyAlignment="1">
      <alignment horizontal="right" vertical="center"/>
    </xf>
    <xf numFmtId="0" fontId="105" fillId="0" borderId="14" xfId="85" applyFont="1" applyBorder="1" applyAlignment="1">
      <alignment horizontal="right" vertical="center"/>
    </xf>
    <xf numFmtId="3" fontId="105" fillId="0" borderId="27" xfId="87" applyNumberFormat="1" applyFont="1" applyBorder="1" applyAlignment="1">
      <alignment horizontal="right" vertical="center"/>
    </xf>
    <xf numFmtId="0" fontId="105" fillId="0" borderId="27" xfId="85" applyFont="1" applyBorder="1" applyAlignment="1">
      <alignment horizontal="right" vertical="center"/>
    </xf>
    <xf numFmtId="3" fontId="65" fillId="0" borderId="0" xfId="86" applyNumberFormat="1" applyFont="1" applyAlignment="1">
      <alignment horizontal="center" vertical="center"/>
    </xf>
    <xf numFmtId="0" fontId="106" fillId="0" borderId="62" xfId="88" applyFont="1" applyBorder="1" applyAlignment="1">
      <alignment horizontal="center" vertical="center"/>
    </xf>
    <xf numFmtId="0" fontId="106" fillId="0" borderId="60" xfId="88" applyFont="1" applyBorder="1" applyAlignment="1">
      <alignment horizontal="center" vertical="center"/>
    </xf>
    <xf numFmtId="0" fontId="106" fillId="0" borderId="63" xfId="88" applyFont="1" applyBorder="1" applyAlignment="1">
      <alignment horizontal="center" vertical="center"/>
    </xf>
    <xf numFmtId="0" fontId="84" fillId="0" borderId="75" xfId="87" applyFont="1" applyBorder="1" applyAlignment="1">
      <alignment horizontal="center" vertical="center" wrapText="1"/>
    </xf>
    <xf numFmtId="0" fontId="84" fillId="0" borderId="31" xfId="85" applyFont="1" applyBorder="1" applyAlignment="1">
      <alignment horizontal="center" vertical="center" wrapText="1"/>
    </xf>
    <xf numFmtId="0" fontId="84" fillId="0" borderId="45" xfId="85" applyFont="1" applyBorder="1" applyAlignment="1">
      <alignment horizontal="center" vertical="center" wrapText="1"/>
    </xf>
    <xf numFmtId="0" fontId="84" fillId="0" borderId="71" xfId="87" applyFont="1" applyBorder="1" applyAlignment="1">
      <alignment horizontal="center" vertical="center" wrapText="1"/>
    </xf>
    <xf numFmtId="0" fontId="84" fillId="0" borderId="32" xfId="85" applyFont="1" applyBorder="1" applyAlignment="1">
      <alignment horizontal="center" vertical="center" wrapText="1"/>
    </xf>
    <xf numFmtId="0" fontId="84" fillId="0" borderId="46" xfId="85" applyFont="1" applyBorder="1" applyAlignment="1">
      <alignment horizontal="center" vertical="center" wrapText="1"/>
    </xf>
    <xf numFmtId="0" fontId="84" fillId="0" borderId="72" xfId="87" applyFont="1" applyBorder="1" applyAlignment="1">
      <alignment horizontal="center" vertical="center" wrapText="1"/>
    </xf>
    <xf numFmtId="0" fontId="84" fillId="0" borderId="33" xfId="85" applyFont="1" applyBorder="1" applyAlignment="1">
      <alignment horizontal="center" vertical="center" wrapText="1"/>
    </xf>
    <xf numFmtId="0" fontId="84" fillId="0" borderId="49" xfId="85" applyFont="1" applyBorder="1" applyAlignment="1">
      <alignment horizontal="center" vertical="center" wrapText="1"/>
    </xf>
    <xf numFmtId="0" fontId="84" fillId="0" borderId="74" xfId="87" applyFont="1" applyBorder="1" applyAlignment="1">
      <alignment horizontal="center" vertical="center" wrapText="1"/>
    </xf>
    <xf numFmtId="0" fontId="84" fillId="0" borderId="12" xfId="85" applyFont="1" applyBorder="1" applyAlignment="1">
      <alignment horizontal="center" vertical="center" wrapText="1"/>
    </xf>
    <xf numFmtId="0" fontId="84" fillId="0" borderId="66" xfId="85" applyFont="1" applyBorder="1" applyAlignment="1">
      <alignment horizontal="center" vertical="center" wrapText="1"/>
    </xf>
    <xf numFmtId="3" fontId="142" fillId="0" borderId="71" xfId="89" applyNumberFormat="1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3" fontId="142" fillId="0" borderId="72" xfId="89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3" fontId="142" fillId="0" borderId="72" xfId="89" applyNumberFormat="1" applyFont="1" applyBorder="1" applyAlignment="1">
      <alignment horizontal="center" wrapText="1"/>
    </xf>
    <xf numFmtId="3" fontId="142" fillId="0" borderId="49" xfId="89" applyNumberFormat="1" applyFont="1" applyBorder="1" applyAlignment="1">
      <alignment horizontal="center" wrapText="1"/>
    </xf>
    <xf numFmtId="3" fontId="142" fillId="0" borderId="46" xfId="89" applyNumberFormat="1" applyFont="1" applyBorder="1" applyAlignment="1">
      <alignment horizontal="center" vertical="center" wrapText="1"/>
    </xf>
    <xf numFmtId="3" fontId="142" fillId="0" borderId="71" xfId="89" applyNumberFormat="1" applyFont="1" applyBorder="1" applyAlignment="1">
      <alignment horizontal="center" wrapText="1"/>
    </xf>
    <xf numFmtId="3" fontId="142" fillId="0" borderId="46" xfId="89" applyNumberFormat="1" applyFont="1" applyBorder="1" applyAlignment="1">
      <alignment horizontal="center" wrapText="1"/>
    </xf>
    <xf numFmtId="0" fontId="53" fillId="0" borderId="0" xfId="89" applyFont="1" applyAlignment="1">
      <alignment horizontal="right"/>
    </xf>
    <xf numFmtId="0" fontId="140" fillId="0" borderId="0" xfId="0" applyFont="1" applyAlignment="1">
      <alignment horizontal="right"/>
    </xf>
    <xf numFmtId="49" fontId="144" fillId="0" borderId="14" xfId="89" applyNumberFormat="1" applyFont="1" applyBorder="1"/>
    <xf numFmtId="0" fontId="0" fillId="0" borderId="37" xfId="0" applyBorder="1"/>
    <xf numFmtId="49" fontId="142" fillId="0" borderId="44" xfId="89" applyNumberFormat="1" applyFont="1" applyBorder="1" applyAlignment="1">
      <alignment horizontal="center" vertical="center"/>
    </xf>
    <xf numFmtId="49" fontId="142" fillId="0" borderId="41" xfId="89" applyNumberFormat="1" applyFont="1" applyBorder="1" applyAlignment="1">
      <alignment horizontal="center" vertical="center"/>
    </xf>
    <xf numFmtId="49" fontId="142" fillId="0" borderId="34" xfId="89" applyNumberFormat="1" applyFont="1" applyBorder="1" applyAlignment="1">
      <alignment horizontal="center" vertical="center"/>
    </xf>
    <xf numFmtId="49" fontId="142" fillId="0" borderId="35" xfId="89" applyNumberFormat="1" applyFont="1" applyBorder="1" applyAlignment="1">
      <alignment horizontal="center" vertical="center"/>
    </xf>
    <xf numFmtId="49" fontId="143" fillId="0" borderId="13" xfId="89" applyNumberFormat="1" applyFont="1" applyBorder="1" applyAlignment="1">
      <alignment horizontal="left"/>
    </xf>
    <xf numFmtId="49" fontId="143" fillId="0" borderId="51" xfId="89" applyNumberFormat="1" applyFont="1" applyBorder="1" applyAlignment="1">
      <alignment horizontal="left"/>
    </xf>
    <xf numFmtId="49" fontId="143" fillId="0" borderId="77" xfId="89" applyNumberFormat="1" applyFont="1" applyBorder="1" applyAlignment="1">
      <alignment horizontal="left"/>
    </xf>
    <xf numFmtId="49" fontId="144" fillId="0" borderId="10" xfId="89" applyNumberFormat="1" applyFont="1" applyBorder="1" applyAlignment="1">
      <alignment horizontal="left"/>
    </xf>
    <xf numFmtId="49" fontId="144" fillId="0" borderId="10" xfId="89" applyNumberFormat="1" applyFont="1" applyBorder="1" applyAlignment="1">
      <alignment horizontal="left" wrapText="1"/>
    </xf>
    <xf numFmtId="49" fontId="144" fillId="0" borderId="14" xfId="89" applyNumberFormat="1" applyFont="1" applyBorder="1" applyAlignment="1">
      <alignment horizontal="left"/>
    </xf>
    <xf numFmtId="49" fontId="144" fillId="0" borderId="37" xfId="89" applyNumberFormat="1" applyFont="1" applyBorder="1" applyAlignment="1">
      <alignment horizontal="left"/>
    </xf>
    <xf numFmtId="3" fontId="53" fillId="0" borderId="0" xfId="89" applyNumberFormat="1" applyFont="1" applyAlignment="1">
      <alignment horizontal="right"/>
    </xf>
    <xf numFmtId="49" fontId="180" fillId="0" borderId="0" xfId="89" applyNumberFormat="1" applyFont="1" applyAlignment="1">
      <alignment horizontal="center"/>
    </xf>
    <xf numFmtId="49" fontId="103" fillId="0" borderId="0" xfId="89" applyNumberFormat="1" applyFont="1" applyAlignment="1">
      <alignment horizontal="center"/>
    </xf>
    <xf numFmtId="0" fontId="0" fillId="0" borderId="46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3" fontId="142" fillId="0" borderId="71" xfId="89" applyNumberFormat="1" applyFont="1" applyBorder="1" applyAlignment="1">
      <alignment horizontal="center" vertical="center"/>
    </xf>
    <xf numFmtId="0" fontId="0" fillId="0" borderId="46" xfId="0" applyBorder="1" applyAlignment="1">
      <alignment horizontal="center"/>
    </xf>
    <xf numFmtId="49" fontId="103" fillId="0" borderId="0" xfId="89" applyNumberFormat="1" applyFont="1" applyAlignment="1">
      <alignment horizontal="center" vertical="center"/>
    </xf>
    <xf numFmtId="49" fontId="180" fillId="0" borderId="0" xfId="89" applyNumberFormat="1" applyFont="1" applyAlignment="1">
      <alignment horizontal="center" vertical="center"/>
    </xf>
    <xf numFmtId="49" fontId="142" fillId="0" borderId="86" xfId="89" applyNumberFormat="1" applyFont="1" applyBorder="1" applyAlignment="1">
      <alignment horizontal="center" vertical="center"/>
    </xf>
    <xf numFmtId="49" fontId="142" fillId="0" borderId="87" xfId="89" applyNumberFormat="1" applyFont="1" applyBorder="1" applyAlignment="1">
      <alignment horizontal="center" vertical="center"/>
    </xf>
    <xf numFmtId="49" fontId="142" fillId="0" borderId="74" xfId="89" applyNumberFormat="1" applyFont="1" applyBorder="1" applyAlignment="1">
      <alignment horizontal="center" vertical="center"/>
    </xf>
    <xf numFmtId="49" fontId="142" fillId="0" borderId="59" xfId="89" applyNumberFormat="1" applyFont="1" applyBorder="1" applyAlignment="1">
      <alignment horizontal="center" vertical="center"/>
    </xf>
    <xf numFmtId="49" fontId="142" fillId="0" borderId="52" xfId="89" applyNumberFormat="1" applyFont="1" applyBorder="1" applyAlignment="1">
      <alignment horizontal="center" vertical="center"/>
    </xf>
    <xf numFmtId="49" fontId="142" fillId="0" borderId="66" xfId="89" applyNumberFormat="1" applyFont="1" applyBorder="1" applyAlignment="1">
      <alignment horizontal="center" vertical="center"/>
    </xf>
    <xf numFmtId="3" fontId="142" fillId="0" borderId="41" xfId="89" applyNumberFormat="1" applyFont="1" applyBorder="1" applyAlignment="1">
      <alignment horizontal="center" wrapText="1"/>
    </xf>
    <xf numFmtId="3" fontId="142" fillId="0" borderId="47" xfId="89" applyNumberFormat="1" applyFont="1" applyBorder="1" applyAlignment="1">
      <alignment horizontal="center" wrapText="1"/>
    </xf>
    <xf numFmtId="49" fontId="140" fillId="0" borderId="0" xfId="89" applyNumberFormat="1" applyFont="1" applyAlignment="1">
      <alignment horizontal="right" vertical="center"/>
    </xf>
    <xf numFmtId="0" fontId="142" fillId="0" borderId="11" xfId="89" applyFont="1" applyBorder="1"/>
    <xf numFmtId="0" fontId="0" fillId="0" borderId="43" xfId="0" applyBorder="1"/>
    <xf numFmtId="0" fontId="140" fillId="0" borderId="0" xfId="89" applyFont="1" applyAlignment="1">
      <alignment horizontal="center"/>
    </xf>
    <xf numFmtId="0" fontId="180" fillId="0" borderId="0" xfId="89" applyFont="1" applyAlignment="1">
      <alignment horizontal="center"/>
    </xf>
    <xf numFmtId="0" fontId="103" fillId="0" borderId="0" xfId="89" applyFont="1" applyAlignment="1">
      <alignment horizontal="center"/>
    </xf>
    <xf numFmtId="0" fontId="0" fillId="0" borderId="0" xfId="0" applyAlignment="1">
      <alignment horizontal="center"/>
    </xf>
    <xf numFmtId="0" fontId="87" fillId="0" borderId="0" xfId="63" applyFont="1" applyAlignment="1">
      <alignment horizontal="center" wrapText="1"/>
    </xf>
    <xf numFmtId="0" fontId="87" fillId="0" borderId="0" xfId="62" applyFont="1" applyAlignment="1">
      <alignment horizontal="center" wrapText="1"/>
    </xf>
    <xf numFmtId="0" fontId="87" fillId="36" borderId="16" xfId="62" applyFont="1" applyFill="1" applyBorder="1" applyAlignment="1">
      <alignment horizontal="left" vertical="center" wrapText="1"/>
    </xf>
    <xf numFmtId="0" fontId="87" fillId="36" borderId="17" xfId="62" applyFont="1" applyFill="1" applyBorder="1" applyAlignment="1">
      <alignment horizontal="left" vertical="center" wrapText="1"/>
    </xf>
    <xf numFmtId="0" fontId="87" fillId="36" borderId="48" xfId="62" applyFont="1" applyFill="1" applyBorder="1" applyAlignment="1">
      <alignment horizontal="left" vertical="center" wrapText="1"/>
    </xf>
    <xf numFmtId="0" fontId="87" fillId="36" borderId="15" xfId="62" applyFont="1" applyFill="1" applyBorder="1" applyAlignment="1">
      <alignment horizontal="left" vertical="center" wrapText="1"/>
    </xf>
    <xf numFmtId="0" fontId="87" fillId="0" borderId="0" xfId="62" applyFont="1" applyAlignment="1">
      <alignment horizontal="center" vertical="center" wrapText="1"/>
    </xf>
    <xf numFmtId="0" fontId="90" fillId="0" borderId="0" xfId="44" applyFont="1" applyAlignment="1">
      <alignment horizontal="center" vertical="center" wrapText="1"/>
    </xf>
    <xf numFmtId="0" fontId="87" fillId="36" borderId="75" xfId="62" applyFont="1" applyFill="1" applyBorder="1" applyAlignment="1">
      <alignment horizontal="left" vertical="center" wrapText="1"/>
    </xf>
    <xf numFmtId="0" fontId="87" fillId="36" borderId="71" xfId="62" applyFont="1" applyFill="1" applyBorder="1" applyAlignment="1">
      <alignment horizontal="left" vertical="center" wrapText="1"/>
    </xf>
    <xf numFmtId="0" fontId="87" fillId="36" borderId="62" xfId="62" applyFont="1" applyFill="1" applyBorder="1" applyAlignment="1">
      <alignment horizontal="left" vertical="center" wrapText="1"/>
    </xf>
    <xf numFmtId="0" fontId="87" fillId="36" borderId="72" xfId="62" applyFont="1" applyFill="1" applyBorder="1" applyAlignment="1">
      <alignment horizontal="left" vertical="center" wrapText="1"/>
    </xf>
    <xf numFmtId="0" fontId="89" fillId="0" borderId="0" xfId="44" applyFont="1" applyAlignment="1">
      <alignment vertical="center"/>
    </xf>
    <xf numFmtId="0" fontId="20" fillId="0" borderId="0" xfId="7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/>
    </xf>
    <xf numFmtId="0" fontId="24" fillId="0" borderId="0" xfId="70" applyFont="1" applyAlignment="1">
      <alignment horizontal="center" vertical="center" wrapText="1"/>
    </xf>
    <xf numFmtId="0" fontId="59" fillId="0" borderId="0" xfId="70" applyFont="1" applyAlignment="1">
      <alignment horizontal="center" vertical="justify"/>
    </xf>
    <xf numFmtId="0" fontId="125" fillId="0" borderId="0" xfId="0" applyFont="1" applyAlignment="1">
      <alignment horizontal="center" vertical="justify"/>
    </xf>
    <xf numFmtId="3" fontId="22" fillId="0" borderId="0" xfId="70" applyNumberFormat="1" applyFont="1" applyAlignment="1">
      <alignment horizontal="right" vertical="center"/>
    </xf>
    <xf numFmtId="0" fontId="125" fillId="0" borderId="0" xfId="0" applyFont="1"/>
    <xf numFmtId="0" fontId="17" fillId="0" borderId="39" xfId="7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7" fillId="0" borderId="31" xfId="70" applyFont="1" applyBorder="1" applyAlignment="1">
      <alignment horizontal="center" wrapText="1"/>
    </xf>
    <xf numFmtId="0" fontId="17" fillId="0" borderId="60" xfId="70" applyFont="1" applyBorder="1" applyAlignment="1">
      <alignment horizontal="center" wrapText="1"/>
    </xf>
    <xf numFmtId="0" fontId="17" fillId="0" borderId="32" xfId="70" applyFont="1" applyBorder="1" applyAlignment="1">
      <alignment horizontal="center" wrapText="1"/>
    </xf>
    <xf numFmtId="0" fontId="17" fillId="0" borderId="31" xfId="70" applyFont="1" applyBorder="1" applyAlignment="1">
      <alignment horizontal="center" vertical="center" wrapText="1"/>
    </xf>
    <xf numFmtId="0" fontId="17" fillId="0" borderId="45" xfId="70" applyFont="1" applyBorder="1" applyAlignment="1">
      <alignment horizontal="center" vertical="center" wrapText="1"/>
    </xf>
    <xf numFmtId="0" fontId="17" fillId="0" borderId="60" xfId="7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2" fillId="0" borderId="24" xfId="74" applyFont="1" applyBorder="1" applyAlignment="1">
      <alignment horizontal="center" vertical="center"/>
    </xf>
    <xf numFmtId="0" fontId="22" fillId="0" borderId="0" xfId="74" applyFont="1" applyAlignment="1">
      <alignment horizontal="center" vertical="center"/>
    </xf>
    <xf numFmtId="0" fontId="22" fillId="0" borderId="54" xfId="74" applyFont="1" applyBorder="1" applyAlignment="1">
      <alignment horizontal="center" vertical="center"/>
    </xf>
    <xf numFmtId="0" fontId="17" fillId="32" borderId="63" xfId="74" applyFont="1" applyFill="1" applyBorder="1" applyAlignment="1">
      <alignment horizontal="left" vertical="center" wrapText="1"/>
    </xf>
    <xf numFmtId="0" fontId="17" fillId="32" borderId="52" xfId="74" applyFont="1" applyFill="1" applyBorder="1" applyAlignment="1">
      <alignment horizontal="left" vertical="center" wrapText="1"/>
    </xf>
    <xf numFmtId="0" fontId="17" fillId="32" borderId="66" xfId="74" applyFont="1" applyFill="1" applyBorder="1" applyAlignment="1">
      <alignment horizontal="left" vertical="center" wrapText="1"/>
    </xf>
    <xf numFmtId="0" fontId="17" fillId="32" borderId="48" xfId="74" applyFont="1" applyFill="1" applyBorder="1" applyAlignment="1">
      <alignment horizontal="left" vertical="center" wrapText="1"/>
    </xf>
    <xf numFmtId="0" fontId="17" fillId="32" borderId="43" xfId="74" applyFont="1" applyFill="1" applyBorder="1" applyAlignment="1">
      <alignment horizontal="left" vertical="center" wrapText="1"/>
    </xf>
    <xf numFmtId="0" fontId="17" fillId="32" borderId="18" xfId="74" applyFont="1" applyFill="1" applyBorder="1" applyAlignment="1">
      <alignment horizontal="left" vertical="center" wrapText="1"/>
    </xf>
    <xf numFmtId="0" fontId="85" fillId="0" borderId="0" xfId="73" applyFont="1" applyAlignment="1">
      <alignment horizontal="center" wrapText="1"/>
    </xf>
    <xf numFmtId="0" fontId="85" fillId="0" borderId="0" xfId="75" applyFont="1" applyAlignment="1">
      <alignment horizontal="center"/>
    </xf>
    <xf numFmtId="3" fontId="53" fillId="0" borderId="0" xfId="74" applyNumberFormat="1" applyFont="1" applyAlignment="1">
      <alignment horizontal="right"/>
    </xf>
    <xf numFmtId="0" fontId="22" fillId="34" borderId="24" xfId="74" applyFont="1" applyFill="1" applyBorder="1" applyAlignment="1">
      <alignment horizontal="center" vertical="center" wrapText="1"/>
    </xf>
    <xf numFmtId="0" fontId="22" fillId="34" borderId="0" xfId="74" applyFont="1" applyFill="1" applyAlignment="1">
      <alignment horizontal="center" vertical="center" wrapText="1"/>
    </xf>
    <xf numFmtId="0" fontId="22" fillId="34" borderId="54" xfId="74" applyFont="1" applyFill="1" applyBorder="1" applyAlignment="1">
      <alignment horizontal="center" vertical="center" wrapText="1"/>
    </xf>
    <xf numFmtId="0" fontId="154" fillId="0" borderId="0" xfId="91" applyFont="1" applyAlignment="1">
      <alignment horizontal="center"/>
    </xf>
    <xf numFmtId="0" fontId="150" fillId="0" borderId="0" xfId="91" applyFont="1" applyAlignment="1">
      <alignment horizontal="center"/>
    </xf>
    <xf numFmtId="0" fontId="53" fillId="0" borderId="0" xfId="74" applyFont="1" applyAlignment="1">
      <alignment horizontal="right"/>
    </xf>
    <xf numFmtId="0" fontId="153" fillId="0" borderId="0" xfId="62" applyFont="1" applyAlignment="1">
      <alignment horizontal="center"/>
    </xf>
    <xf numFmtId="0" fontId="85" fillId="0" borderId="0" xfId="91" applyFont="1" applyAlignment="1">
      <alignment horizontal="center"/>
    </xf>
    <xf numFmtId="0" fontId="90" fillId="0" borderId="0" xfId="91" applyFont="1" applyAlignment="1">
      <alignment horizontal="center"/>
    </xf>
    <xf numFmtId="0" fontId="164" fillId="0" borderId="0" xfId="0" applyFont="1" applyAlignment="1">
      <alignment horizontal="center"/>
    </xf>
  </cellXfs>
  <cellStyles count="99">
    <cellStyle name="20% - 1. jelölőszín 2" xfId="1" xr:uid="{00000000-0005-0000-0000-000000000000}"/>
    <cellStyle name="20% - 2. jelölőszín 2" xfId="2" xr:uid="{00000000-0005-0000-0000-000001000000}"/>
    <cellStyle name="20% - 3. jelölőszín 2" xfId="3" xr:uid="{00000000-0005-0000-0000-000002000000}"/>
    <cellStyle name="20% - 4. jelölőszín 2" xfId="4" xr:uid="{00000000-0005-0000-0000-000003000000}"/>
    <cellStyle name="20% - 5. jelölőszín 2" xfId="5" xr:uid="{00000000-0005-0000-0000-000004000000}"/>
    <cellStyle name="20% - 6. jelölőszín 2" xfId="6" xr:uid="{00000000-0005-0000-0000-000005000000}"/>
    <cellStyle name="40% - 1. jelölőszín 2" xfId="7" xr:uid="{00000000-0005-0000-0000-000006000000}"/>
    <cellStyle name="40% - 2. jelölőszín 2" xfId="8" xr:uid="{00000000-0005-0000-0000-000007000000}"/>
    <cellStyle name="40% - 3. jelölőszín 2" xfId="9" xr:uid="{00000000-0005-0000-0000-000008000000}"/>
    <cellStyle name="40% - 4. jelölőszín 2" xfId="10" xr:uid="{00000000-0005-0000-0000-000009000000}"/>
    <cellStyle name="40% - 5. jelölőszín 2" xfId="11" xr:uid="{00000000-0005-0000-0000-00000A000000}"/>
    <cellStyle name="40% - 6. jelölőszín 2" xfId="12" xr:uid="{00000000-0005-0000-0000-00000B000000}"/>
    <cellStyle name="60% - 1. jelölőszín 2" xfId="13" xr:uid="{00000000-0005-0000-0000-00000C000000}"/>
    <cellStyle name="60% - 2. jelölőszín 2" xfId="14" xr:uid="{00000000-0005-0000-0000-00000D000000}"/>
    <cellStyle name="60% - 3. jelölőszín 2" xfId="15" xr:uid="{00000000-0005-0000-0000-00000E000000}"/>
    <cellStyle name="60% - 4. jelölőszín 2" xfId="16" xr:uid="{00000000-0005-0000-0000-00000F000000}"/>
    <cellStyle name="60% - 5. jelölőszín 2" xfId="17" xr:uid="{00000000-0005-0000-0000-000010000000}"/>
    <cellStyle name="60% - 6. jelölőszín 2" xfId="18" xr:uid="{00000000-0005-0000-0000-000011000000}"/>
    <cellStyle name="Bevitel 2" xfId="19" xr:uid="{00000000-0005-0000-0000-000012000000}"/>
    <cellStyle name="Cím 2" xfId="20" xr:uid="{00000000-0005-0000-0000-000013000000}"/>
    <cellStyle name="Címsor 1 2" xfId="21" xr:uid="{00000000-0005-0000-0000-000014000000}"/>
    <cellStyle name="Címsor 2 2" xfId="22" xr:uid="{00000000-0005-0000-0000-000015000000}"/>
    <cellStyle name="Címsor 3 2" xfId="23" xr:uid="{00000000-0005-0000-0000-000016000000}"/>
    <cellStyle name="Címsor 4 2" xfId="24" xr:uid="{00000000-0005-0000-0000-000017000000}"/>
    <cellStyle name="Ellenőrzőcella 2" xfId="25" xr:uid="{00000000-0005-0000-0000-000018000000}"/>
    <cellStyle name="Ezres" xfId="98" builtinId="3"/>
    <cellStyle name="Ezres 2" xfId="26" xr:uid="{00000000-0005-0000-0000-000019000000}"/>
    <cellStyle name="Ezres 2 2" xfId="27" xr:uid="{00000000-0005-0000-0000-00001A000000}"/>
    <cellStyle name="Ezres 3" xfId="28" xr:uid="{00000000-0005-0000-0000-00001B000000}"/>
    <cellStyle name="Ezres 4" xfId="29" xr:uid="{00000000-0005-0000-0000-00001C000000}"/>
    <cellStyle name="Ezres 5 2" xfId="90" xr:uid="{00000000-0005-0000-0000-00001D000000}"/>
    <cellStyle name="Ezres_2012. évi költségvetés" xfId="30" xr:uid="{00000000-0005-0000-0000-00001E000000}"/>
    <cellStyle name="Figyelmeztetés 2" xfId="31" xr:uid="{00000000-0005-0000-0000-00001F000000}"/>
    <cellStyle name="Hivatkozás" xfId="82" builtinId="8"/>
    <cellStyle name="Hivatkozott cella 2" xfId="32" xr:uid="{00000000-0005-0000-0000-000021000000}"/>
    <cellStyle name="Jegyzet 2" xfId="33" xr:uid="{00000000-0005-0000-0000-000022000000}"/>
    <cellStyle name="Jelölőszín (1) 2" xfId="34" xr:uid="{00000000-0005-0000-0000-000023000000}"/>
    <cellStyle name="Jelölőszín (2) 2" xfId="35" xr:uid="{00000000-0005-0000-0000-000024000000}"/>
    <cellStyle name="Jelölőszín (3) 2" xfId="36" xr:uid="{00000000-0005-0000-0000-000025000000}"/>
    <cellStyle name="Jelölőszín (4) 2" xfId="37" xr:uid="{00000000-0005-0000-0000-000026000000}"/>
    <cellStyle name="Jelölőszín (5) 2" xfId="38" xr:uid="{00000000-0005-0000-0000-000027000000}"/>
    <cellStyle name="Jelölőszín (6) 2" xfId="39" xr:uid="{00000000-0005-0000-0000-000028000000}"/>
    <cellStyle name="Jó 2" xfId="40" xr:uid="{00000000-0005-0000-0000-000029000000}"/>
    <cellStyle name="Kimenet 2" xfId="41" xr:uid="{00000000-0005-0000-0000-00002A000000}"/>
    <cellStyle name="Magyarázó szöveg 2" xfId="42" xr:uid="{00000000-0005-0000-0000-00002B000000}"/>
    <cellStyle name="Normál" xfId="0" builtinId="0"/>
    <cellStyle name="Normál 2" xfId="43" xr:uid="{00000000-0005-0000-0000-00002D000000}"/>
    <cellStyle name="Normál 2 2" xfId="44" xr:uid="{00000000-0005-0000-0000-00002E000000}"/>
    <cellStyle name="Normál 2 3" xfId="45" xr:uid="{00000000-0005-0000-0000-00002F000000}"/>
    <cellStyle name="Normál 2 3 2" xfId="78" xr:uid="{00000000-0005-0000-0000-000030000000}"/>
    <cellStyle name="Normál 2 3 2 2" xfId="79" xr:uid="{00000000-0005-0000-0000-000031000000}"/>
    <cellStyle name="Normál 2 3 2 2 2" xfId="96" xr:uid="{00000000-0005-0000-0000-000032000000}"/>
    <cellStyle name="Normál 2 3 2 4" xfId="93" xr:uid="{00000000-0005-0000-0000-000033000000}"/>
    <cellStyle name="Normál 2 4" xfId="46" xr:uid="{00000000-0005-0000-0000-000034000000}"/>
    <cellStyle name="Normál 2 4 2" xfId="71" xr:uid="{00000000-0005-0000-0000-000035000000}"/>
    <cellStyle name="Normál 2 5" xfId="72" xr:uid="{00000000-0005-0000-0000-000036000000}"/>
    <cellStyle name="Normál 2 5 2" xfId="94" xr:uid="{00000000-0005-0000-0000-000037000000}"/>
    <cellStyle name="Normál 2 5 2 2" xfId="95" xr:uid="{00000000-0005-0000-0000-000038000000}"/>
    <cellStyle name="Normál 2 6" xfId="81" xr:uid="{00000000-0005-0000-0000-000039000000}"/>
    <cellStyle name="Normál 2_Másolat - Honalprol letöltött 2015-ös" xfId="47" xr:uid="{00000000-0005-0000-0000-00003A000000}"/>
    <cellStyle name="Normál 3" xfId="48" xr:uid="{00000000-0005-0000-0000-00003B000000}"/>
    <cellStyle name="Normál 4" xfId="49" xr:uid="{00000000-0005-0000-0000-00003C000000}"/>
    <cellStyle name="Normál 5" xfId="50" xr:uid="{00000000-0005-0000-0000-00003D000000}"/>
    <cellStyle name="Normál 5 2" xfId="77" xr:uid="{00000000-0005-0000-0000-00003E000000}"/>
    <cellStyle name="Normál 5 3 2 2" xfId="84" xr:uid="{00000000-0005-0000-0000-00003F000000}"/>
    <cellStyle name="Normál 5 3 3" xfId="83" xr:uid="{00000000-0005-0000-0000-000040000000}"/>
    <cellStyle name="Normál 6" xfId="51" xr:uid="{00000000-0005-0000-0000-000041000000}"/>
    <cellStyle name="Normál 7" xfId="52" xr:uid="{00000000-0005-0000-0000-000042000000}"/>
    <cellStyle name="Normál 8" xfId="97" xr:uid="{00000000-0005-0000-0000-000043000000}"/>
    <cellStyle name="Normál 8 2" xfId="89" xr:uid="{00000000-0005-0000-0000-000044000000}"/>
    <cellStyle name="Normál_2004.évi költg.v. terv .xls" xfId="53" xr:uid="{00000000-0005-0000-0000-000045000000}"/>
    <cellStyle name="Normál_2004.évi költg.v. terv .xls 3 2" xfId="75" xr:uid="{00000000-0005-0000-0000-000046000000}"/>
    <cellStyle name="Normál_2005.évi zárszámadás" xfId="86" xr:uid="{00000000-0005-0000-0000-000047000000}"/>
    <cellStyle name="Normál_2005.koncepció xls" xfId="54" xr:uid="{00000000-0005-0000-0000-000048000000}"/>
    <cellStyle name="Normál_2005.koncepció xls 2" xfId="55" xr:uid="{00000000-0005-0000-0000-000049000000}"/>
    <cellStyle name="Normál_2009. évi Zárszámadás" xfId="88" xr:uid="{00000000-0005-0000-0000-00004A000000}"/>
    <cellStyle name="Normál_2011. évi költségvetés kihirdetésre javított" xfId="56" xr:uid="{00000000-0005-0000-0000-00004B000000}"/>
    <cellStyle name="Normál_2012. évi költségvetés" xfId="57" xr:uid="{00000000-0005-0000-0000-00004C000000}"/>
    <cellStyle name="Normál_2012. évi költségvetés 2 2" xfId="74" xr:uid="{00000000-0005-0000-0000-00004D000000}"/>
    <cellStyle name="Normál_2012. évi zárszámadás rendelet" xfId="85" xr:uid="{00000000-0005-0000-0000-00004E000000}"/>
    <cellStyle name="Normál_2014 évi költségvetés előirányzatok költségvetéshez" xfId="58" xr:uid="{00000000-0005-0000-0000-00004F000000}"/>
    <cellStyle name="Normál_4-5.sz. melléklet_02_normatíva Katinak 2012 2" xfId="76" xr:uid="{00000000-0005-0000-0000-000050000000}"/>
    <cellStyle name="Normál_97ûrlap" xfId="59" xr:uid="{00000000-0005-0000-0000-000051000000}"/>
    <cellStyle name="Normál_Beszámoló táblák 2001. évről" xfId="87" xr:uid="{00000000-0005-0000-0000-000052000000}"/>
    <cellStyle name="Normál_dologi kimutatás 2009-2010.összesítve" xfId="60" xr:uid="{00000000-0005-0000-0000-000053000000}"/>
    <cellStyle name="Normál_Igény-elszám.2009-2010 Civilek" xfId="91" xr:uid="{00000000-0005-0000-0000-000054000000}"/>
    <cellStyle name="Normál_Igény-elszám.2009-2010 Civilek_2011. évi költségvetés kihirdetésre javított" xfId="61" xr:uid="{00000000-0005-0000-0000-000055000000}"/>
    <cellStyle name="Normál_Költségvetés 2005." xfId="62" xr:uid="{00000000-0005-0000-0000-000056000000}"/>
    <cellStyle name="Normál_Költségvetés 2005. 2" xfId="63" xr:uid="{00000000-0005-0000-0000-000057000000}"/>
    <cellStyle name="Normál_Költségvetés 2005. 3 2" xfId="73" xr:uid="{00000000-0005-0000-0000-000058000000}"/>
    <cellStyle name="Normal_KTRSZJ" xfId="64" xr:uid="{00000000-0005-0000-0000-000059000000}"/>
    <cellStyle name="Normál_Pilisvörösvár(1) 2" xfId="70" xr:uid="{00000000-0005-0000-0000-00005A000000}"/>
    <cellStyle name="Normál_Státusz hivatal" xfId="65" xr:uid="{00000000-0005-0000-0000-00005B000000}"/>
    <cellStyle name="Összesen 2" xfId="66" xr:uid="{00000000-0005-0000-0000-00005C000000}"/>
    <cellStyle name="Pénznem 2" xfId="92" xr:uid="{00000000-0005-0000-0000-00005D000000}"/>
    <cellStyle name="Rossz 2" xfId="67" xr:uid="{00000000-0005-0000-0000-00005E000000}"/>
    <cellStyle name="Semleges 2" xfId="68" xr:uid="{00000000-0005-0000-0000-00005F000000}"/>
    <cellStyle name="Számítás 2" xfId="69" xr:uid="{00000000-0005-0000-0000-000060000000}"/>
    <cellStyle name="Százalék" xfId="80" builtin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3.xml"/><Relationship Id="rId47" Type="http://schemas.openxmlformats.org/officeDocument/2006/relationships/externalLink" Target="externalLinks/externalLink8.xml"/><Relationship Id="rId50" Type="http://schemas.openxmlformats.org/officeDocument/2006/relationships/styles" Target="styles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2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externalLink" Target="externalLinks/externalLink6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5.xml"/><Relationship Id="rId52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4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OLNAR~1.ZSU\LOCALS~1\Temp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home\Dokumentumok\Ktgvet.m&#243;dosit&#225;s\2003.%20&#233;vi%20k&#246;lts&#233;gvet&#233;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home\Dokumentumok\Hitelek,munk&#225;ltat&#243;i\2003.%20&#233;vi%20k&#246;lts&#233;gvet&#233;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home\Documents%20and%20Settings\user\Local%20Settings\Temporary%20Internet%20Files\Content.IE5\AB8BUPK3\KOLTSEGV\2003.%20&#233;vi%20k&#246;lts&#233;gvet&#233;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home\Documents%20and%20Settings\user\Local%20Settings\Temporary%20Internet%20Files\Content.IE5\4HQ78TAR\2003.%20&#233;vi%20k&#246;lts&#233;gvet&#233;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kumentumok\KOLTSEGV\2003.%20&#233;vi%20k&#246;lts&#233;gvet&#233;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&#193;LTOZTATOTT\Z&#225;rsz&#225;mad&#225;s\Saj&#225;t_Z&#225;rsz&#225;mad&#225;s_2018_0416_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2\home\Documents\Andrea\K&#246;lts&#233;gvet&#233;s\Z&#225;rsz&#225;mad&#225;s\2018\&#214;NK_Leadott\Z&#225;rsz&#225;mad&#225;s\Saj&#225;t_Z&#225;rsz&#225;mad&#225;s_2018_0416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jegyzék"/>
      <sheetName val="Címrend"/>
      <sheetName val="Bevétel_kiadásegyüttesen_1_m_"/>
      <sheetName val="Bevételekmindössszesen_2_m_"/>
      <sheetName val="PolgármesteriHiv_szakf__3_m__"/>
      <sheetName val="Bevételekrészletezve_4__"/>
      <sheetName val="Kiadásokösszesen_5__"/>
      <sheetName val="Kiadásokösszesítveint__6__"/>
      <sheetName val="Bevét_kiadásintézm__7__"/>
      <sheetName val="Intézményipótlékok"/>
      <sheetName val="Létszámadatok"/>
      <sheetName val="Polg_Hiv_szakfeladkiadásai"/>
      <sheetName val="Polg_Hiv_kiadásai_11_16_m__"/>
      <sheetName val="öbbéveselkötelezettség"/>
      <sheetName val="NémetNemz_Kis_Önkorm_ktgvet_"/>
      <sheetName val="Munka13_2_"/>
      <sheetName val="Munka2"/>
      <sheetName val="Intézm_felhalm_kiadások"/>
      <sheetName val="Intézményirészletezettkiadás_"/>
      <sheetName val="Államinormatíva2003"/>
      <sheetName val="Társ_szervektámogatásai2002_"/>
    </sheetNames>
    <sheetDataSet>
      <sheetData sheetId="0"/>
      <sheetData sheetId="1"/>
      <sheetData sheetId="2"/>
      <sheetData sheetId="3"/>
      <sheetData sheetId="4">
        <row r="4">
          <cell r="A4" t="str">
            <v xml:space="preserve">Polgármesteri Hivatal 2002. évi   bevételi előirányzata </v>
          </cell>
        </row>
        <row r="5">
          <cell r="A5" t="str">
            <v>szakfeladatonkénti összesítése</v>
          </cell>
        </row>
        <row r="6">
          <cell r="E6" t="str">
            <v>3.sz. melléklet</v>
          </cell>
        </row>
        <row r="7">
          <cell r="E7" t="str">
            <v>ezer Ft-ban</v>
          </cell>
        </row>
        <row r="8">
          <cell r="E8" t="str">
            <v>Módosított</v>
          </cell>
        </row>
        <row r="9">
          <cell r="A9" t="str">
            <v>Alcím</v>
          </cell>
          <cell r="B9" t="str">
            <v>Szakfeladatok</v>
          </cell>
          <cell r="C9" t="str">
            <v>Előirányzat</v>
          </cell>
          <cell r="D9" t="str">
            <v>Módosítás</v>
          </cell>
          <cell r="E9" t="str">
            <v>előirányzat</v>
          </cell>
        </row>
        <row r="10">
          <cell r="B10" t="str">
            <v>megnevezése</v>
          </cell>
          <cell r="C10">
            <v>2002</v>
          </cell>
          <cell r="E10">
            <v>2002</v>
          </cell>
        </row>
        <row r="12">
          <cell r="A12">
            <v>5</v>
          </cell>
          <cell r="B12" t="str">
            <v>Kisegítő mezőgazdasági tevék.</v>
          </cell>
          <cell r="C12">
            <v>75</v>
          </cell>
          <cell r="D12">
            <v>0</v>
          </cell>
          <cell r="E12">
            <v>75</v>
          </cell>
        </row>
        <row r="13">
          <cell r="A13">
            <v>6</v>
          </cell>
          <cell r="B13" t="str">
            <v>Könyv- és zeneműkiadás</v>
          </cell>
          <cell r="C13">
            <v>560</v>
          </cell>
          <cell r="D13">
            <v>0</v>
          </cell>
          <cell r="E13">
            <v>560</v>
          </cell>
        </row>
        <row r="14">
          <cell r="A14">
            <v>7</v>
          </cell>
          <cell r="B14" t="str">
            <v>Lapkiadás</v>
          </cell>
          <cell r="C14">
            <v>2420</v>
          </cell>
          <cell r="D14">
            <v>0</v>
          </cell>
          <cell r="E14">
            <v>2420</v>
          </cell>
        </row>
        <row r="15">
          <cell r="A15">
            <v>9</v>
          </cell>
          <cell r="B15" t="str">
            <v>Üdültetés</v>
          </cell>
          <cell r="C15">
            <v>8832</v>
          </cell>
          <cell r="D15">
            <v>0</v>
          </cell>
          <cell r="E15">
            <v>8832</v>
          </cell>
        </row>
        <row r="16">
          <cell r="A16">
            <v>11</v>
          </cell>
          <cell r="B16" t="str">
            <v>Saját v.bérelt ingatlan hasznositás</v>
          </cell>
          <cell r="C16">
            <v>8750</v>
          </cell>
          <cell r="D16">
            <v>105000</v>
          </cell>
          <cell r="E16">
            <v>8750</v>
          </cell>
        </row>
        <row r="17">
          <cell r="A17">
            <v>12</v>
          </cell>
          <cell r="B17" t="str">
            <v>Önkormányzatok igazgatási tevékenysége</v>
          </cell>
          <cell r="C17">
            <v>82646</v>
          </cell>
          <cell r="D17">
            <v>20582</v>
          </cell>
          <cell r="E17">
            <v>103228</v>
          </cell>
        </row>
        <row r="18">
          <cell r="B18" t="str">
            <v>Folyószámlahitel igénybevétel</v>
          </cell>
          <cell r="C18">
            <v>100000</v>
          </cell>
          <cell r="D18">
            <v>0</v>
          </cell>
          <cell r="E18">
            <v>100000</v>
          </cell>
        </row>
        <row r="19">
          <cell r="B19" t="str">
            <v>Fejlesztési célhitel igénybevétel</v>
          </cell>
          <cell r="C19">
            <v>15000</v>
          </cell>
          <cell r="D19">
            <v>0</v>
          </cell>
          <cell r="E19">
            <v>15000</v>
          </cell>
        </row>
        <row r="20">
          <cell r="A20">
            <v>14</v>
          </cell>
          <cell r="B20" t="str">
            <v xml:space="preserve">Okmányiroda </v>
          </cell>
          <cell r="C20">
            <v>6000</v>
          </cell>
          <cell r="D20">
            <v>0</v>
          </cell>
          <cell r="E20">
            <v>6000</v>
          </cell>
        </row>
        <row r="21">
          <cell r="A21">
            <v>16</v>
          </cell>
          <cell r="B21" t="str">
            <v>Német Nemzetiségi Kisebbségi Önkormányzat</v>
          </cell>
          <cell r="C21">
            <v>5200</v>
          </cell>
          <cell r="D21">
            <v>1397</v>
          </cell>
          <cell r="E21">
            <v>6597</v>
          </cell>
        </row>
        <row r="22">
          <cell r="A22">
            <v>17</v>
          </cell>
          <cell r="B22" t="str">
            <v>Város és községgazdálkodási szolgáltatás</v>
          </cell>
          <cell r="C22">
            <v>500</v>
          </cell>
          <cell r="D22">
            <v>587</v>
          </cell>
          <cell r="E22">
            <v>500</v>
          </cell>
        </row>
        <row r="23">
          <cell r="A23">
            <v>18</v>
          </cell>
          <cell r="B23" t="str">
            <v>Köztemető fenntartás, üzemeltetés</v>
          </cell>
          <cell r="C23">
            <v>875</v>
          </cell>
          <cell r="D23">
            <v>2742</v>
          </cell>
          <cell r="E23">
            <v>3617</v>
          </cell>
        </row>
        <row r="24">
          <cell r="A24">
            <v>21</v>
          </cell>
          <cell r="B24" t="str">
            <v>Önkorm.-i feladatranem tervezhető elszámolás</v>
          </cell>
          <cell r="C24">
            <v>1120954</v>
          </cell>
          <cell r="D24">
            <v>8992</v>
          </cell>
          <cell r="E24">
            <v>1129946</v>
          </cell>
        </row>
        <row r="25">
          <cell r="B25" t="str">
            <v>Fejl.c.p.e.átvétel lakosságtól</v>
          </cell>
        </row>
        <row r="26">
          <cell r="A26">
            <v>22</v>
          </cell>
          <cell r="B26" t="str">
            <v>Állategészségügyi tevékenység</v>
          </cell>
          <cell r="C26">
            <v>616</v>
          </cell>
          <cell r="D26">
            <v>0</v>
          </cell>
          <cell r="E26">
            <v>616</v>
          </cell>
        </row>
        <row r="27">
          <cell r="A27">
            <v>25</v>
          </cell>
          <cell r="B27" t="str">
            <v>Szennyvízelvezetésés kezelés</v>
          </cell>
        </row>
        <row r="28">
          <cell r="A28">
            <v>26</v>
          </cell>
          <cell r="B28" t="str">
            <v>Települési hulladékokkezelési köztisztasági bev.</v>
          </cell>
          <cell r="C28">
            <v>4928</v>
          </cell>
          <cell r="D28">
            <v>0</v>
          </cell>
          <cell r="E28">
            <v>4928</v>
          </cell>
        </row>
        <row r="29">
          <cell r="A29">
            <v>27</v>
          </cell>
          <cell r="B29" t="str">
            <v>Közművelődési könyvtár</v>
          </cell>
          <cell r="C29">
            <v>1110</v>
          </cell>
          <cell r="D29">
            <v>0</v>
          </cell>
          <cell r="E29">
            <v>1110</v>
          </cell>
        </row>
        <row r="30">
          <cell r="A30">
            <v>28</v>
          </cell>
          <cell r="B30" t="str">
            <v>Mük.c.pénze.átv.kp.sz. Munk.n.Jöv.pótló</v>
          </cell>
          <cell r="C30">
            <v>0</v>
          </cell>
          <cell r="D30">
            <v>-1354</v>
          </cell>
          <cell r="E30">
            <v>-1354</v>
          </cell>
        </row>
        <row r="31">
          <cell r="B31" t="str">
            <v>Összesen</v>
          </cell>
          <cell r="C31">
            <v>1358466</v>
          </cell>
          <cell r="D31">
            <v>137946</v>
          </cell>
          <cell r="E31">
            <v>1496412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jegyzék"/>
      <sheetName val="Címrend"/>
      <sheetName val="Bevétel_kiadásegyüttesen_1_m_"/>
      <sheetName val="Bevételekmindössszesen_2_m_"/>
      <sheetName val="PolgármesteriHiv_szakf__3_m__"/>
      <sheetName val="Bevételekrészletezve_4__"/>
      <sheetName val="Kiadásokösszesen_5__"/>
      <sheetName val="Kiadásokösszesítveint__6__"/>
      <sheetName val="Bevét_kiadásintézm__7__"/>
      <sheetName val="Intézményipótlékok"/>
      <sheetName val="Létszámadatok"/>
      <sheetName val="Polg_Hiv_szakfeladkiadásai"/>
      <sheetName val="Polg_Hiv_kiadásai_11_16_m__"/>
      <sheetName val="öbbéveselkötelezettség"/>
      <sheetName val="NémetNemz_Kis_Önkorm_ktgvet_"/>
      <sheetName val="Munka13_2_"/>
      <sheetName val="Munka2"/>
      <sheetName val="Intézm_felhalm_kiadások"/>
      <sheetName val="Intézményirészletezettkiadás_"/>
      <sheetName val="Államinormatíva2003"/>
      <sheetName val="Társ_szervektámogatásai2002_"/>
    </sheetNames>
    <sheetDataSet>
      <sheetData sheetId="0"/>
      <sheetData sheetId="1"/>
      <sheetData sheetId="2"/>
      <sheetData sheetId="3"/>
      <sheetData sheetId="4">
        <row r="4">
          <cell r="A4" t="str">
            <v xml:space="preserve">Polgármesteri Hivatal 2002. évi   bevételi előirányzata </v>
          </cell>
        </row>
        <row r="5">
          <cell r="A5" t="str">
            <v>szakfeladatonkénti összesítése</v>
          </cell>
        </row>
        <row r="6">
          <cell r="E6" t="str">
            <v>3.sz. melléklet</v>
          </cell>
        </row>
        <row r="7">
          <cell r="E7" t="str">
            <v>ezer Ft-ban</v>
          </cell>
        </row>
        <row r="8">
          <cell r="E8" t="str">
            <v>Módosított</v>
          </cell>
        </row>
        <row r="9">
          <cell r="A9" t="str">
            <v>Alcím</v>
          </cell>
          <cell r="B9" t="str">
            <v>Szakfeladatok</v>
          </cell>
          <cell r="C9" t="str">
            <v>Előirányzat</v>
          </cell>
          <cell r="D9" t="str">
            <v>Módosítás</v>
          </cell>
          <cell r="E9" t="str">
            <v>előirányzat</v>
          </cell>
        </row>
        <row r="10">
          <cell r="B10" t="str">
            <v>megnevezése</v>
          </cell>
          <cell r="C10">
            <v>2002</v>
          </cell>
          <cell r="E10">
            <v>2002</v>
          </cell>
        </row>
        <row r="12">
          <cell r="A12">
            <v>5</v>
          </cell>
          <cell r="B12" t="str">
            <v>Kisegítő mezőgazdasági tevék.</v>
          </cell>
          <cell r="C12">
            <v>75</v>
          </cell>
          <cell r="D12">
            <v>0</v>
          </cell>
          <cell r="E12">
            <v>75</v>
          </cell>
        </row>
        <row r="13">
          <cell r="A13">
            <v>6</v>
          </cell>
          <cell r="B13" t="str">
            <v>Könyv- és zeneműkiadás</v>
          </cell>
          <cell r="C13">
            <v>560</v>
          </cell>
          <cell r="D13">
            <v>0</v>
          </cell>
          <cell r="E13">
            <v>560</v>
          </cell>
        </row>
        <row r="14">
          <cell r="A14">
            <v>7</v>
          </cell>
          <cell r="B14" t="str">
            <v>Lapkiadás</v>
          </cell>
          <cell r="C14">
            <v>2420</v>
          </cell>
          <cell r="D14">
            <v>0</v>
          </cell>
          <cell r="E14">
            <v>2420</v>
          </cell>
        </row>
        <row r="15">
          <cell r="A15">
            <v>9</v>
          </cell>
          <cell r="B15" t="str">
            <v>Üdültetés</v>
          </cell>
          <cell r="C15">
            <v>8832</v>
          </cell>
          <cell r="D15">
            <v>0</v>
          </cell>
          <cell r="E15">
            <v>8832</v>
          </cell>
        </row>
        <row r="16">
          <cell r="A16">
            <v>11</v>
          </cell>
          <cell r="B16" t="str">
            <v>Saját v.bérelt ingatlan hasznositás</v>
          </cell>
          <cell r="C16">
            <v>8750</v>
          </cell>
          <cell r="D16">
            <v>105000</v>
          </cell>
          <cell r="E16">
            <v>8750</v>
          </cell>
        </row>
        <row r="17">
          <cell r="A17">
            <v>12</v>
          </cell>
          <cell r="B17" t="str">
            <v>Önkormányzatok igazgatási tevékenysége</v>
          </cell>
          <cell r="C17">
            <v>82646</v>
          </cell>
          <cell r="D17">
            <v>20582</v>
          </cell>
          <cell r="E17">
            <v>103228</v>
          </cell>
        </row>
        <row r="18">
          <cell r="B18" t="str">
            <v>Folyószámlahitel igénybevétel</v>
          </cell>
          <cell r="C18">
            <v>100000</v>
          </cell>
          <cell r="D18">
            <v>0</v>
          </cell>
          <cell r="E18">
            <v>100000</v>
          </cell>
        </row>
        <row r="19">
          <cell r="B19" t="str">
            <v>Fejlesztési célhitel igénybevétel</v>
          </cell>
          <cell r="C19">
            <v>15000</v>
          </cell>
          <cell r="D19">
            <v>0</v>
          </cell>
          <cell r="E19">
            <v>15000</v>
          </cell>
        </row>
        <row r="20">
          <cell r="A20">
            <v>14</v>
          </cell>
          <cell r="B20" t="str">
            <v xml:space="preserve">Okmányiroda </v>
          </cell>
          <cell r="C20">
            <v>6000</v>
          </cell>
          <cell r="D20">
            <v>0</v>
          </cell>
          <cell r="E20">
            <v>6000</v>
          </cell>
        </row>
        <row r="21">
          <cell r="A21">
            <v>16</v>
          </cell>
          <cell r="B21" t="str">
            <v>Német Nemzetiségi Kisebbségi Önkormányzat</v>
          </cell>
          <cell r="C21">
            <v>5200</v>
          </cell>
          <cell r="D21">
            <v>1397</v>
          </cell>
          <cell r="E21">
            <v>6597</v>
          </cell>
        </row>
        <row r="22">
          <cell r="A22">
            <v>17</v>
          </cell>
          <cell r="B22" t="str">
            <v>Város és községgazdálkodási szolgáltatás</v>
          </cell>
          <cell r="C22">
            <v>500</v>
          </cell>
          <cell r="D22">
            <v>587</v>
          </cell>
          <cell r="E22">
            <v>500</v>
          </cell>
        </row>
        <row r="23">
          <cell r="A23">
            <v>18</v>
          </cell>
          <cell r="B23" t="str">
            <v>Köztemető fenntartás, üzemeltetés</v>
          </cell>
          <cell r="C23">
            <v>875</v>
          </cell>
          <cell r="D23">
            <v>2742</v>
          </cell>
          <cell r="E23">
            <v>3617</v>
          </cell>
        </row>
        <row r="24">
          <cell r="A24">
            <v>21</v>
          </cell>
          <cell r="B24" t="str">
            <v>Önkorm.-i feladatranem tervezhető elszámolás</v>
          </cell>
          <cell r="C24">
            <v>1120954</v>
          </cell>
          <cell r="D24">
            <v>8992</v>
          </cell>
          <cell r="E24">
            <v>1129946</v>
          </cell>
        </row>
        <row r="25">
          <cell r="B25" t="str">
            <v>Fejl.c.p.e.átvétel lakosságtól</v>
          </cell>
        </row>
        <row r="26">
          <cell r="A26">
            <v>22</v>
          </cell>
          <cell r="B26" t="str">
            <v>Állategészségügyi tevékenység</v>
          </cell>
          <cell r="C26">
            <v>616</v>
          </cell>
          <cell r="D26">
            <v>0</v>
          </cell>
          <cell r="E26">
            <v>616</v>
          </cell>
        </row>
        <row r="27">
          <cell r="A27">
            <v>25</v>
          </cell>
          <cell r="B27" t="str">
            <v>Szennyvízelvezetésés kezelés</v>
          </cell>
        </row>
        <row r="28">
          <cell r="A28">
            <v>26</v>
          </cell>
          <cell r="B28" t="str">
            <v>Települési hulladékokkezelési köztisztasági bev.</v>
          </cell>
          <cell r="C28">
            <v>4928</v>
          </cell>
          <cell r="D28">
            <v>0</v>
          </cell>
          <cell r="E28">
            <v>4928</v>
          </cell>
        </row>
        <row r="29">
          <cell r="A29">
            <v>27</v>
          </cell>
          <cell r="B29" t="str">
            <v>Közművelődési könyvtár</v>
          </cell>
          <cell r="C29">
            <v>1110</v>
          </cell>
          <cell r="D29">
            <v>0</v>
          </cell>
          <cell r="E29">
            <v>1110</v>
          </cell>
        </row>
        <row r="30">
          <cell r="A30">
            <v>28</v>
          </cell>
          <cell r="B30" t="str">
            <v>Mük.c.pénze.átv.kp.sz. Munk.n.Jöv.pótló</v>
          </cell>
          <cell r="C30">
            <v>0</v>
          </cell>
          <cell r="D30">
            <v>-1354</v>
          </cell>
          <cell r="E30">
            <v>-1354</v>
          </cell>
        </row>
        <row r="31">
          <cell r="B31" t="str">
            <v>Összesen</v>
          </cell>
          <cell r="C31">
            <v>1358466</v>
          </cell>
          <cell r="D31">
            <v>137946</v>
          </cell>
          <cell r="E31">
            <v>1496412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jegyzék"/>
      <sheetName val="Címrend"/>
      <sheetName val="Bevétel_kiadásegyüttesen_1_m_"/>
      <sheetName val="Bevételekmindössszesen_2_m_"/>
      <sheetName val="PolgármesteriHiv_szakf__3_m__"/>
      <sheetName val="Bevételekrészletezve_4__"/>
      <sheetName val="Kiadásokösszesen_5__"/>
      <sheetName val="Kiadásokösszesítveint__6__"/>
      <sheetName val="Bevét_kiadásintézm__7__"/>
      <sheetName val="Intézményipótlékok"/>
      <sheetName val="Létszámadatok"/>
      <sheetName val="Polg_Hiv_szakfeladkiadásai"/>
      <sheetName val="Polg_Hiv_kiadásai_11_16_m__"/>
      <sheetName val="öbbéveselkötelezettség"/>
      <sheetName val="NémetNemz_Kis_Önkorm_ktgvet_"/>
      <sheetName val="Munka13_2_"/>
      <sheetName val="Munka2"/>
      <sheetName val="Intézm_felhalm_kiadások"/>
      <sheetName val="Intézményirészletezettkiadás_"/>
      <sheetName val="Államinormatíva2003"/>
      <sheetName val="Társ_szervektámogatásai2002_"/>
    </sheetNames>
    <sheetDataSet>
      <sheetData sheetId="0"/>
      <sheetData sheetId="1"/>
      <sheetData sheetId="2"/>
      <sheetData sheetId="3"/>
      <sheetData sheetId="4">
        <row r="4">
          <cell r="A4" t="str">
            <v xml:space="preserve">Polgármesteri Hivatal 2002. évi   bevételi előirányzata </v>
          </cell>
        </row>
        <row r="5">
          <cell r="A5" t="str">
            <v>szakfeladatonkénti összesítése</v>
          </cell>
        </row>
        <row r="6">
          <cell r="E6" t="str">
            <v>3.sz. melléklet</v>
          </cell>
        </row>
        <row r="7">
          <cell r="E7" t="str">
            <v>ezer Ft-ban</v>
          </cell>
        </row>
        <row r="8">
          <cell r="E8" t="str">
            <v>Módosított</v>
          </cell>
        </row>
        <row r="9">
          <cell r="A9" t="str">
            <v>Alcím</v>
          </cell>
          <cell r="B9" t="str">
            <v>Szakfeladatok</v>
          </cell>
          <cell r="C9" t="str">
            <v>Előirányzat</v>
          </cell>
          <cell r="D9" t="str">
            <v>Módosítás</v>
          </cell>
          <cell r="E9" t="str">
            <v>előirányzat</v>
          </cell>
        </row>
        <row r="10">
          <cell r="B10" t="str">
            <v>megnevezése</v>
          </cell>
          <cell r="C10">
            <v>2002</v>
          </cell>
          <cell r="E10">
            <v>2002</v>
          </cell>
        </row>
        <row r="12">
          <cell r="A12">
            <v>5</v>
          </cell>
          <cell r="B12" t="str">
            <v>Kisegítő mezőgazdasági tevék.</v>
          </cell>
          <cell r="C12">
            <v>75</v>
          </cell>
          <cell r="D12">
            <v>0</v>
          </cell>
          <cell r="E12">
            <v>75</v>
          </cell>
        </row>
        <row r="13">
          <cell r="A13">
            <v>6</v>
          </cell>
          <cell r="B13" t="str">
            <v>Könyv- és zeneműkiadás</v>
          </cell>
          <cell r="C13">
            <v>560</v>
          </cell>
          <cell r="D13">
            <v>0</v>
          </cell>
          <cell r="E13">
            <v>560</v>
          </cell>
        </row>
        <row r="14">
          <cell r="A14">
            <v>7</v>
          </cell>
          <cell r="B14" t="str">
            <v>Lapkiadás</v>
          </cell>
          <cell r="C14">
            <v>2420</v>
          </cell>
          <cell r="D14">
            <v>0</v>
          </cell>
          <cell r="E14">
            <v>2420</v>
          </cell>
        </row>
        <row r="15">
          <cell r="A15">
            <v>9</v>
          </cell>
          <cell r="B15" t="str">
            <v>Üdültetés</v>
          </cell>
          <cell r="C15">
            <v>8832</v>
          </cell>
          <cell r="D15">
            <v>0</v>
          </cell>
          <cell r="E15">
            <v>8832</v>
          </cell>
        </row>
        <row r="16">
          <cell r="A16">
            <v>11</v>
          </cell>
          <cell r="B16" t="str">
            <v>Saját v.bérelt ingatlan hasznositás</v>
          </cell>
          <cell r="C16">
            <v>8750</v>
          </cell>
          <cell r="D16">
            <v>105000</v>
          </cell>
          <cell r="E16">
            <v>8750</v>
          </cell>
        </row>
        <row r="17">
          <cell r="A17">
            <v>12</v>
          </cell>
          <cell r="B17" t="str">
            <v>Önkormányzatok igazgatási tevékenysége</v>
          </cell>
          <cell r="C17">
            <v>82646</v>
          </cell>
          <cell r="D17">
            <v>20582</v>
          </cell>
          <cell r="E17">
            <v>103228</v>
          </cell>
        </row>
        <row r="18">
          <cell r="B18" t="str">
            <v>Folyószámlahitel igénybevétel</v>
          </cell>
          <cell r="C18">
            <v>100000</v>
          </cell>
          <cell r="D18">
            <v>0</v>
          </cell>
          <cell r="E18">
            <v>100000</v>
          </cell>
        </row>
        <row r="19">
          <cell r="B19" t="str">
            <v>Fejlesztési célhitel igénybevétel</v>
          </cell>
          <cell r="C19">
            <v>15000</v>
          </cell>
          <cell r="D19">
            <v>0</v>
          </cell>
          <cell r="E19">
            <v>15000</v>
          </cell>
        </row>
        <row r="20">
          <cell r="A20">
            <v>14</v>
          </cell>
          <cell r="B20" t="str">
            <v xml:space="preserve">Okmányiroda </v>
          </cell>
          <cell r="C20">
            <v>6000</v>
          </cell>
          <cell r="D20">
            <v>0</v>
          </cell>
          <cell r="E20">
            <v>6000</v>
          </cell>
        </row>
        <row r="21">
          <cell r="A21">
            <v>16</v>
          </cell>
          <cell r="B21" t="str">
            <v>Német Nemzetiségi Kisebbségi Önkormányzat</v>
          </cell>
          <cell r="C21">
            <v>5200</v>
          </cell>
          <cell r="D21">
            <v>1397</v>
          </cell>
          <cell r="E21">
            <v>6597</v>
          </cell>
        </row>
        <row r="22">
          <cell r="A22">
            <v>17</v>
          </cell>
          <cell r="B22" t="str">
            <v>Város és községgazdálkodási szolgáltatás</v>
          </cell>
          <cell r="C22">
            <v>500</v>
          </cell>
          <cell r="D22">
            <v>587</v>
          </cell>
          <cell r="E22">
            <v>500</v>
          </cell>
        </row>
        <row r="23">
          <cell r="A23">
            <v>18</v>
          </cell>
          <cell r="B23" t="str">
            <v>Köztemető fenntartás, üzemeltetés</v>
          </cell>
          <cell r="C23">
            <v>875</v>
          </cell>
          <cell r="D23">
            <v>2742</v>
          </cell>
          <cell r="E23">
            <v>3617</v>
          </cell>
        </row>
        <row r="24">
          <cell r="A24">
            <v>21</v>
          </cell>
          <cell r="B24" t="str">
            <v>Önkorm.-i feladatranem tervezhető elszámolás</v>
          </cell>
          <cell r="C24">
            <v>1120954</v>
          </cell>
          <cell r="D24">
            <v>8992</v>
          </cell>
          <cell r="E24">
            <v>1129946</v>
          </cell>
        </row>
        <row r="25">
          <cell r="B25" t="str">
            <v>Fejl.c.p.e.átvétel lakosságtól</v>
          </cell>
        </row>
        <row r="26">
          <cell r="A26">
            <v>22</v>
          </cell>
          <cell r="B26" t="str">
            <v>Állategészségügyi tevékenység</v>
          </cell>
          <cell r="C26">
            <v>616</v>
          </cell>
          <cell r="D26">
            <v>0</v>
          </cell>
          <cell r="E26">
            <v>616</v>
          </cell>
        </row>
        <row r="27">
          <cell r="A27">
            <v>25</v>
          </cell>
          <cell r="B27" t="str">
            <v>Szennyvízelvezetésés kezelés</v>
          </cell>
        </row>
        <row r="28">
          <cell r="A28">
            <v>26</v>
          </cell>
          <cell r="B28" t="str">
            <v>Települési hulladékokkezelési köztisztasági bev.</v>
          </cell>
          <cell r="C28">
            <v>4928</v>
          </cell>
          <cell r="D28">
            <v>0</v>
          </cell>
          <cell r="E28">
            <v>4928</v>
          </cell>
        </row>
        <row r="29">
          <cell r="A29">
            <v>27</v>
          </cell>
          <cell r="B29" t="str">
            <v>Közművelődési könyvtár</v>
          </cell>
          <cell r="C29">
            <v>1110</v>
          </cell>
          <cell r="D29">
            <v>0</v>
          </cell>
          <cell r="E29">
            <v>1110</v>
          </cell>
        </row>
        <row r="30">
          <cell r="A30">
            <v>28</v>
          </cell>
          <cell r="B30" t="str">
            <v>Mük.c.pénze.átv.kp.sz. Munk.n.Jöv.pótló</v>
          </cell>
          <cell r="C30">
            <v>0</v>
          </cell>
          <cell r="D30">
            <v>-1354</v>
          </cell>
          <cell r="E30">
            <v>-1354</v>
          </cell>
        </row>
        <row r="31">
          <cell r="B31" t="str">
            <v>Összesen</v>
          </cell>
          <cell r="C31">
            <v>1358466</v>
          </cell>
          <cell r="D31">
            <v>137946</v>
          </cell>
          <cell r="E31">
            <v>1496412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jegyzék"/>
      <sheetName val="Címrend"/>
      <sheetName val="Bevétel_kiadásegyüttesen_1_m_"/>
      <sheetName val="Bevételekmindössszesen_2_m_"/>
      <sheetName val="PolgármesteriHiv_szakf__3_m__"/>
      <sheetName val="Bevételekrészletezve_4__"/>
      <sheetName val="Kiadásokösszesen_5__"/>
      <sheetName val="Kiadásokösszesítveint__6__"/>
      <sheetName val="Bevét_kiadásintézm__7__"/>
      <sheetName val="Intézményipótlékok"/>
      <sheetName val="Létszámadatok"/>
      <sheetName val="Polg_Hiv_szakfeladkiadásai"/>
      <sheetName val="Polg_Hiv_kiadásai_11_16_m__"/>
      <sheetName val="öbbéveselkötelezettség"/>
      <sheetName val="NémetNemz_Kis_Önkorm_ktgvet_"/>
      <sheetName val="Munka13_2_"/>
      <sheetName val="Munka2"/>
      <sheetName val="Intézm_felhalm_kiadások"/>
      <sheetName val="Intézményirészletezettkiadás_"/>
      <sheetName val="Államinormatíva2003"/>
      <sheetName val="Társ_szervektámogatásai2002_"/>
    </sheetNames>
    <sheetDataSet>
      <sheetData sheetId="0"/>
      <sheetData sheetId="1"/>
      <sheetData sheetId="2"/>
      <sheetData sheetId="3"/>
      <sheetData sheetId="4">
        <row r="4">
          <cell r="A4" t="str">
            <v xml:space="preserve">Polgármesteri Hivatal 2002. évi   bevételi előirányzata </v>
          </cell>
        </row>
        <row r="5">
          <cell r="A5" t="str">
            <v>szakfeladatonkénti összesítése</v>
          </cell>
        </row>
        <row r="6">
          <cell r="E6" t="str">
            <v>3.sz. melléklet</v>
          </cell>
        </row>
        <row r="7">
          <cell r="E7" t="str">
            <v>ezer Ft-ban</v>
          </cell>
        </row>
        <row r="8">
          <cell r="E8" t="str">
            <v>Módosított</v>
          </cell>
        </row>
        <row r="9">
          <cell r="A9" t="str">
            <v>Alcím</v>
          </cell>
          <cell r="B9" t="str">
            <v>Szakfeladatok</v>
          </cell>
          <cell r="C9" t="str">
            <v>Előirányzat</v>
          </cell>
          <cell r="D9" t="str">
            <v>Módosítás</v>
          </cell>
          <cell r="E9" t="str">
            <v>előirányzat</v>
          </cell>
        </row>
        <row r="10">
          <cell r="B10" t="str">
            <v>megnevezése</v>
          </cell>
          <cell r="C10">
            <v>2002</v>
          </cell>
          <cell r="E10">
            <v>2002</v>
          </cell>
        </row>
        <row r="12">
          <cell r="A12">
            <v>5</v>
          </cell>
          <cell r="B12" t="str">
            <v>Kisegítő mezőgazdasági tevék.</v>
          </cell>
          <cell r="C12">
            <v>75</v>
          </cell>
          <cell r="D12">
            <v>0</v>
          </cell>
          <cell r="E12">
            <v>75</v>
          </cell>
        </row>
        <row r="13">
          <cell r="A13">
            <v>6</v>
          </cell>
          <cell r="B13" t="str">
            <v>Könyv- és zeneműkiadás</v>
          </cell>
          <cell r="C13">
            <v>560</v>
          </cell>
          <cell r="D13">
            <v>0</v>
          </cell>
          <cell r="E13">
            <v>560</v>
          </cell>
        </row>
        <row r="14">
          <cell r="A14">
            <v>7</v>
          </cell>
          <cell r="B14" t="str">
            <v>Lapkiadás</v>
          </cell>
          <cell r="C14">
            <v>2420</v>
          </cell>
          <cell r="D14">
            <v>0</v>
          </cell>
          <cell r="E14">
            <v>2420</v>
          </cell>
        </row>
        <row r="15">
          <cell r="A15">
            <v>9</v>
          </cell>
          <cell r="B15" t="str">
            <v>Üdültetés</v>
          </cell>
          <cell r="C15">
            <v>8832</v>
          </cell>
          <cell r="D15">
            <v>0</v>
          </cell>
          <cell r="E15">
            <v>8832</v>
          </cell>
        </row>
        <row r="16">
          <cell r="A16">
            <v>11</v>
          </cell>
          <cell r="B16" t="str">
            <v>Saját v.bérelt ingatlan hasznositás</v>
          </cell>
          <cell r="C16">
            <v>8750</v>
          </cell>
          <cell r="D16">
            <v>105000</v>
          </cell>
          <cell r="E16">
            <v>8750</v>
          </cell>
        </row>
        <row r="17">
          <cell r="A17">
            <v>12</v>
          </cell>
          <cell r="B17" t="str">
            <v>Önkormányzatok igazgatási tevékenysége</v>
          </cell>
          <cell r="C17">
            <v>82646</v>
          </cell>
          <cell r="D17">
            <v>20582</v>
          </cell>
          <cell r="E17">
            <v>103228</v>
          </cell>
        </row>
        <row r="18">
          <cell r="B18" t="str">
            <v>Folyószámlahitel igénybevétel</v>
          </cell>
          <cell r="C18">
            <v>100000</v>
          </cell>
          <cell r="D18">
            <v>0</v>
          </cell>
          <cell r="E18">
            <v>100000</v>
          </cell>
        </row>
        <row r="19">
          <cell r="B19" t="str">
            <v>Fejlesztési célhitel igénybevétel</v>
          </cell>
          <cell r="C19">
            <v>15000</v>
          </cell>
          <cell r="D19">
            <v>0</v>
          </cell>
          <cell r="E19">
            <v>15000</v>
          </cell>
        </row>
        <row r="20">
          <cell r="A20">
            <v>14</v>
          </cell>
          <cell r="B20" t="str">
            <v xml:space="preserve">Okmányiroda </v>
          </cell>
          <cell r="C20">
            <v>6000</v>
          </cell>
          <cell r="D20">
            <v>0</v>
          </cell>
          <cell r="E20">
            <v>6000</v>
          </cell>
        </row>
        <row r="21">
          <cell r="A21">
            <v>16</v>
          </cell>
          <cell r="B21" t="str">
            <v>Német Nemzetiségi Kisebbségi Önkormányzat</v>
          </cell>
          <cell r="C21">
            <v>5200</v>
          </cell>
          <cell r="D21">
            <v>1397</v>
          </cell>
          <cell r="E21">
            <v>6597</v>
          </cell>
        </row>
        <row r="22">
          <cell r="A22">
            <v>17</v>
          </cell>
          <cell r="B22" t="str">
            <v>Város és községgazdálkodási szolgáltatás</v>
          </cell>
          <cell r="C22">
            <v>500</v>
          </cell>
          <cell r="D22">
            <v>587</v>
          </cell>
          <cell r="E22">
            <v>500</v>
          </cell>
        </row>
        <row r="23">
          <cell r="A23">
            <v>18</v>
          </cell>
          <cell r="B23" t="str">
            <v>Köztemető fenntartás, üzemeltetés</v>
          </cell>
          <cell r="C23">
            <v>875</v>
          </cell>
          <cell r="D23">
            <v>2742</v>
          </cell>
          <cell r="E23">
            <v>3617</v>
          </cell>
        </row>
        <row r="24">
          <cell r="A24">
            <v>21</v>
          </cell>
          <cell r="B24" t="str">
            <v>Önkorm.-i feladatranem tervezhető elszámolás</v>
          </cell>
          <cell r="C24">
            <v>1120954</v>
          </cell>
          <cell r="D24">
            <v>8992</v>
          </cell>
          <cell r="E24">
            <v>1129946</v>
          </cell>
        </row>
        <row r="25">
          <cell r="B25" t="str">
            <v>Fejl.c.p.e.átvétel lakosságtól</v>
          </cell>
        </row>
        <row r="26">
          <cell r="A26">
            <v>22</v>
          </cell>
          <cell r="B26" t="str">
            <v>Állategészségügyi tevékenység</v>
          </cell>
          <cell r="C26">
            <v>616</v>
          </cell>
          <cell r="D26">
            <v>0</v>
          </cell>
          <cell r="E26">
            <v>616</v>
          </cell>
        </row>
        <row r="27">
          <cell r="A27">
            <v>25</v>
          </cell>
          <cell r="B27" t="str">
            <v>Szennyvízelvezetésés kezelés</v>
          </cell>
        </row>
        <row r="28">
          <cell r="A28">
            <v>26</v>
          </cell>
          <cell r="B28" t="str">
            <v>Települési hulladékokkezelési köztisztasági bev.</v>
          </cell>
          <cell r="C28">
            <v>4928</v>
          </cell>
          <cell r="D28">
            <v>0</v>
          </cell>
          <cell r="E28">
            <v>4928</v>
          </cell>
        </row>
        <row r="29">
          <cell r="A29">
            <v>27</v>
          </cell>
          <cell r="B29" t="str">
            <v>Közművelődési könyvtár</v>
          </cell>
          <cell r="C29">
            <v>1110</v>
          </cell>
          <cell r="D29">
            <v>0</v>
          </cell>
          <cell r="E29">
            <v>1110</v>
          </cell>
        </row>
        <row r="30">
          <cell r="A30">
            <v>28</v>
          </cell>
          <cell r="B30" t="str">
            <v>Mük.c.pénze.átv.kp.sz. Munk.n.Jöv.pótló</v>
          </cell>
          <cell r="C30">
            <v>0</v>
          </cell>
          <cell r="D30">
            <v>-1354</v>
          </cell>
          <cell r="E30">
            <v>-1354</v>
          </cell>
        </row>
        <row r="31">
          <cell r="B31" t="str">
            <v>Összesen</v>
          </cell>
          <cell r="C31">
            <v>1358466</v>
          </cell>
          <cell r="D31">
            <v>137946</v>
          </cell>
          <cell r="E31">
            <v>1496412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jegyzék"/>
      <sheetName val="Címrend"/>
      <sheetName val="Bevétel_kiadásegyüttesen_1_m_"/>
      <sheetName val="Bevételekmindössszesen_2_m_"/>
      <sheetName val="PolgármesteriHiv_szakf__3_m__"/>
      <sheetName val="Bevételekrészletezve_4__"/>
      <sheetName val="Kiadásokösszesen_5__"/>
      <sheetName val="Kiadásokösszesítveint__6__"/>
      <sheetName val="Bevét_kiadásintézm__7__"/>
      <sheetName val="Intézményipótlékok"/>
      <sheetName val="Létszámadatok"/>
      <sheetName val="Polg_Hiv_szakfeladkiadásai"/>
      <sheetName val="Polg_Hiv_kiadásai_11_16_m__"/>
      <sheetName val="öbbéveselkötelezettség"/>
      <sheetName val="NémetNemz_Kis_Önkorm_ktgvet_"/>
      <sheetName val="Munka13_2_"/>
      <sheetName val="Munka2"/>
      <sheetName val="Intézm_felhalm_kiadások"/>
      <sheetName val="Intézményirészletezettkiadás_"/>
      <sheetName val="Államinormatíva2003"/>
      <sheetName val="Társ_szervektámogatásai2002_"/>
    </sheetNames>
    <sheetDataSet>
      <sheetData sheetId="0"/>
      <sheetData sheetId="1"/>
      <sheetData sheetId="2"/>
      <sheetData sheetId="3"/>
      <sheetData sheetId="4">
        <row r="4">
          <cell r="A4" t="str">
            <v xml:space="preserve">Polgármesteri Hivatal 2002. évi   bevételi előirányzata </v>
          </cell>
        </row>
        <row r="5">
          <cell r="A5" t="str">
            <v>szakfeladatonkénti összesítése</v>
          </cell>
        </row>
        <row r="6">
          <cell r="E6" t="str">
            <v>3.sz. melléklet</v>
          </cell>
        </row>
        <row r="7">
          <cell r="E7" t="str">
            <v>ezer Ft-ban</v>
          </cell>
        </row>
        <row r="8">
          <cell r="E8" t="str">
            <v>Módosított</v>
          </cell>
        </row>
        <row r="9">
          <cell r="A9" t="str">
            <v>Alcím</v>
          </cell>
          <cell r="B9" t="str">
            <v>Szakfeladatok</v>
          </cell>
          <cell r="C9" t="str">
            <v>Előirányzat</v>
          </cell>
          <cell r="D9" t="str">
            <v>Módosítás</v>
          </cell>
          <cell r="E9" t="str">
            <v>előirányzat</v>
          </cell>
        </row>
        <row r="10">
          <cell r="B10" t="str">
            <v>megnevezése</v>
          </cell>
          <cell r="C10">
            <v>2002</v>
          </cell>
          <cell r="E10">
            <v>2002</v>
          </cell>
        </row>
        <row r="12">
          <cell r="A12">
            <v>5</v>
          </cell>
          <cell r="B12" t="str">
            <v>Kisegítő mezőgazdasági tevék.</v>
          </cell>
          <cell r="C12">
            <v>75</v>
          </cell>
          <cell r="D12">
            <v>0</v>
          </cell>
          <cell r="E12">
            <v>75</v>
          </cell>
        </row>
        <row r="13">
          <cell r="A13">
            <v>6</v>
          </cell>
          <cell r="B13" t="str">
            <v>Könyv- és zeneműkiadás</v>
          </cell>
          <cell r="C13">
            <v>560</v>
          </cell>
          <cell r="D13">
            <v>0</v>
          </cell>
          <cell r="E13">
            <v>560</v>
          </cell>
        </row>
        <row r="14">
          <cell r="A14">
            <v>7</v>
          </cell>
          <cell r="B14" t="str">
            <v>Lapkiadás</v>
          </cell>
          <cell r="C14">
            <v>2420</v>
          </cell>
          <cell r="D14">
            <v>0</v>
          </cell>
          <cell r="E14">
            <v>2420</v>
          </cell>
        </row>
        <row r="15">
          <cell r="A15">
            <v>9</v>
          </cell>
          <cell r="B15" t="str">
            <v>Üdültetés</v>
          </cell>
          <cell r="C15">
            <v>8832</v>
          </cell>
          <cell r="D15">
            <v>0</v>
          </cell>
          <cell r="E15">
            <v>8832</v>
          </cell>
        </row>
        <row r="16">
          <cell r="A16">
            <v>11</v>
          </cell>
          <cell r="B16" t="str">
            <v>Saját v.bérelt ingatlan hasznositás</v>
          </cell>
          <cell r="C16">
            <v>8750</v>
          </cell>
          <cell r="D16">
            <v>105000</v>
          </cell>
          <cell r="E16">
            <v>8750</v>
          </cell>
        </row>
        <row r="17">
          <cell r="A17">
            <v>12</v>
          </cell>
          <cell r="B17" t="str">
            <v>Önkormányzatok igazgatási tevékenysége</v>
          </cell>
          <cell r="C17">
            <v>82646</v>
          </cell>
          <cell r="D17">
            <v>20582</v>
          </cell>
          <cell r="E17">
            <v>103228</v>
          </cell>
        </row>
        <row r="18">
          <cell r="B18" t="str">
            <v>Folyószámlahitel igénybevétel</v>
          </cell>
          <cell r="C18">
            <v>100000</v>
          </cell>
          <cell r="D18">
            <v>0</v>
          </cell>
          <cell r="E18">
            <v>100000</v>
          </cell>
        </row>
        <row r="19">
          <cell r="B19" t="str">
            <v>Fejlesztési célhitel igénybevétel</v>
          </cell>
          <cell r="C19">
            <v>15000</v>
          </cell>
          <cell r="D19">
            <v>0</v>
          </cell>
          <cell r="E19">
            <v>15000</v>
          </cell>
        </row>
        <row r="20">
          <cell r="A20">
            <v>14</v>
          </cell>
          <cell r="B20" t="str">
            <v xml:space="preserve">Okmányiroda </v>
          </cell>
          <cell r="C20">
            <v>6000</v>
          </cell>
          <cell r="D20">
            <v>0</v>
          </cell>
          <cell r="E20">
            <v>6000</v>
          </cell>
        </row>
        <row r="21">
          <cell r="A21">
            <v>16</v>
          </cell>
          <cell r="B21" t="str">
            <v>Német Nemzetiségi Kisebbségi Önkormányzat</v>
          </cell>
          <cell r="C21">
            <v>5200</v>
          </cell>
          <cell r="D21">
            <v>1397</v>
          </cell>
          <cell r="E21">
            <v>6597</v>
          </cell>
        </row>
        <row r="22">
          <cell r="A22">
            <v>17</v>
          </cell>
          <cell r="B22" t="str">
            <v>Város és községgazdálkodási szolgáltatás</v>
          </cell>
          <cell r="C22">
            <v>500</v>
          </cell>
          <cell r="D22">
            <v>587</v>
          </cell>
          <cell r="E22">
            <v>500</v>
          </cell>
        </row>
        <row r="23">
          <cell r="A23">
            <v>18</v>
          </cell>
          <cell r="B23" t="str">
            <v>Köztemető fenntartás, üzemeltetés</v>
          </cell>
          <cell r="C23">
            <v>875</v>
          </cell>
          <cell r="D23">
            <v>2742</v>
          </cell>
          <cell r="E23">
            <v>3617</v>
          </cell>
        </row>
        <row r="24">
          <cell r="A24">
            <v>21</v>
          </cell>
          <cell r="B24" t="str">
            <v>Önkorm.-i feladatranem tervezhető elszámolás</v>
          </cell>
          <cell r="C24">
            <v>1120954</v>
          </cell>
          <cell r="D24">
            <v>8992</v>
          </cell>
          <cell r="E24">
            <v>1129946</v>
          </cell>
        </row>
        <row r="25">
          <cell r="B25" t="str">
            <v>Fejl.c.p.e.átvétel lakosságtól</v>
          </cell>
        </row>
        <row r="26">
          <cell r="A26">
            <v>22</v>
          </cell>
          <cell r="B26" t="str">
            <v>Állategészségügyi tevékenység</v>
          </cell>
          <cell r="C26">
            <v>616</v>
          </cell>
          <cell r="D26">
            <v>0</v>
          </cell>
          <cell r="E26">
            <v>616</v>
          </cell>
        </row>
        <row r="27">
          <cell r="A27">
            <v>25</v>
          </cell>
          <cell r="B27" t="str">
            <v>Szennyvízelvezetésés kezelés</v>
          </cell>
        </row>
        <row r="28">
          <cell r="A28">
            <v>26</v>
          </cell>
          <cell r="B28" t="str">
            <v>Települési hulladékokkezelési köztisztasági bev.</v>
          </cell>
          <cell r="C28">
            <v>4928</v>
          </cell>
          <cell r="D28">
            <v>0</v>
          </cell>
          <cell r="E28">
            <v>4928</v>
          </cell>
        </row>
        <row r="29">
          <cell r="A29">
            <v>27</v>
          </cell>
          <cell r="B29" t="str">
            <v>Közművelődési könyvtár</v>
          </cell>
          <cell r="C29">
            <v>1110</v>
          </cell>
          <cell r="D29">
            <v>0</v>
          </cell>
          <cell r="E29">
            <v>1110</v>
          </cell>
        </row>
        <row r="30">
          <cell r="A30">
            <v>28</v>
          </cell>
          <cell r="B30" t="str">
            <v>Mük.c.pénze.átv.kp.sz. Munk.n.Jöv.pótló</v>
          </cell>
          <cell r="C30">
            <v>0</v>
          </cell>
          <cell r="D30">
            <v>-1354</v>
          </cell>
          <cell r="E30">
            <v>-1354</v>
          </cell>
        </row>
        <row r="31">
          <cell r="B31" t="str">
            <v>Összesen</v>
          </cell>
          <cell r="C31">
            <v>1358466</v>
          </cell>
          <cell r="D31">
            <v>137946</v>
          </cell>
          <cell r="E31">
            <v>1496412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Tartalomjegyzék_2018"/>
      <sheetName val="1.Bev_kiad_kiemelt ei"/>
      <sheetName val="2.Bevételek_részletes"/>
      <sheetName val="2.Kiadások_részletes "/>
      <sheetName val="3. Gesz költségvetés"/>
      <sheetName val="4. Köt+önk_Önkori"/>
      <sheetName val="5. Köt+önk_PH"/>
      <sheetName val="6. Köt+önk_Szakorvosi"/>
      <sheetName val="7.Ligeti cseperedő Ovi"/>
      <sheetName val="8.Német nemzetiségi Ovi"/>
      <sheetName val="9.Művészetek Háza"/>
      <sheetName val="10.GESZ"/>
      <sheetName val="11. Bölcsőde"/>
      <sheetName val="12. Támogatási bev. (B1,B2)"/>
      <sheetName val="13. Költségvetési támogatások"/>
      <sheetName val="14. Intézményi normatíva"/>
      <sheetName val="13. Működési bev. (B3,B4)"/>
      <sheetName val="14. Átvett pénze.(B6,B7)"/>
      <sheetName val="15. finanszírozás be_ki (B8,K9)"/>
      <sheetName val="16. Dologi kiadások cofog(K3)"/>
      <sheetName val="19. Dologi kiad.igazg. (K3)"/>
      <sheetName val="17. Ellátottak p.jutattás (K4)"/>
      <sheetName val="18. Pe. átad. és tám. (K5)"/>
      <sheetName val="19. Tartalékok (K512)"/>
      <sheetName val="20. Beruházás (K6)"/>
      <sheetName val="21. Felújítás (K7)"/>
      <sheetName val="22. Több éves elköt."/>
      <sheetName val="23.sz.létszám"/>
      <sheetName val="24. Immatjavak, tárgyi eszk."/>
      <sheetName val="25. pénzmaradvány kimutatás (2)"/>
      <sheetName val="26. egysz mérleg"/>
      <sheetName val="27. Mérleg"/>
      <sheetName val="28. mérleg nettó értéken"/>
      <sheetName val="28. 0-ig leírtak"/>
      <sheetName val="Készlet (2)"/>
      <sheetName val="29.sz.közvetett tám."/>
      <sheetName val="30. EU projekt"/>
      <sheetName val="1. mell. Intézményi normatíva"/>
      <sheetName val="Civilek 2018 (2)"/>
      <sheetName val="25. Több éves elköt."/>
      <sheetName val="26.sz.létszám"/>
      <sheetName val="27. ktgv.mérleg"/>
      <sheetName val="28.eir.felh.ütemterv"/>
      <sheetName val="29.sz.finansz.ütemterv"/>
      <sheetName val="30.sz.közvetett tám. (2)"/>
      <sheetName val="31.sz.adósságszolgálat"/>
      <sheetName val="32. gördülő"/>
      <sheetName val="33. EU projekt (2)"/>
    </sheetNames>
    <sheetDataSet>
      <sheetData sheetId="0"/>
      <sheetData sheetId="1">
        <row r="1">
          <cell r="A1" t="str">
            <v>Pilisvörösvár Város Önkormányzata Képviselő-testületének /2019. (. .) önkormányzati rendelete</v>
          </cell>
        </row>
      </sheetData>
      <sheetData sheetId="2"/>
      <sheetData sheetId="3">
        <row r="8">
          <cell r="D8">
            <v>697272.74300000002</v>
          </cell>
        </row>
      </sheetData>
      <sheetData sheetId="4">
        <row r="10">
          <cell r="C10">
            <v>47807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E8">
            <v>111463</v>
          </cell>
        </row>
      </sheetData>
      <sheetData sheetId="15"/>
      <sheetData sheetId="16"/>
      <sheetData sheetId="17"/>
      <sheetData sheetId="18"/>
      <sheetData sheetId="19">
        <row r="10">
          <cell r="C10" t="str">
            <v>Likviditási célú hitelek, kölcsönök felvétele pénzügyi vállalkozástól</v>
          </cell>
        </row>
        <row r="12">
          <cell r="C12" t="str">
            <v>Belföldi értékpapírok bevételei</v>
          </cell>
        </row>
      </sheetData>
      <sheetData sheetId="20"/>
      <sheetData sheetId="21"/>
      <sheetData sheetId="22"/>
      <sheetData sheetId="23"/>
      <sheetData sheetId="24">
        <row r="23">
          <cell r="D23">
            <v>120348</v>
          </cell>
        </row>
      </sheetData>
      <sheetData sheetId="25"/>
      <sheetData sheetId="26"/>
      <sheetData sheetId="27">
        <row r="4">
          <cell r="A4" t="str">
            <v>Pilisvörösvár Város Önkormányzata Képviselő-testületének /2019. (. .) önkormányzati rendelete</v>
          </cell>
        </row>
      </sheetData>
      <sheetData sheetId="28">
        <row r="2">
          <cell r="A2" t="str">
            <v>az Önkormányzat  2018. évi zárszámadásáról</v>
          </cell>
        </row>
      </sheetData>
      <sheetData sheetId="29">
        <row r="1">
          <cell r="A1" t="str">
            <v>Pilisvörösvár Város Önkormányzata Képviselő-testületének /2019. (. .) önkormányzati rendelete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Tartalomjegyzék_2018"/>
      <sheetName val="1.Bev_kiad_kiemelt ei"/>
      <sheetName val="2.Bevételek_részletes"/>
      <sheetName val="2.Kiadások_részletes "/>
      <sheetName val="3. Gesz költségvetés"/>
      <sheetName val="4. Köt+önk_Önkori"/>
      <sheetName val="5. Köt+önk_PH"/>
      <sheetName val="6. Köt+önk_Szakorvosi"/>
      <sheetName val="7.Ligeti cseperedő Ovi"/>
      <sheetName val="8.Német nemzetiségi Ovi"/>
      <sheetName val="9.Művészetek Háza"/>
      <sheetName val="10.GESZ"/>
      <sheetName val="11. Bölcsőde"/>
      <sheetName val="12. Támogatási bev. (B1,B2)"/>
      <sheetName val="13. Költségvetési támogatások"/>
      <sheetName val="14. Intézményi normatíva"/>
      <sheetName val="13. Működési bev. (B3,B4)"/>
      <sheetName val="14. Átvett pénze.(B6,B7)"/>
      <sheetName val="15. finanszírozás be_ki (B8,K9)"/>
      <sheetName val="16. Dologi kiadások cofog(K3)"/>
      <sheetName val="19. Dologi kiad.igazg. (K3)"/>
      <sheetName val="17. Ellátottak p.jutattás (K4)"/>
      <sheetName val="18. Pe. átad. és tám. (K5)"/>
      <sheetName val="19. Tartalékok (K512)"/>
      <sheetName val="20. Beruházás (K6)"/>
      <sheetName val="21. Felújítás (K7)"/>
      <sheetName val="22. Több éves elköt."/>
      <sheetName val="23.sz.létszám"/>
      <sheetName val="24. Immatjavak, tárgyi eszk."/>
      <sheetName val="25. pénzmaradvány kimutatás (2)"/>
      <sheetName val="26. egysz mérleg"/>
      <sheetName val="27. Mérleg"/>
      <sheetName val="28. mérleg nettó értéken"/>
      <sheetName val="28. 0-ig leírtak"/>
      <sheetName val="Készlet (2)"/>
      <sheetName val="29.sz.közvetett tám."/>
      <sheetName val="30. EU projekt"/>
      <sheetName val="1. mell. Intézményi normatíva"/>
      <sheetName val="Civilek 2018 (2)"/>
      <sheetName val="25. Több éves elköt."/>
      <sheetName val="26.sz.létszám"/>
      <sheetName val="27. ktgv.mérleg"/>
      <sheetName val="28.eir.felh.ütemterv"/>
      <sheetName val="29.sz.finansz.ütemterv"/>
      <sheetName val="30.sz.közvetett tám. (2)"/>
      <sheetName val="31.sz.adósságszolgálat"/>
      <sheetName val="32. gördülő"/>
      <sheetName val="33. EU projekt (2)"/>
    </sheetNames>
    <sheetDataSet>
      <sheetData sheetId="0"/>
      <sheetData sheetId="1"/>
      <sheetData sheetId="2"/>
      <sheetData sheetId="3">
        <row r="8">
          <cell r="K8">
            <v>0</v>
          </cell>
        </row>
      </sheetData>
      <sheetData sheetId="4"/>
      <sheetData sheetId="5">
        <row r="48">
          <cell r="G48">
            <v>0</v>
          </cell>
          <cell r="H48">
            <v>0</v>
          </cell>
          <cell r="I48">
            <v>0</v>
          </cell>
        </row>
        <row r="50">
          <cell r="C50">
            <v>174946</v>
          </cell>
          <cell r="D50">
            <v>185523</v>
          </cell>
          <cell r="E50">
            <v>169011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BreakPreview" topLeftCell="A3" zoomScaleNormal="100" zoomScaleSheetLayoutView="100" workbookViewId="0">
      <selection activeCell="A3" sqref="A3:B3"/>
    </sheetView>
  </sheetViews>
  <sheetFormatPr defaultColWidth="9.140625" defaultRowHeight="12.75" x14ac:dyDescent="0.2"/>
  <cols>
    <col min="1" max="1" width="31.5703125" customWidth="1"/>
    <col min="2" max="2" width="255.7109375" customWidth="1"/>
    <col min="3" max="3" width="21.140625" bestFit="1" customWidth="1"/>
    <col min="6" max="6" width="9.140625" customWidth="1"/>
    <col min="7" max="7" width="9.28515625" customWidth="1"/>
  </cols>
  <sheetData>
    <row r="1" spans="1:3" ht="29.25" customHeight="1" x14ac:dyDescent="0.4">
      <c r="A1" s="1971" t="s">
        <v>1328</v>
      </c>
      <c r="B1" s="1972"/>
    </row>
    <row r="2" spans="1:3" ht="29.25" customHeight="1" x14ac:dyDescent="0.35">
      <c r="A2" s="1971" t="s">
        <v>1247</v>
      </c>
      <c r="B2" s="1971"/>
    </row>
    <row r="3" spans="1:3" ht="29.25" customHeight="1" x14ac:dyDescent="0.4">
      <c r="A3" s="1971" t="s">
        <v>335</v>
      </c>
      <c r="B3" s="1972"/>
    </row>
    <row r="4" spans="1:3" ht="29.25" customHeight="1" x14ac:dyDescent="0.2"/>
    <row r="5" spans="1:3" ht="29.25" customHeight="1" x14ac:dyDescent="0.2">
      <c r="A5" s="846"/>
      <c r="B5" s="847"/>
    </row>
    <row r="6" spans="1:3" s="414" customFormat="1" ht="57" customHeight="1" x14ac:dyDescent="0.2">
      <c r="A6" s="411" t="s">
        <v>338</v>
      </c>
      <c r="B6" s="412" t="s">
        <v>593</v>
      </c>
      <c r="C6" s="413"/>
    </row>
    <row r="7" spans="1:3" ht="57" customHeight="1" x14ac:dyDescent="0.45">
      <c r="A7" s="411" t="s">
        <v>412</v>
      </c>
      <c r="B7" s="412" t="s">
        <v>594</v>
      </c>
      <c r="C7" s="415"/>
    </row>
    <row r="8" spans="1:3" ht="57" customHeight="1" x14ac:dyDescent="0.2">
      <c r="A8" s="411" t="s">
        <v>413</v>
      </c>
      <c r="B8" s="412" t="s">
        <v>595</v>
      </c>
    </row>
    <row r="9" spans="1:3" ht="57" customHeight="1" x14ac:dyDescent="0.2">
      <c r="A9" s="411" t="s">
        <v>339</v>
      </c>
      <c r="B9" s="412" t="s">
        <v>1077</v>
      </c>
    </row>
    <row r="10" spans="1:3" ht="57" customHeight="1" x14ac:dyDescent="0.2">
      <c r="A10" s="411" t="s">
        <v>340</v>
      </c>
      <c r="B10" s="412" t="s">
        <v>596</v>
      </c>
    </row>
    <row r="11" spans="1:3" ht="57" customHeight="1" x14ac:dyDescent="0.2">
      <c r="A11" s="411" t="s">
        <v>341</v>
      </c>
      <c r="B11" s="412" t="s">
        <v>515</v>
      </c>
    </row>
    <row r="12" spans="1:3" ht="57" customHeight="1" x14ac:dyDescent="0.2">
      <c r="A12" s="411" t="s">
        <v>342</v>
      </c>
      <c r="B12" s="412" t="s">
        <v>1078</v>
      </c>
    </row>
    <row r="13" spans="1:3" ht="57" customHeight="1" x14ac:dyDescent="0.2">
      <c r="A13" s="411" t="s">
        <v>343</v>
      </c>
      <c r="B13" s="412" t="s">
        <v>474</v>
      </c>
    </row>
    <row r="14" spans="1:3" ht="57" customHeight="1" x14ac:dyDescent="0.2">
      <c r="A14" s="411" t="s">
        <v>344</v>
      </c>
      <c r="B14" s="412" t="s">
        <v>475</v>
      </c>
    </row>
    <row r="15" spans="1:3" ht="57" customHeight="1" x14ac:dyDescent="0.2">
      <c r="A15" s="411" t="s">
        <v>345</v>
      </c>
      <c r="B15" s="412" t="s">
        <v>516</v>
      </c>
    </row>
    <row r="16" spans="1:3" ht="57" customHeight="1" x14ac:dyDescent="0.2">
      <c r="A16" s="411" t="s">
        <v>346</v>
      </c>
      <c r="B16" s="412" t="s">
        <v>458</v>
      </c>
    </row>
    <row r="17" spans="1:12" ht="57" customHeight="1" x14ac:dyDescent="0.2">
      <c r="A17" s="411" t="s">
        <v>347</v>
      </c>
      <c r="B17" s="845" t="s">
        <v>597</v>
      </c>
    </row>
    <row r="18" spans="1:12" ht="57" customHeight="1" x14ac:dyDescent="0.2">
      <c r="A18" s="411" t="s">
        <v>348</v>
      </c>
      <c r="B18" s="845" t="s">
        <v>517</v>
      </c>
    </row>
    <row r="19" spans="1:12" ht="57" customHeight="1" x14ac:dyDescent="0.2">
      <c r="A19" s="411" t="s">
        <v>349</v>
      </c>
      <c r="B19" s="845" t="s">
        <v>459</v>
      </c>
    </row>
    <row r="20" spans="1:12" ht="57" customHeight="1" x14ac:dyDescent="0.2">
      <c r="A20" s="411" t="s">
        <v>351</v>
      </c>
      <c r="B20" s="845" t="s">
        <v>355</v>
      </c>
    </row>
    <row r="21" spans="1:12" ht="57" customHeight="1" x14ac:dyDescent="0.2">
      <c r="A21" s="411" t="s">
        <v>352</v>
      </c>
      <c r="B21" s="845" t="s">
        <v>518</v>
      </c>
    </row>
    <row r="22" spans="1:12" ht="57" customHeight="1" x14ac:dyDescent="0.2">
      <c r="A22" s="411" t="s">
        <v>353</v>
      </c>
      <c r="B22" s="845" t="s">
        <v>423</v>
      </c>
      <c r="C22" s="848"/>
      <c r="D22" s="848"/>
      <c r="E22" s="848"/>
      <c r="F22" s="848"/>
      <c r="G22" s="848"/>
      <c r="H22" s="848"/>
      <c r="I22" s="848"/>
      <c r="J22" s="848"/>
      <c r="K22" s="848"/>
      <c r="L22" s="848"/>
    </row>
    <row r="23" spans="1:12" ht="57" customHeight="1" x14ac:dyDescent="0.2">
      <c r="A23" s="411" t="s">
        <v>354</v>
      </c>
      <c r="B23" s="845" t="s">
        <v>460</v>
      </c>
    </row>
    <row r="24" spans="1:12" ht="57" customHeight="1" x14ac:dyDescent="0.2">
      <c r="A24" s="411" t="s">
        <v>356</v>
      </c>
      <c r="B24" s="845" t="s">
        <v>461</v>
      </c>
    </row>
    <row r="25" spans="1:12" ht="57" customHeight="1" x14ac:dyDescent="0.2">
      <c r="A25" s="411" t="s">
        <v>357</v>
      </c>
      <c r="B25" s="845" t="s">
        <v>471</v>
      </c>
    </row>
    <row r="26" spans="1:12" ht="57" customHeight="1" x14ac:dyDescent="0.2">
      <c r="A26" s="411" t="s">
        <v>358</v>
      </c>
      <c r="B26" s="845" t="s">
        <v>472</v>
      </c>
    </row>
    <row r="27" spans="1:12" ht="57" customHeight="1" x14ac:dyDescent="0.2">
      <c r="A27" s="411" t="s">
        <v>359</v>
      </c>
      <c r="B27" s="845" t="s">
        <v>462</v>
      </c>
    </row>
    <row r="28" spans="1:12" ht="57" customHeight="1" x14ac:dyDescent="0.2">
      <c r="A28" s="411" t="s">
        <v>360</v>
      </c>
      <c r="B28" s="845" t="s">
        <v>1075</v>
      </c>
    </row>
    <row r="29" spans="1:12" ht="57" customHeight="1" x14ac:dyDescent="0.2">
      <c r="A29" s="411" t="s">
        <v>361</v>
      </c>
      <c r="B29" s="412" t="s">
        <v>598</v>
      </c>
    </row>
    <row r="30" spans="1:12" ht="57" customHeight="1" x14ac:dyDescent="0.2">
      <c r="A30" s="411" t="s">
        <v>362</v>
      </c>
      <c r="B30" s="412" t="s">
        <v>954</v>
      </c>
    </row>
    <row r="31" spans="1:12" ht="57" customHeight="1" x14ac:dyDescent="0.2">
      <c r="A31" s="411" t="s">
        <v>364</v>
      </c>
      <c r="B31" s="412" t="s">
        <v>1120</v>
      </c>
    </row>
    <row r="32" spans="1:12" ht="57" customHeight="1" x14ac:dyDescent="0.2">
      <c r="A32" s="411" t="s">
        <v>365</v>
      </c>
      <c r="B32" s="412" t="s">
        <v>1121</v>
      </c>
    </row>
    <row r="33" spans="1:2" ht="57" customHeight="1" x14ac:dyDescent="0.2">
      <c r="A33" s="411" t="s">
        <v>366</v>
      </c>
      <c r="B33" s="412" t="s">
        <v>599</v>
      </c>
    </row>
    <row r="34" spans="1:2" ht="57" customHeight="1" x14ac:dyDescent="0.2">
      <c r="A34" s="411" t="s">
        <v>367</v>
      </c>
      <c r="B34" s="412" t="s">
        <v>464</v>
      </c>
    </row>
    <row r="35" spans="1:2" ht="57" customHeight="1" x14ac:dyDescent="0.2">
      <c r="A35" s="411" t="s">
        <v>368</v>
      </c>
      <c r="B35" s="416" t="s">
        <v>539</v>
      </c>
    </row>
    <row r="36" spans="1:2" ht="57" customHeight="1" x14ac:dyDescent="0.2">
      <c r="A36" s="411" t="s">
        <v>600</v>
      </c>
      <c r="B36" s="412" t="s">
        <v>551</v>
      </c>
    </row>
    <row r="37" spans="1:2" ht="57" customHeight="1" x14ac:dyDescent="0.2">
      <c r="A37" s="411" t="s">
        <v>601</v>
      </c>
      <c r="B37" s="412" t="s">
        <v>350</v>
      </c>
    </row>
    <row r="38" spans="1:2" ht="59.25" customHeight="1" x14ac:dyDescent="0.2">
      <c r="A38" s="411" t="s">
        <v>900</v>
      </c>
      <c r="B38" s="412" t="s">
        <v>1122</v>
      </c>
    </row>
  </sheetData>
  <mergeCells count="3">
    <mergeCell ref="A1:B1"/>
    <mergeCell ref="A2:B2"/>
    <mergeCell ref="A3:B3"/>
  </mergeCells>
  <hyperlinks>
    <hyperlink ref="B6" location="'1.Bev_kiad_kiemelt ei'!A1" tooltip="Pilisvörösvár Város Önkormányzat működési, felhalmozási célú bevételi és kiadási előirányzatok bemutatása" display="Pilisvörösvár Város Önkormányzat működési, felhalmozási célú bevételi és kiadási előirányzatok bemutatása" xr:uid="{00000000-0004-0000-0000-000000000000}"/>
    <hyperlink ref="B7" location="'2.Bevételek_részletes'!A1" display="Pilisvörösvár Város Önkormányzat működési és felhalmozási célú bevételek részletes bemutatása " xr:uid="{00000000-0004-0000-0000-000001000000}"/>
    <hyperlink ref="B8" location="'2.Kiadások_részletes '!A1" display="Pilisvörösvár Város Önkormányzat működési és felhalmozási célú kiadások részletes bemutatása " xr:uid="{00000000-0004-0000-0000-000002000000}"/>
    <hyperlink ref="B9" location="'3. Gesz költségvetés'!A1" display="GESZ, Pilisvörösvár és Intézményei működési és felhalmozási célú bevételi és kiadási előirányzatok részletes bemutatása " xr:uid="{00000000-0004-0000-0000-000003000000}"/>
    <hyperlink ref="B10" location="'4. Köt+önk_Önkori'!A1" display="Pilisvörösvár Város Önkormányzat költségvetése kötelező és önként vállalt feladat szerinti bontásban" xr:uid="{00000000-0004-0000-0000-000004000000}"/>
    <hyperlink ref="B11" location="'5. Köt+önk_PH'!A1" display="Pilisvörösvári Polgármesteri Hivatal költségvetése kötelező és önként vállalt feladat szerinti bontásban" xr:uid="{00000000-0004-0000-0000-000005000000}"/>
    <hyperlink ref="B12" location="'6. Köt+önk_Szakorvosi'!A1" display="Pilisvörösvári Szakorvosi Rendelőintézet költségvetése kötelező és önként vállalt feladat szerinti bontásban" xr:uid="{00000000-0004-0000-0000-000006000000}"/>
    <hyperlink ref="B13" location="'8.Német nemzetiségi Ovi'!A1" display="Pilisvörösvári Német Nemzetiségi Óvoda költségvetése kötelező és önként vállalt feladat szerinti bontásban" xr:uid="{00000000-0004-0000-0000-000008000000}"/>
    <hyperlink ref="B14" location="'9.Művészetek Háza'!A1" display="Művészetek Háza költségvetése kötelező, önként vállalt és vállakozási feladat szerinti bontásban" xr:uid="{00000000-0004-0000-0000-000009000000}"/>
    <hyperlink ref="B15" location="'10.GESZ'!A1" display="Gazdasági Ellátó Szervezet, Pilisvörösvár költségvetése kötelező és önként vállalt feladat szerinti bontásban" xr:uid="{00000000-0004-0000-0000-00000A000000}"/>
    <hyperlink ref="B17" location="'12. Támogatási bevételek (B (2)'!A1" display="Pilisvörösvár Város Önkormányzat működési és felhalmozási bevételei" xr:uid="{00000000-0004-0000-0000-00000B000000}"/>
    <hyperlink ref="B18" location="'13. Működési bev. (B3,B4)'!A1" display="Pilisvörösvár Város Önkormányzata és a Pilisvörösvári Polgármesteri Hivatal közhatalmi és működési bevételei" xr:uid="{00000000-0004-0000-0000-00000C000000}"/>
    <hyperlink ref="B19" location="'14. Átvett pénze.(B6,B7)'!A1" display="Pilisvörösvár Város Önkormányzata átvett pénzeszközei" xr:uid="{00000000-0004-0000-0000-00000D000000}"/>
    <hyperlink ref="B20" location="'15. finanszírozás be_ki (B8,K9)'!A1" display="Pilisvörösvár Város Önkormányzata finanszírozási bevételei és kiadásai" xr:uid="{00000000-0004-0000-0000-00000E000000}"/>
    <hyperlink ref="B21" location="'16. Dologi kiadások cofog(K3)'!A1" display="Pilisvörösvár Város Önkormányzata és a Pilisvörösvári Polgármesteri Hivatal dologi kiadás előirányzata" xr:uid="{00000000-0004-0000-0000-00000F000000}"/>
    <hyperlink ref="B22" location="'17. Ellátottak p.jutattás (K4)'!A1" display="Pilisvörösvár Város Önkormányzata ellátottak pénzbeli juttatásai, szociális és gyermekjóléti pénzbeli és természetbeni juttatások előirányzata" xr:uid="{00000000-0004-0000-0000-000010000000}"/>
    <hyperlink ref="B23" location="'21. Pe. átad. és tám. (K5)'!A1" display="Pilisvörösvár Város Önkormányzata egyéb működési és felhalmozási célú kiadásai (támogatásértékű kiadások és átadott pénzeszközök)" xr:uid="{00000000-0004-0000-0000-000011000000}"/>
    <hyperlink ref="B24" location="'19. Tartalékok (K512)'!A1" display="Pilisvörösvár Város Önkormányzata tartalékai" xr:uid="{00000000-0004-0000-0000-000012000000}"/>
    <hyperlink ref="B25" location="'20. Beruházás (K6)'!A1" display="Pilisvörösvár Város Önkormányzata felhalmozási (beruházási) kiadásai feladatonként" xr:uid="{00000000-0004-0000-0000-000013000000}"/>
    <hyperlink ref="B26" location="'21. Felújítás (K7)'!A1" display="Pilisvörösvár Város Önkormányzata felhalmozási (felújítási) kiadásai feladatonként" xr:uid="{00000000-0004-0000-0000-000014000000}"/>
    <hyperlink ref="B27" location="'22. Több éves elköt.'!A1" display="Pilisvörösvár Város Önkormányzata több éves fejlesztési célú elkötelezettségei" xr:uid="{00000000-0004-0000-0000-000015000000}"/>
    <hyperlink ref="B28" location="'23.sz.létszám'!A1" display="Pilisvörösvár Város Önkormányzata engedélyezett létszáma költségvetési szervenként" xr:uid="{00000000-0004-0000-0000-000016000000}"/>
    <hyperlink ref="B29" location="'24. Immatjavak, tárgyi eszk.'!A1" display="Immateriális javak és tárgyi eszközök állományának alakulása" xr:uid="{00000000-0004-0000-0000-000017000000}"/>
    <hyperlink ref="B30" location="'25. pénzmaradvány kimutatás'!A1" display="Egyszerűsített pénzmaradvány kimutatás" xr:uid="{00000000-0004-0000-0000-000018000000}"/>
    <hyperlink ref="B31" location="'26. egysz mérleg'!A1" display="Pilisvörösvár Város Önkormányzatának 2018. évi egyszerűsített mérlege" xr:uid="{00000000-0004-0000-0000-000019000000}"/>
    <hyperlink ref="B32" location="'27. Mérleg'!A1" display="Pilisvörösvár Város Önkormányzatának 2018. évi mérlege" xr:uid="{00000000-0004-0000-0000-00001A000000}"/>
    <hyperlink ref="B33" location="'28. mérleg nettó értéken'!A1" display="Pilisvörösvár Város Önkormányzatának vagyonkimutatása" xr:uid="{00000000-0004-0000-0000-00001B000000}"/>
    <hyperlink ref="B34" location="'29.sz.közvetett tám.'!A1" display="Pilisvörösvár Város Önkormányzata közvetett támogatásai" xr:uid="{00000000-0004-0000-0000-00001C000000}"/>
    <hyperlink ref="B38" location="'3. tájék. Civilek 2019'!A1" display="Civil szervezetek 2019. évi támogatása" xr:uid="{00000000-0004-0000-0000-00001D000000}"/>
    <hyperlink ref="B35" location="'30. EU projekt'!A1" display="Az európai uniós forrásból finanszírozott támogatással megvalósuló programok, projektek kiadásai, bevételei, valamint a helyi önkormányzat ilyen projektekhez történő hozzájárulásai" xr:uid="{00000000-0004-0000-0000-00001E000000}"/>
    <hyperlink ref="B16" location="'11. Bölcsőde'!A1" display="Pilisvörösvár Tipegő Bölcsőde költségvetése kötelező és önként vállalt feladat szerinti bontásban" xr:uid="{00000000-0004-0000-0000-00001F000000}"/>
    <hyperlink ref="B36" location="'1. tájék. Ktgvet. támogatások'!A1" display="1. tájék. Ktgvet. támogatások'!A1" xr:uid="{00000000-0004-0000-0000-000020000000}"/>
    <hyperlink ref="B37" location="'2. tájék. Intézményi normatíva'!A1" display="'2. tájék. Intézményi normatíva'!A1" xr:uid="{00000000-0004-0000-0000-000021000000}"/>
  </hyperlinks>
  <pageMargins left="0.7" right="0.7" top="0.75" bottom="0.75" header="0.3" footer="0.3"/>
  <pageSetup paperSize="9" scale="34" orientation="portrait" r:id="rId1"/>
  <rowBreaks count="1" manualBreakCount="1">
    <brk id="39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1">
    <pageSetUpPr fitToPage="1"/>
  </sheetPr>
  <dimension ref="A1:L41"/>
  <sheetViews>
    <sheetView view="pageBreakPreview" zoomScale="75" zoomScaleNormal="75" zoomScaleSheetLayoutView="75" workbookViewId="0">
      <selection sqref="A1:C1"/>
    </sheetView>
  </sheetViews>
  <sheetFormatPr defaultColWidth="9.140625" defaultRowHeight="20.25" x14ac:dyDescent="0.3"/>
  <cols>
    <col min="1" max="1" width="40" style="167" customWidth="1"/>
    <col min="2" max="2" width="40.5703125" style="167" customWidth="1"/>
    <col min="3" max="3" width="194.7109375" style="167" customWidth="1"/>
    <col min="4" max="4" width="20.28515625" style="57" customWidth="1"/>
    <col min="5" max="16384" width="9.140625" style="57"/>
  </cols>
  <sheetData>
    <row r="1" spans="1:12" ht="30" x14ac:dyDescent="0.4">
      <c r="A1" s="1974" t="str">
        <f>+Tartalom!A1</f>
        <v>Pilisvörösvár Város Önkormányzata Képviselő-testületének 9/2023. (IV. 20.) önkormányzati rendelete</v>
      </c>
      <c r="B1" s="1974"/>
      <c r="C1" s="1975"/>
      <c r="D1" s="544" t="s">
        <v>602</v>
      </c>
    </row>
    <row r="2" spans="1:12" ht="30" customHeight="1" x14ac:dyDescent="0.4">
      <c r="A2" s="1974" t="str">
        <f>+Tartalom!A2</f>
        <v>Pilisvörösvár Város Önkormányzata 2022. évi zárszámadásáról</v>
      </c>
      <c r="B2" s="1974"/>
      <c r="C2" s="1975"/>
      <c r="D2" s="255"/>
      <c r="E2" s="111"/>
    </row>
    <row r="3" spans="1:12" ht="34.5" customHeight="1" x14ac:dyDescent="0.4">
      <c r="A3" s="1974" t="s">
        <v>335</v>
      </c>
      <c r="B3" s="1974"/>
      <c r="C3" s="1975"/>
      <c r="D3" s="255"/>
      <c r="E3" s="111"/>
    </row>
    <row r="4" spans="1:12" x14ac:dyDescent="0.3">
      <c r="A4" s="1973"/>
      <c r="B4" s="1973"/>
      <c r="C4" s="1973"/>
      <c r="D4" s="1973"/>
      <c r="E4" s="111"/>
    </row>
    <row r="5" spans="1:12" x14ac:dyDescent="0.3">
      <c r="A5" s="58"/>
      <c r="B5" s="58"/>
      <c r="C5" s="58"/>
      <c r="D5" s="58"/>
      <c r="E5" s="111"/>
    </row>
    <row r="6" spans="1:12" ht="95.25" customHeight="1" x14ac:dyDescent="0.3">
      <c r="A6" s="158" t="s">
        <v>336</v>
      </c>
      <c r="B6" s="309" t="s">
        <v>569</v>
      </c>
      <c r="C6" s="158" t="s">
        <v>337</v>
      </c>
      <c r="D6" s="111"/>
    </row>
    <row r="7" spans="1:12" s="89" customFormat="1" ht="51.95" customHeight="1" x14ac:dyDescent="0.4">
      <c r="A7" s="168" t="s">
        <v>338</v>
      </c>
      <c r="B7" s="168" t="s">
        <v>338</v>
      </c>
      <c r="C7" s="88" t="s">
        <v>546</v>
      </c>
      <c r="F7" s="152"/>
      <c r="G7" s="152"/>
    </row>
    <row r="8" spans="1:12" s="90" customFormat="1" ht="51.95" customHeight="1" x14ac:dyDescent="0.4">
      <c r="A8" s="168" t="s">
        <v>412</v>
      </c>
      <c r="B8" s="168" t="s">
        <v>412</v>
      </c>
      <c r="C8" s="88" t="s">
        <v>547</v>
      </c>
      <c r="F8" s="152"/>
      <c r="G8" s="57"/>
      <c r="H8" s="57"/>
      <c r="I8" s="57"/>
      <c r="J8" s="57"/>
      <c r="K8" s="57"/>
    </row>
    <row r="9" spans="1:12" s="90" customFormat="1" ht="51.95" customHeight="1" x14ac:dyDescent="0.4">
      <c r="A9" s="168" t="s">
        <v>413</v>
      </c>
      <c r="B9" s="168" t="s">
        <v>413</v>
      </c>
      <c r="C9" s="88" t="s">
        <v>548</v>
      </c>
      <c r="E9" s="57"/>
      <c r="F9" s="152"/>
    </row>
    <row r="10" spans="1:12" s="90" customFormat="1" ht="51.95" customHeight="1" x14ac:dyDescent="0.4">
      <c r="A10" s="168" t="s">
        <v>339</v>
      </c>
      <c r="B10" s="168" t="s">
        <v>339</v>
      </c>
      <c r="C10" s="88" t="s">
        <v>514</v>
      </c>
      <c r="D10" s="91"/>
      <c r="E10" s="91"/>
      <c r="F10" s="91"/>
      <c r="G10" s="91"/>
      <c r="H10" s="91"/>
    </row>
    <row r="11" spans="1:12" s="90" customFormat="1" ht="51.95" hidden="1" customHeight="1" x14ac:dyDescent="0.4">
      <c r="A11" s="168" t="s">
        <v>340</v>
      </c>
      <c r="B11" s="168" t="s">
        <v>340</v>
      </c>
      <c r="C11" s="88" t="s">
        <v>549</v>
      </c>
      <c r="D11" s="92"/>
      <c r="E11" s="92"/>
      <c r="F11" s="92"/>
      <c r="G11" s="92"/>
      <c r="H11" s="92"/>
    </row>
    <row r="12" spans="1:12" s="90" customFormat="1" ht="51.95" hidden="1" customHeight="1" x14ac:dyDescent="0.4">
      <c r="A12" s="168" t="s">
        <v>341</v>
      </c>
      <c r="B12" s="168" t="s">
        <v>341</v>
      </c>
      <c r="C12" s="88" t="s">
        <v>515</v>
      </c>
      <c r="D12" s="93"/>
      <c r="E12" s="93"/>
      <c r="F12" s="93"/>
      <c r="G12" s="93"/>
      <c r="H12" s="93"/>
      <c r="I12" s="93"/>
      <c r="J12" s="93"/>
      <c r="K12" s="93"/>
      <c r="L12" s="93"/>
    </row>
    <row r="13" spans="1:12" s="90" customFormat="1" ht="51.95" hidden="1" customHeight="1" x14ac:dyDescent="0.4">
      <c r="A13" s="168" t="s">
        <v>342</v>
      </c>
      <c r="B13" s="168" t="s">
        <v>342</v>
      </c>
      <c r="C13" s="88" t="s">
        <v>295</v>
      </c>
      <c r="D13" s="94"/>
      <c r="E13" s="94"/>
      <c r="F13" s="94"/>
      <c r="G13" s="95"/>
      <c r="H13" s="95"/>
      <c r="I13" s="95"/>
    </row>
    <row r="14" spans="1:12" s="90" customFormat="1" ht="51.95" hidden="1" customHeight="1" x14ac:dyDescent="0.4">
      <c r="A14" s="168" t="s">
        <v>343</v>
      </c>
      <c r="B14" s="168" t="s">
        <v>343</v>
      </c>
      <c r="C14" s="88" t="s">
        <v>296</v>
      </c>
      <c r="D14" s="92"/>
      <c r="E14" s="92"/>
      <c r="F14" s="92"/>
      <c r="G14" s="92"/>
      <c r="H14" s="92"/>
      <c r="I14" s="92"/>
      <c r="J14" s="92"/>
    </row>
    <row r="15" spans="1:12" s="90" customFormat="1" ht="51.95" hidden="1" customHeight="1" x14ac:dyDescent="0.4">
      <c r="A15" s="168" t="s">
        <v>344</v>
      </c>
      <c r="B15" s="168" t="s">
        <v>344</v>
      </c>
      <c r="C15" s="88" t="s">
        <v>474</v>
      </c>
      <c r="D15" s="92"/>
      <c r="E15" s="92"/>
      <c r="F15" s="92"/>
      <c r="G15" s="92"/>
      <c r="H15" s="92"/>
      <c r="I15" s="92"/>
    </row>
    <row r="16" spans="1:12" s="90" customFormat="1" ht="51.95" hidden="1" customHeight="1" x14ac:dyDescent="0.4">
      <c r="A16" s="168" t="s">
        <v>345</v>
      </c>
      <c r="B16" s="168" t="s">
        <v>345</v>
      </c>
      <c r="C16" s="88" t="s">
        <v>475</v>
      </c>
      <c r="D16" s="96"/>
    </row>
    <row r="17" spans="1:7" s="90" customFormat="1" ht="51.95" hidden="1" customHeight="1" x14ac:dyDescent="0.4">
      <c r="A17" s="168" t="s">
        <v>346</v>
      </c>
      <c r="B17" s="168" t="s">
        <v>346</v>
      </c>
      <c r="C17" s="88" t="s">
        <v>516</v>
      </c>
      <c r="D17" s="97"/>
      <c r="E17" s="97"/>
      <c r="F17" s="97"/>
      <c r="G17" s="97"/>
    </row>
    <row r="18" spans="1:7" s="90" customFormat="1" ht="51.95" hidden="1" customHeight="1" x14ac:dyDescent="0.4">
      <c r="A18" s="168" t="s">
        <v>347</v>
      </c>
      <c r="B18" s="168" t="s">
        <v>347</v>
      </c>
      <c r="C18" s="88" t="s">
        <v>458</v>
      </c>
      <c r="D18" s="97"/>
      <c r="E18" s="97"/>
      <c r="F18" s="97"/>
      <c r="G18" s="97"/>
    </row>
    <row r="19" spans="1:7" s="90" customFormat="1" ht="51.95" customHeight="1" x14ac:dyDescent="0.4">
      <c r="A19" s="168" t="s">
        <v>340</v>
      </c>
      <c r="B19" s="168" t="s">
        <v>348</v>
      </c>
      <c r="C19" s="88" t="s">
        <v>550</v>
      </c>
    </row>
    <row r="20" spans="1:7" s="99" customFormat="1" ht="51.95" hidden="1" customHeight="1" x14ac:dyDescent="0.4">
      <c r="A20" s="168" t="s">
        <v>349</v>
      </c>
      <c r="B20" s="168" t="s">
        <v>349</v>
      </c>
      <c r="C20" s="98" t="s">
        <v>551</v>
      </c>
    </row>
    <row r="21" spans="1:7" s="99" customFormat="1" ht="51.95" hidden="1" customHeight="1" x14ac:dyDescent="0.4">
      <c r="A21" s="168" t="s">
        <v>351</v>
      </c>
      <c r="B21" s="168" t="s">
        <v>351</v>
      </c>
      <c r="C21" s="88" t="s">
        <v>350</v>
      </c>
    </row>
    <row r="22" spans="1:7" s="99" customFormat="1" ht="51.95" customHeight="1" x14ac:dyDescent="0.4">
      <c r="A22" s="168" t="s">
        <v>341</v>
      </c>
      <c r="B22" s="168" t="s">
        <v>352</v>
      </c>
      <c r="C22" s="88" t="s">
        <v>517</v>
      </c>
    </row>
    <row r="23" spans="1:7" s="99" customFormat="1" ht="51.95" customHeight="1" x14ac:dyDescent="0.4">
      <c r="A23" s="168" t="s">
        <v>342</v>
      </c>
      <c r="B23" s="168" t="s">
        <v>353</v>
      </c>
      <c r="C23" s="88" t="s">
        <v>459</v>
      </c>
    </row>
    <row r="24" spans="1:7" s="99" customFormat="1" ht="51.95" customHeight="1" x14ac:dyDescent="0.4">
      <c r="A24" s="168" t="s">
        <v>343</v>
      </c>
      <c r="B24" s="168" t="s">
        <v>354</v>
      </c>
      <c r="C24" s="88" t="s">
        <v>355</v>
      </c>
    </row>
    <row r="25" spans="1:7" s="99" customFormat="1" ht="51.95" customHeight="1" x14ac:dyDescent="0.4">
      <c r="A25" s="168" t="s">
        <v>344</v>
      </c>
      <c r="B25" s="168" t="s">
        <v>356</v>
      </c>
      <c r="C25" s="88" t="s">
        <v>518</v>
      </c>
    </row>
    <row r="26" spans="1:7" s="99" customFormat="1" ht="51.95" customHeight="1" x14ac:dyDescent="0.4">
      <c r="A26" s="168" t="s">
        <v>345</v>
      </c>
      <c r="B26" s="168" t="s">
        <v>357</v>
      </c>
      <c r="C26" s="88" t="s">
        <v>422</v>
      </c>
    </row>
    <row r="27" spans="1:7" s="99" customFormat="1" ht="51.95" customHeight="1" x14ac:dyDescent="0.4">
      <c r="A27" s="168" t="s">
        <v>346</v>
      </c>
      <c r="B27" s="168" t="s">
        <v>358</v>
      </c>
      <c r="C27" s="88" t="s">
        <v>423</v>
      </c>
    </row>
    <row r="28" spans="1:7" s="99" customFormat="1" ht="51.95" customHeight="1" x14ac:dyDescent="0.4">
      <c r="A28" s="168" t="s">
        <v>347</v>
      </c>
      <c r="B28" s="168" t="s">
        <v>359</v>
      </c>
      <c r="C28" s="88" t="s">
        <v>460</v>
      </c>
    </row>
    <row r="29" spans="1:7" s="99" customFormat="1" ht="51.95" customHeight="1" x14ac:dyDescent="0.4">
      <c r="A29" s="168" t="s">
        <v>348</v>
      </c>
      <c r="B29" s="168" t="s">
        <v>360</v>
      </c>
      <c r="C29" s="88" t="s">
        <v>461</v>
      </c>
    </row>
    <row r="30" spans="1:7" s="99" customFormat="1" ht="51.95" customHeight="1" x14ac:dyDescent="0.4">
      <c r="A30" s="168" t="s">
        <v>349</v>
      </c>
      <c r="B30" s="168" t="s">
        <v>361</v>
      </c>
      <c r="C30" s="88" t="s">
        <v>471</v>
      </c>
    </row>
    <row r="31" spans="1:7" s="99" customFormat="1" ht="51.95" customHeight="1" x14ac:dyDescent="0.4">
      <c r="A31" s="168" t="s">
        <v>351</v>
      </c>
      <c r="B31" s="168" t="s">
        <v>362</v>
      </c>
      <c r="C31" s="88" t="s">
        <v>472</v>
      </c>
    </row>
    <row r="32" spans="1:7" s="99" customFormat="1" ht="51.95" hidden="1" customHeight="1" x14ac:dyDescent="0.4">
      <c r="A32" s="168" t="s">
        <v>364</v>
      </c>
      <c r="B32" s="168" t="s">
        <v>364</v>
      </c>
      <c r="C32" s="88" t="s">
        <v>462</v>
      </c>
    </row>
    <row r="33" spans="1:7" s="99" customFormat="1" ht="51.95" customHeight="1" x14ac:dyDescent="0.4">
      <c r="A33" s="168" t="s">
        <v>352</v>
      </c>
      <c r="B33" s="168" t="s">
        <v>365</v>
      </c>
      <c r="C33" s="88" t="s">
        <v>363</v>
      </c>
    </row>
    <row r="34" spans="1:7" s="99" customFormat="1" ht="51.95" hidden="1" customHeight="1" x14ac:dyDescent="0.4">
      <c r="A34" s="168" t="s">
        <v>366</v>
      </c>
      <c r="B34" s="168" t="s">
        <v>366</v>
      </c>
      <c r="C34" s="88" t="s">
        <v>415</v>
      </c>
    </row>
    <row r="35" spans="1:7" s="99" customFormat="1" ht="51.95" hidden="1" customHeight="1" x14ac:dyDescent="0.4">
      <c r="A35" s="168" t="s">
        <v>367</v>
      </c>
      <c r="B35" s="168" t="s">
        <v>367</v>
      </c>
      <c r="C35" s="88" t="s">
        <v>463</v>
      </c>
    </row>
    <row r="36" spans="1:7" s="99" customFormat="1" ht="51.95" hidden="1" customHeight="1" x14ac:dyDescent="0.4">
      <c r="A36" s="168" t="s">
        <v>368</v>
      </c>
      <c r="B36" s="168" t="s">
        <v>368</v>
      </c>
      <c r="C36" s="88" t="s">
        <v>552</v>
      </c>
    </row>
    <row r="37" spans="1:7" s="99" customFormat="1" ht="51.95" hidden="1" customHeight="1" x14ac:dyDescent="0.4">
      <c r="A37" s="168" t="s">
        <v>369</v>
      </c>
      <c r="B37" s="168" t="s">
        <v>369</v>
      </c>
      <c r="C37" s="88" t="s">
        <v>464</v>
      </c>
    </row>
    <row r="38" spans="1:7" s="99" customFormat="1" ht="51.95" hidden="1" customHeight="1" x14ac:dyDescent="0.4">
      <c r="A38" s="168" t="s">
        <v>409</v>
      </c>
      <c r="B38" s="168" t="s">
        <v>409</v>
      </c>
      <c r="C38" s="88" t="s">
        <v>421</v>
      </c>
    </row>
    <row r="39" spans="1:7" s="99" customFormat="1" ht="51.95" hidden="1" customHeight="1" x14ac:dyDescent="0.4">
      <c r="A39" s="168" t="s">
        <v>470</v>
      </c>
      <c r="B39" s="168" t="s">
        <v>470</v>
      </c>
      <c r="C39" s="159" t="s">
        <v>0</v>
      </c>
      <c r="D39" s="94"/>
      <c r="E39" s="94"/>
    </row>
    <row r="40" spans="1:7" ht="63.75" hidden="1" customHeight="1" x14ac:dyDescent="0.3">
      <c r="A40" s="168" t="s">
        <v>544</v>
      </c>
      <c r="B40" s="168" t="s">
        <v>544</v>
      </c>
      <c r="C40" s="88" t="s">
        <v>539</v>
      </c>
      <c r="E40" s="59"/>
      <c r="F40" s="59"/>
      <c r="G40" s="59"/>
    </row>
    <row r="41" spans="1:7" hidden="1" x14ac:dyDescent="0.3"/>
  </sheetData>
  <mergeCells count="4">
    <mergeCell ref="A4:D4"/>
    <mergeCell ref="A1:C1"/>
    <mergeCell ref="A2:C2"/>
    <mergeCell ref="A3:C3"/>
  </mergeCells>
  <phoneticPr fontId="60" type="noConversion"/>
  <hyperlinks>
    <hyperlink ref="D1" location="Munka1!A1" display="Munka1!A1" xr:uid="{00000000-0004-0000-0100-000000000000}"/>
  </hyperlinks>
  <printOptions horizontalCentered="1"/>
  <pageMargins left="0.25" right="0.25" top="0.75" bottom="0.75" header="0.3" footer="0.3"/>
  <pageSetup paperSize="9" scale="40" orientation="portrait" verticalDpi="7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>
    <tabColor theme="3" tint="0.39997558519241921"/>
    <pageSetUpPr fitToPage="1"/>
  </sheetPr>
  <dimension ref="A1:Z48"/>
  <sheetViews>
    <sheetView view="pageBreakPreview" topLeftCell="B19" zoomScale="40" zoomScaleSheetLayoutView="40" workbookViewId="0">
      <selection activeCell="B19" sqref="A1:XFD1048576"/>
    </sheetView>
  </sheetViews>
  <sheetFormatPr defaultColWidth="9.140625" defaultRowHeight="18.75" x14ac:dyDescent="0.3"/>
  <cols>
    <col min="1" max="1" width="87.5703125" style="60" customWidth="1"/>
    <col min="2" max="4" width="26.28515625" style="60" customWidth="1"/>
    <col min="5" max="5" width="17.42578125" style="60" customWidth="1"/>
    <col min="6" max="8" width="26.28515625" style="60" customWidth="1"/>
    <col min="9" max="9" width="17.42578125" style="60" customWidth="1"/>
    <col min="10" max="10" width="95.85546875" style="60" customWidth="1"/>
    <col min="11" max="13" width="26.28515625" style="60" customWidth="1"/>
    <col min="14" max="14" width="17.42578125" style="60" customWidth="1"/>
    <col min="15" max="17" width="26.28515625" style="60" customWidth="1"/>
    <col min="18" max="18" width="17.42578125" style="60" customWidth="1"/>
    <col min="19" max="28" width="0" style="60" hidden="1" customWidth="1"/>
    <col min="29" max="16384" width="9.140625" style="60"/>
  </cols>
  <sheetData>
    <row r="1" spans="1:26" s="100" customFormat="1" ht="28.5" customHeight="1" x14ac:dyDescent="0.4">
      <c r="A1" s="1982" t="str">
        <f>Tartalomjegyzék_2019!A1</f>
        <v>Pilisvörösvár Város Önkormányzata Képviselő-testületének 9/2023. (IV. 20.) önkormányzati rendelete</v>
      </c>
      <c r="B1" s="1982"/>
      <c r="C1" s="1982"/>
      <c r="D1" s="1982"/>
      <c r="E1" s="1982"/>
      <c r="F1" s="1982"/>
      <c r="G1" s="1982"/>
      <c r="H1" s="1982"/>
      <c r="I1" s="1982"/>
      <c r="J1" s="1982"/>
      <c r="K1" s="1982"/>
      <c r="L1" s="1982"/>
      <c r="M1" s="1982"/>
      <c r="N1" s="1982"/>
      <c r="O1" s="1982"/>
      <c r="P1" s="1982"/>
      <c r="Q1" s="1982"/>
      <c r="R1" s="1982"/>
      <c r="S1" s="417" t="s">
        <v>893</v>
      </c>
    </row>
    <row r="2" spans="1:26" s="100" customFormat="1" ht="26.25" customHeight="1" x14ac:dyDescent="0.4">
      <c r="A2" s="1982" t="str">
        <f>Tartalomjegyzék_2019!A2</f>
        <v>Pilisvörösvár Város Önkormányzata 2022. évi zárszámadásáról</v>
      </c>
      <c r="B2" s="1982"/>
      <c r="C2" s="1982"/>
      <c r="D2" s="1982"/>
      <c r="E2" s="1982"/>
      <c r="F2" s="1982"/>
      <c r="G2" s="1982"/>
      <c r="H2" s="1982"/>
      <c r="I2" s="1982"/>
      <c r="J2" s="1982"/>
      <c r="K2" s="1982"/>
      <c r="L2" s="1982"/>
      <c r="M2" s="1982"/>
      <c r="N2" s="1982"/>
      <c r="O2" s="1982"/>
      <c r="P2" s="1982"/>
      <c r="Q2" s="1982"/>
      <c r="R2" s="1982"/>
    </row>
    <row r="3" spans="1:26" s="100" customFormat="1" ht="26.25" customHeight="1" x14ac:dyDescent="0.4">
      <c r="A3" s="1982" t="str">
        <f>Tartalom!B6</f>
        <v>Pilisvörösvár Város Önkormányzat működési, felhalmozási célú bevételi és kiadási előirányzatok bemutatása</v>
      </c>
      <c r="B3" s="1982"/>
      <c r="C3" s="1982"/>
      <c r="D3" s="1982"/>
      <c r="E3" s="1982"/>
      <c r="F3" s="1982"/>
      <c r="G3" s="1982"/>
      <c r="H3" s="1982"/>
      <c r="I3" s="1982"/>
      <c r="J3" s="1982"/>
      <c r="K3" s="1982"/>
      <c r="L3" s="1982"/>
      <c r="M3" s="1982"/>
      <c r="N3" s="1982"/>
      <c r="O3" s="1982"/>
      <c r="P3" s="1982"/>
      <c r="Q3" s="1982"/>
      <c r="R3" s="1982"/>
    </row>
    <row r="4" spans="1:26" s="100" customFormat="1" ht="30" customHeight="1" x14ac:dyDescent="0.4">
      <c r="A4" s="153"/>
      <c r="B4" s="153"/>
      <c r="C4" s="153"/>
      <c r="D4" s="153"/>
      <c r="E4" s="153"/>
      <c r="F4" s="153"/>
      <c r="G4" s="153"/>
      <c r="H4" s="153"/>
      <c r="I4" s="153"/>
      <c r="J4" s="153"/>
      <c r="K4"/>
      <c r="L4"/>
      <c r="M4"/>
      <c r="N4"/>
      <c r="R4" s="1485" t="s">
        <v>212</v>
      </c>
    </row>
    <row r="5" spans="1:26" ht="27.75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P5" s="253"/>
      <c r="R5" s="1485" t="s">
        <v>469</v>
      </c>
    </row>
    <row r="6" spans="1:26" ht="24.75" customHeight="1" thickBot="1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P6" s="254"/>
    </row>
    <row r="7" spans="1:26" s="1221" customFormat="1" ht="24" thickBot="1" x14ac:dyDescent="0.4">
      <c r="A7" s="1976" t="s">
        <v>465</v>
      </c>
      <c r="B7" s="1977"/>
      <c r="C7" s="1977"/>
      <c r="D7" s="1977"/>
      <c r="E7" s="1977"/>
      <c r="F7" s="1977"/>
      <c r="G7" s="1977"/>
      <c r="H7" s="1977"/>
      <c r="I7" s="1978"/>
      <c r="J7" s="1979" t="s">
        <v>466</v>
      </c>
      <c r="K7" s="1980"/>
      <c r="L7" s="1980"/>
      <c r="M7" s="1980"/>
      <c r="N7" s="1980"/>
      <c r="O7" s="1980"/>
      <c r="P7" s="1980"/>
      <c r="Q7" s="1980"/>
      <c r="R7" s="1981"/>
    </row>
    <row r="8" spans="1:26" s="1246" customFormat="1" ht="150.75" customHeight="1" x14ac:dyDescent="0.3">
      <c r="A8" s="212" t="s">
        <v>213</v>
      </c>
      <c r="B8" s="1412" t="s">
        <v>1123</v>
      </c>
      <c r="C8" s="1486" t="s">
        <v>1125</v>
      </c>
      <c r="D8" s="1486" t="s">
        <v>1127</v>
      </c>
      <c r="E8" s="1486" t="s">
        <v>592</v>
      </c>
      <c r="F8" s="1412" t="s">
        <v>1128</v>
      </c>
      <c r="G8" s="1486" t="s">
        <v>1130</v>
      </c>
      <c r="H8" s="1486" t="s">
        <v>1133</v>
      </c>
      <c r="I8" s="1487" t="s">
        <v>592</v>
      </c>
      <c r="J8" s="703" t="s">
        <v>213</v>
      </c>
      <c r="K8" s="1409" t="s">
        <v>1135</v>
      </c>
      <c r="L8" s="1488" t="s">
        <v>1137</v>
      </c>
      <c r="M8" s="1488" t="s">
        <v>1139</v>
      </c>
      <c r="N8" s="1488" t="s">
        <v>592</v>
      </c>
      <c r="O8" s="1409" t="s">
        <v>1141</v>
      </c>
      <c r="P8" s="1488" t="s">
        <v>1143</v>
      </c>
      <c r="Q8" s="1488" t="s">
        <v>1145</v>
      </c>
      <c r="R8" s="1489" t="s">
        <v>592</v>
      </c>
      <c r="S8" s="1490"/>
      <c r="T8" s="1491"/>
      <c r="U8" s="1491"/>
      <c r="V8" s="1491"/>
      <c r="W8" s="1301"/>
      <c r="X8" s="1491"/>
      <c r="Y8" s="1491"/>
      <c r="Z8" s="1491"/>
    </row>
    <row r="9" spans="1:26" s="101" customFormat="1" ht="70.5" customHeight="1" x14ac:dyDescent="0.2">
      <c r="A9" s="213" t="s">
        <v>202</v>
      </c>
      <c r="B9" s="1492">
        <f>'2.1.Bevételek_részletes'!O11</f>
        <v>1720872708</v>
      </c>
      <c r="C9" s="1492">
        <f>'2.1.Bevételek_részletes'!P11</f>
        <v>2510149334</v>
      </c>
      <c r="D9" s="1492">
        <f>'2.1.Bevételek_részletes'!Q11</f>
        <v>2539218864</v>
      </c>
      <c r="E9" s="1493">
        <f>+D9/C9%</f>
        <v>101.15807970491049</v>
      </c>
      <c r="F9" s="1492">
        <f>'2.1.Bevételek_részletes'!S11</f>
        <v>1720872708</v>
      </c>
      <c r="G9" s="1492">
        <f>'2.1.Bevételek_részletes'!T11</f>
        <v>2510149334</v>
      </c>
      <c r="H9" s="1492">
        <f>'2.1.Bevételek_részletes'!U11</f>
        <v>2539218864</v>
      </c>
      <c r="I9" s="1493">
        <f>+H9/G9%</f>
        <v>101.15807970491049</v>
      </c>
      <c r="J9" s="213" t="s">
        <v>184</v>
      </c>
      <c r="K9" s="1492">
        <f>'2.2.Kiadások_részletes '!O11</f>
        <v>1252257566</v>
      </c>
      <c r="L9" s="1492">
        <f>'2.2.Kiadások_részletes '!P11</f>
        <v>1315270093</v>
      </c>
      <c r="M9" s="1492">
        <f>'2.2.Kiadások_részletes '!Q11</f>
        <v>1190917765</v>
      </c>
      <c r="N9" s="1493">
        <f>+M9/L9%</f>
        <v>90.545491100131017</v>
      </c>
      <c r="O9" s="1492">
        <f>'2.2.Kiadások_részletes '!S11</f>
        <v>1252257566</v>
      </c>
      <c r="P9" s="1492">
        <f>'2.2.Kiadások_részletes '!T11</f>
        <v>1315270093</v>
      </c>
      <c r="Q9" s="1492">
        <f>'2.2.Kiadások_részletes '!U11</f>
        <v>1190917765</v>
      </c>
      <c r="R9" s="1493">
        <f>+Q9/P9%</f>
        <v>90.545491100131017</v>
      </c>
    </row>
    <row r="10" spans="1:26" s="101" customFormat="1" ht="70.5" customHeight="1" x14ac:dyDescent="0.2">
      <c r="A10" s="213" t="s">
        <v>203</v>
      </c>
      <c r="B10" s="1492">
        <f>'2.1.Bevételek_részletes'!O14</f>
        <v>0</v>
      </c>
      <c r="C10" s="1492">
        <f>'2.1.Bevételek_részletes'!P14</f>
        <v>105923599</v>
      </c>
      <c r="D10" s="1492">
        <f>'2.1.Bevételek_részletes'!Q14</f>
        <v>105923599</v>
      </c>
      <c r="E10" s="1493">
        <f t="shared" ref="E10:E18" si="0">+D10/C10%</f>
        <v>100</v>
      </c>
      <c r="F10" s="1492">
        <f>'2.1.Bevételek_részletes'!S14</f>
        <v>0</v>
      </c>
      <c r="G10" s="1492">
        <f>'2.1.Bevételek_részletes'!T14</f>
        <v>105923599</v>
      </c>
      <c r="H10" s="1492">
        <f>'2.1.Bevételek_részletes'!U14</f>
        <v>105923599</v>
      </c>
      <c r="I10" s="1493">
        <f t="shared" ref="I10:I18" si="1">+H10/G10%</f>
        <v>100</v>
      </c>
      <c r="J10" s="213" t="s">
        <v>185</v>
      </c>
      <c r="K10" s="1492">
        <f>'2.2.Kiadások_részletes '!O12</f>
        <v>170433582</v>
      </c>
      <c r="L10" s="1492">
        <f>'2.2.Kiadások_részletes '!P12</f>
        <v>173580733</v>
      </c>
      <c r="M10" s="1492">
        <f>'2.2.Kiadások_részletes '!Q12</f>
        <v>155246844</v>
      </c>
      <c r="N10" s="1493">
        <f t="shared" ref="N10:N19" si="2">+M10/L10%</f>
        <v>89.437831789775885</v>
      </c>
      <c r="O10" s="1492">
        <f>'2.2.Kiadások_részletes '!S12</f>
        <v>170433582</v>
      </c>
      <c r="P10" s="1492">
        <f>'2.2.Kiadások_részletes '!T12</f>
        <v>173580733</v>
      </c>
      <c r="Q10" s="1492">
        <f>'2.2.Kiadások_részletes '!U12</f>
        <v>155246844</v>
      </c>
      <c r="R10" s="1493">
        <f t="shared" ref="R10:R19" si="3">+Q10/P10%</f>
        <v>89.437831789775885</v>
      </c>
    </row>
    <row r="11" spans="1:26" s="101" customFormat="1" ht="70.5" customHeight="1" x14ac:dyDescent="0.2">
      <c r="A11" s="213" t="s">
        <v>204</v>
      </c>
      <c r="B11" s="1492">
        <f>'2.1.Bevételek_részletes'!O18</f>
        <v>680239303</v>
      </c>
      <c r="C11" s="1492">
        <f>'2.1.Bevételek_részletes'!P18</f>
        <v>689899808</v>
      </c>
      <c r="D11" s="1492">
        <f>'2.1.Bevételek_részletes'!Q18</f>
        <v>1047698895</v>
      </c>
      <c r="E11" s="1493">
        <f t="shared" si="0"/>
        <v>151.86247087635078</v>
      </c>
      <c r="F11" s="1492">
        <f>'2.1.Bevételek_részletes'!S18</f>
        <v>680239303</v>
      </c>
      <c r="G11" s="1492">
        <f>'2.1.Bevételek_részletes'!T18</f>
        <v>689899808</v>
      </c>
      <c r="H11" s="1492">
        <f>'2.1.Bevételek_részletes'!U18</f>
        <v>1047698895</v>
      </c>
      <c r="I11" s="1493">
        <f t="shared" si="1"/>
        <v>151.86247087635078</v>
      </c>
      <c r="J11" s="213" t="s">
        <v>186</v>
      </c>
      <c r="K11" s="1492">
        <f>'2.2.Kiadások_részletes '!O13</f>
        <v>848651411</v>
      </c>
      <c r="L11" s="1492">
        <f>'2.2.Kiadások_részletes '!P13</f>
        <v>1171342072</v>
      </c>
      <c r="M11" s="1492">
        <f>'2.2.Kiadások_részletes '!Q13</f>
        <v>1063104620</v>
      </c>
      <c r="N11" s="1493">
        <f t="shared" si="2"/>
        <v>90.759535187258251</v>
      </c>
      <c r="O11" s="1492">
        <f>'2.2.Kiadások_részletes '!S13</f>
        <v>848651411</v>
      </c>
      <c r="P11" s="1492">
        <f>'2.2.Kiadások_részletes '!T13</f>
        <v>1171342072</v>
      </c>
      <c r="Q11" s="1492">
        <f>'2.2.Kiadások_részletes '!U13</f>
        <v>1063104620</v>
      </c>
      <c r="R11" s="1493">
        <f t="shared" si="3"/>
        <v>90.759535187258251</v>
      </c>
    </row>
    <row r="12" spans="1:26" s="101" customFormat="1" ht="70.5" customHeight="1" x14ac:dyDescent="0.2">
      <c r="A12" s="213" t="s">
        <v>205</v>
      </c>
      <c r="B12" s="1492">
        <f>'2.1.Bevételek_részletes'!O29</f>
        <v>355303828</v>
      </c>
      <c r="C12" s="396">
        <f>'2.1.Bevételek_részletes'!P29</f>
        <v>615266276</v>
      </c>
      <c r="D12" s="1492">
        <f>'2.1.Bevételek_részletes'!Q29</f>
        <v>725846168</v>
      </c>
      <c r="E12" s="1493">
        <f t="shared" si="0"/>
        <v>117.97268862498161</v>
      </c>
      <c r="F12" s="1492">
        <f>'2.1.Bevételek_részletes'!S29</f>
        <v>355303828</v>
      </c>
      <c r="G12" s="1492">
        <f>'2.1.Bevételek_részletes'!T29</f>
        <v>615266276</v>
      </c>
      <c r="H12" s="1492">
        <f>'2.1.Bevételek_részletes'!U29</f>
        <v>725846168</v>
      </c>
      <c r="I12" s="1493">
        <f t="shared" si="1"/>
        <v>117.97268862498161</v>
      </c>
      <c r="J12" s="213" t="s">
        <v>187</v>
      </c>
      <c r="K12" s="1492">
        <f>'2.2.Kiadások_részletes '!O14</f>
        <v>21732000</v>
      </c>
      <c r="L12" s="1492">
        <f>'2.2.Kiadások_részletes '!P14</f>
        <v>22242000</v>
      </c>
      <c r="M12" s="1492">
        <f>'2.2.Kiadások_részletes '!Q14</f>
        <v>16158380</v>
      </c>
      <c r="N12" s="1493">
        <f t="shared" si="2"/>
        <v>72.648053232622971</v>
      </c>
      <c r="O12" s="1492">
        <f>'2.2.Kiadások_részletes '!S14</f>
        <v>21732000</v>
      </c>
      <c r="P12" s="1492">
        <f>'2.2.Kiadások_részletes '!T14</f>
        <v>22242000</v>
      </c>
      <c r="Q12" s="1492">
        <f>'2.2.Kiadások_részletes '!U14</f>
        <v>16158380</v>
      </c>
      <c r="R12" s="1493">
        <f t="shared" si="3"/>
        <v>72.648053232622971</v>
      </c>
    </row>
    <row r="13" spans="1:26" s="101" customFormat="1" ht="70.5" customHeight="1" x14ac:dyDescent="0.2">
      <c r="A13" s="213" t="s">
        <v>206</v>
      </c>
      <c r="B13" s="1492">
        <f>'2.1.Bevételek_részletes'!O32</f>
        <v>8176772</v>
      </c>
      <c r="C13" s="1492">
        <f>'2.1.Bevételek_részletes'!P32</f>
        <v>436176772</v>
      </c>
      <c r="D13" s="1492">
        <f>'2.1.Bevételek_részletes'!Q32</f>
        <v>436783004</v>
      </c>
      <c r="E13" s="1493">
        <f t="shared" si="0"/>
        <v>100.13898768547905</v>
      </c>
      <c r="F13" s="1492">
        <f>'2.1.Bevételek_részletes'!S32</f>
        <v>8176772</v>
      </c>
      <c r="G13" s="1492">
        <f>'2.1.Bevételek_részletes'!T32</f>
        <v>436176772</v>
      </c>
      <c r="H13" s="1492">
        <f>'2.1.Bevételek_részletes'!U32</f>
        <v>436783004</v>
      </c>
      <c r="I13" s="1493">
        <f t="shared" si="1"/>
        <v>100.13898768547905</v>
      </c>
      <c r="J13" s="213" t="s">
        <v>188</v>
      </c>
      <c r="K13" s="1492">
        <f>'2.2.Kiadások_részletes '!O19</f>
        <v>453124436</v>
      </c>
      <c r="L13" s="1492">
        <f>'2.2.Kiadások_részletes '!P19</f>
        <v>1733899181</v>
      </c>
      <c r="M13" s="1492">
        <f>'2.2.Kiadások_részletes '!Q19</f>
        <v>874726278.60000002</v>
      </c>
      <c r="N13" s="1493">
        <f t="shared" si="2"/>
        <v>50.44850866677929</v>
      </c>
      <c r="O13" s="1492">
        <f>'2.2.Kiadások_részletes '!S19</f>
        <v>453124436</v>
      </c>
      <c r="P13" s="1492">
        <f>'2.2.Kiadások_részletes '!T19</f>
        <v>1733899181</v>
      </c>
      <c r="Q13" s="1492">
        <f>'2.2.Kiadások_részletes '!U19</f>
        <v>874726278.60000002</v>
      </c>
      <c r="R13" s="1493">
        <f t="shared" si="3"/>
        <v>50.44850866677929</v>
      </c>
    </row>
    <row r="14" spans="1:26" s="101" customFormat="1" ht="70.5" customHeight="1" x14ac:dyDescent="0.2">
      <c r="A14" s="213" t="s">
        <v>207</v>
      </c>
      <c r="B14" s="1492">
        <f>'2.1.Bevételek_részletes'!O34</f>
        <v>0</v>
      </c>
      <c r="C14" s="1492">
        <f>'2.1.Bevételek_részletes'!P34</f>
        <v>3140600</v>
      </c>
      <c r="D14" s="1492">
        <f>'2.1.Bevételek_részletes'!Q34</f>
        <v>3340600</v>
      </c>
      <c r="E14" s="1493">
        <f t="shared" si="0"/>
        <v>106.36820989619818</v>
      </c>
      <c r="F14" s="1492">
        <f>'2.1.Bevételek_részletes'!S34</f>
        <v>0</v>
      </c>
      <c r="G14" s="1492">
        <f>'2.1.Bevételek_részletes'!T34</f>
        <v>3140600</v>
      </c>
      <c r="H14" s="1492">
        <f>'2.1.Bevételek_részletes'!U34</f>
        <v>3340600</v>
      </c>
      <c r="I14" s="1493">
        <f t="shared" si="1"/>
        <v>106.36820989619818</v>
      </c>
      <c r="J14" s="213" t="s">
        <v>189</v>
      </c>
      <c r="K14" s="1492">
        <f>'2.2.Kiadások_részletes '!O21</f>
        <v>89427500</v>
      </c>
      <c r="L14" s="1492">
        <f>'2.2.Kiadások_részletes '!P21</f>
        <v>1283050073</v>
      </c>
      <c r="M14" s="1492">
        <f>'2.2.Kiadások_részletes '!Q21</f>
        <v>645513884</v>
      </c>
      <c r="N14" s="1493">
        <f t="shared" si="2"/>
        <v>50.310887905619566</v>
      </c>
      <c r="O14" s="1492">
        <f>'2.2.Kiadások_részletes '!S21</f>
        <v>89427500</v>
      </c>
      <c r="P14" s="1492">
        <f>'2.2.Kiadások_részletes '!T21</f>
        <v>1283050073</v>
      </c>
      <c r="Q14" s="1492">
        <f>'2.2.Kiadások_részletes '!U21</f>
        <v>645513884</v>
      </c>
      <c r="R14" s="1493">
        <f t="shared" si="3"/>
        <v>50.310887905619566</v>
      </c>
    </row>
    <row r="15" spans="1:26" s="101" customFormat="1" ht="70.5" customHeight="1" x14ac:dyDescent="0.2">
      <c r="A15" s="213" t="s">
        <v>208</v>
      </c>
      <c r="B15" s="1492">
        <f>'2.1.Bevételek_részletes'!O37</f>
        <v>7000000</v>
      </c>
      <c r="C15" s="1492">
        <f>'2.1.Bevételek_részletes'!P37</f>
        <v>7877008</v>
      </c>
      <c r="D15" s="1492">
        <f>'2.1.Bevételek_részletes'!Q37</f>
        <v>14880521</v>
      </c>
      <c r="E15" s="1493">
        <f t="shared" si="0"/>
        <v>188.91082756295285</v>
      </c>
      <c r="F15" s="1492">
        <f>'2.1.Bevételek_részletes'!S37</f>
        <v>7000000</v>
      </c>
      <c r="G15" s="1492">
        <f>'2.1.Bevételek_részletes'!T37</f>
        <v>7877008</v>
      </c>
      <c r="H15" s="1492">
        <f>'2.1.Bevételek_részletes'!U37</f>
        <v>14880521</v>
      </c>
      <c r="I15" s="1493">
        <f t="shared" si="1"/>
        <v>188.91082756295285</v>
      </c>
      <c r="J15" s="213" t="s">
        <v>190</v>
      </c>
      <c r="K15" s="1492">
        <f>'2.2.Kiadások_részletes '!O22</f>
        <v>30516460</v>
      </c>
      <c r="L15" s="1492">
        <f>'2.2.Kiadások_részletes '!P22</f>
        <v>470867571</v>
      </c>
      <c r="M15" s="1492">
        <f>'2.2.Kiadások_részletes '!Q22</f>
        <v>279367234</v>
      </c>
      <c r="N15" s="1493">
        <f t="shared" si="2"/>
        <v>59.330319437097103</v>
      </c>
      <c r="O15" s="1492">
        <f>'2.2.Kiadások_részletes '!S22</f>
        <v>30516460</v>
      </c>
      <c r="P15" s="1492">
        <f>'2.2.Kiadások_részletes '!T22</f>
        <v>470867571</v>
      </c>
      <c r="Q15" s="1492">
        <f>'2.2.Kiadások_részletes '!U22</f>
        <v>279367234</v>
      </c>
      <c r="R15" s="1493">
        <f t="shared" si="3"/>
        <v>59.330319437097103</v>
      </c>
    </row>
    <row r="16" spans="1:26" s="101" customFormat="1" ht="70.5" customHeight="1" x14ac:dyDescent="0.2">
      <c r="A16" s="214" t="s">
        <v>209</v>
      </c>
      <c r="B16" s="1494">
        <f>SUM(B9:B15)</f>
        <v>2771592611</v>
      </c>
      <c r="C16" s="1494">
        <f>SUM(C9:C15)</f>
        <v>4368433397</v>
      </c>
      <c r="D16" s="1494">
        <f>SUM(D9:D15)</f>
        <v>4873691651</v>
      </c>
      <c r="E16" s="1495">
        <f t="shared" si="0"/>
        <v>111.56612011864445</v>
      </c>
      <c r="F16" s="1494">
        <f>SUM(F9:F15)</f>
        <v>2771592611</v>
      </c>
      <c r="G16" s="1494">
        <f>SUM(G9:G15)</f>
        <v>4368433397</v>
      </c>
      <c r="H16" s="1494">
        <f>SUM(H9:H15)</f>
        <v>4873691651</v>
      </c>
      <c r="I16" s="1495">
        <f t="shared" si="1"/>
        <v>111.56612011864445</v>
      </c>
      <c r="J16" s="213" t="s">
        <v>191</v>
      </c>
      <c r="K16" s="1492">
        <f>'2.2.Kiadások_részletes '!O25</f>
        <v>5200000</v>
      </c>
      <c r="L16" s="1492">
        <f>'2.2.Kiadások_részletes '!P25</f>
        <v>10166000</v>
      </c>
      <c r="M16" s="1492">
        <f>'2.2.Kiadások_részletes '!Q25</f>
        <v>4166000</v>
      </c>
      <c r="N16" s="1493">
        <f t="shared" si="2"/>
        <v>40.979736376155813</v>
      </c>
      <c r="O16" s="1492">
        <f>'2.2.Kiadások_részletes '!S25</f>
        <v>5200000</v>
      </c>
      <c r="P16" s="1492">
        <f>'2.2.Kiadások_részletes '!T25</f>
        <v>10166000</v>
      </c>
      <c r="Q16" s="1492">
        <f>'2.2.Kiadások_részletes '!U25</f>
        <v>4166000</v>
      </c>
      <c r="R16" s="1493">
        <f t="shared" si="3"/>
        <v>40.979736376155813</v>
      </c>
    </row>
    <row r="17" spans="1:18" s="101" customFormat="1" ht="70.5" customHeight="1" x14ac:dyDescent="0.2">
      <c r="A17" s="214" t="s">
        <v>210</v>
      </c>
      <c r="B17" s="1492">
        <f>'2.1.Bevételek_részletes'!O51</f>
        <v>1371432011</v>
      </c>
      <c r="C17" s="1492">
        <f>'2.1.Bevételek_részletes'!P51</f>
        <v>3160552765</v>
      </c>
      <c r="D17" s="1492">
        <f>'2.1.Bevételek_részletes'!Q51</f>
        <v>3071157770</v>
      </c>
      <c r="E17" s="1493">
        <f t="shared" si="0"/>
        <v>97.171539232315268</v>
      </c>
      <c r="F17" s="1492">
        <f>'2.1.Bevételek_részletes'!S51</f>
        <v>103886460</v>
      </c>
      <c r="G17" s="1492">
        <f>'2.1.Bevételek_részletes'!T51</f>
        <v>1857140925</v>
      </c>
      <c r="H17" s="1492">
        <f>'2.1.Bevételek_részletes'!U51</f>
        <v>1903686279</v>
      </c>
      <c r="I17" s="1493">
        <f t="shared" si="1"/>
        <v>102.50629089981419</v>
      </c>
      <c r="J17" s="214" t="s">
        <v>192</v>
      </c>
      <c r="K17" s="1494">
        <f>SUM(K9:K16)</f>
        <v>2871342955</v>
      </c>
      <c r="L17" s="1494">
        <f>SUM(L9:L16)</f>
        <v>6180417723</v>
      </c>
      <c r="M17" s="1494">
        <f>SUM(M9:M16)</f>
        <v>4229201005.5999999</v>
      </c>
      <c r="N17" s="1495">
        <f t="shared" si="2"/>
        <v>68.429047924403548</v>
      </c>
      <c r="O17" s="1494">
        <f>SUM(O9:O16)</f>
        <v>2871342955</v>
      </c>
      <c r="P17" s="1494">
        <f>SUM(P9:P16)</f>
        <v>6180417723</v>
      </c>
      <c r="Q17" s="1494">
        <f>SUM(Q9:Q16)</f>
        <v>4229201005.5999999</v>
      </c>
      <c r="R17" s="1495">
        <f t="shared" si="3"/>
        <v>68.429047924403548</v>
      </c>
    </row>
    <row r="18" spans="1:18" s="101" customFormat="1" ht="70.5" customHeight="1" thickBot="1" x14ac:dyDescent="0.25">
      <c r="A18" s="215" t="s">
        <v>211</v>
      </c>
      <c r="B18" s="1496">
        <f>SUM(B16:B17)</f>
        <v>4143024622</v>
      </c>
      <c r="C18" s="1496">
        <f>SUM(C16:C17)</f>
        <v>7528986162</v>
      </c>
      <c r="D18" s="1496">
        <f>SUM(D16:D17)</f>
        <v>7944849421</v>
      </c>
      <c r="E18" s="1497">
        <f t="shared" si="0"/>
        <v>105.52349612619729</v>
      </c>
      <c r="F18" s="1496">
        <f>SUM(F16:F17)</f>
        <v>2875479071</v>
      </c>
      <c r="G18" s="1496">
        <f>SUM(G16:G17)</f>
        <v>6225574322</v>
      </c>
      <c r="H18" s="1496">
        <f>SUM(H16:H17)</f>
        <v>6777377930</v>
      </c>
      <c r="I18" s="1497">
        <f t="shared" si="1"/>
        <v>108.86349723671326</v>
      </c>
      <c r="J18" s="214" t="s">
        <v>193</v>
      </c>
      <c r="K18" s="1494">
        <f>'2.2.Kiadások_részletes '!O35</f>
        <v>1271681667</v>
      </c>
      <c r="L18" s="1494">
        <f>'2.2.Kiadások_részletes '!P35</f>
        <v>1348568439</v>
      </c>
      <c r="M18" s="1494">
        <f>'2.2.Kiadások_részletes '!Q35</f>
        <v>1211994175</v>
      </c>
      <c r="N18" s="1493">
        <f>+M18/L18%</f>
        <v>89.87264865094474</v>
      </c>
      <c r="O18" s="1494">
        <f>'2.2.Kiadások_részletes '!S35</f>
        <v>4136116</v>
      </c>
      <c r="P18" s="1494">
        <f>'2.2.Kiadások_részletes '!T35</f>
        <v>45156599</v>
      </c>
      <c r="Q18" s="1494">
        <f>'2.2.Kiadások_részletes '!U35</f>
        <v>44522684</v>
      </c>
      <c r="R18" s="1493">
        <f>+Q18/P18%</f>
        <v>98.596185244154455</v>
      </c>
    </row>
    <row r="19" spans="1:18" s="101" customFormat="1" ht="70.5" customHeight="1" thickBot="1" x14ac:dyDescent="0.25">
      <c r="B19" s="102"/>
      <c r="C19" s="102"/>
      <c r="D19" s="102"/>
      <c r="E19" s="102"/>
      <c r="F19" s="102"/>
      <c r="G19" s="102"/>
      <c r="H19" s="102"/>
      <c r="I19" s="102"/>
      <c r="J19" s="216" t="s">
        <v>201</v>
      </c>
      <c r="K19" s="1496">
        <f>SUM(K17:K18)</f>
        <v>4143024622</v>
      </c>
      <c r="L19" s="1496">
        <f>SUM(L17:L18)</f>
        <v>7528986162</v>
      </c>
      <c r="M19" s="1496">
        <f>SUM(M17:M18)</f>
        <v>5441195180.6000004</v>
      </c>
      <c r="N19" s="1497">
        <f t="shared" si="2"/>
        <v>72.269958577724367</v>
      </c>
      <c r="O19" s="1496">
        <f>SUM(O17:O18)</f>
        <v>2875479071</v>
      </c>
      <c r="P19" s="1496">
        <f>SUM(P17:P18)</f>
        <v>6225574322</v>
      </c>
      <c r="Q19" s="1496">
        <f>SUM(Q17:Q18)</f>
        <v>4273723689.5999999</v>
      </c>
      <c r="R19" s="1497">
        <f t="shared" si="3"/>
        <v>68.647862326492032</v>
      </c>
    </row>
    <row r="20" spans="1:18" ht="23.25" hidden="1" x14ac:dyDescent="0.3">
      <c r="Q20" s="101"/>
      <c r="R20" s="101"/>
    </row>
    <row r="21" spans="1:18" hidden="1" x14ac:dyDescent="0.3"/>
    <row r="22" spans="1:18" hidden="1" x14ac:dyDescent="0.3">
      <c r="B22" s="62"/>
      <c r="C22" s="62"/>
      <c r="D22" s="62"/>
      <c r="E22" s="62"/>
      <c r="F22" s="62"/>
      <c r="G22" s="62"/>
      <c r="H22" s="62"/>
      <c r="I22" s="62"/>
      <c r="K22" s="62"/>
      <c r="L22" s="62"/>
      <c r="M22" s="62"/>
      <c r="N22" s="62"/>
    </row>
    <row r="23" spans="1:18" hidden="1" x14ac:dyDescent="0.3">
      <c r="B23" s="62"/>
      <c r="C23" s="62"/>
      <c r="D23" s="62"/>
      <c r="E23" s="62"/>
      <c r="F23" s="62"/>
      <c r="G23" s="62"/>
      <c r="H23" s="62"/>
      <c r="I23" s="62"/>
      <c r="K23" s="62">
        <f>K19-'2.2.Kiadások_részletes '!O36</f>
        <v>0</v>
      </c>
      <c r="L23" s="62">
        <f>L19-'2.2.Kiadások_részletes '!P36</f>
        <v>0</v>
      </c>
      <c r="M23" s="62"/>
      <c r="N23" s="62"/>
      <c r="O23" s="62">
        <f>O19-'2.2.Kiadások_részletes '!S36</f>
        <v>0</v>
      </c>
      <c r="P23" s="62">
        <f>P19-'2.2.Kiadások_részletes '!T36</f>
        <v>0</v>
      </c>
    </row>
    <row r="24" spans="1:18" hidden="1" x14ac:dyDescent="0.3">
      <c r="B24" s="62">
        <f>B18-K19</f>
        <v>0</v>
      </c>
      <c r="C24" s="62">
        <f>C18-L19</f>
        <v>0</v>
      </c>
      <c r="D24" s="62"/>
      <c r="E24" s="62"/>
      <c r="F24" s="62">
        <f>F18-O19</f>
        <v>0</v>
      </c>
      <c r="G24" s="62">
        <f>G18-P19</f>
        <v>0</v>
      </c>
      <c r="H24" s="62"/>
      <c r="I24" s="62"/>
      <c r="K24" s="62"/>
      <c r="L24" s="62"/>
      <c r="M24" s="62"/>
      <c r="N24" s="62"/>
    </row>
    <row r="25" spans="1:18" hidden="1" x14ac:dyDescent="0.3">
      <c r="B25" s="62"/>
      <c r="C25" s="62"/>
      <c r="D25" s="62"/>
      <c r="E25" s="62"/>
      <c r="F25" s="62"/>
      <c r="G25" s="62"/>
      <c r="H25" s="62"/>
      <c r="I25" s="62"/>
      <c r="K25" s="62"/>
      <c r="L25" s="62"/>
      <c r="M25" s="62"/>
      <c r="N25" s="62"/>
    </row>
    <row r="26" spans="1:18" hidden="1" x14ac:dyDescent="0.3">
      <c r="B26" s="62"/>
      <c r="C26" s="62"/>
      <c r="D26" s="62"/>
      <c r="E26" s="62"/>
      <c r="K26" s="62"/>
      <c r="L26" s="62"/>
      <c r="M26" s="62"/>
      <c r="N26" s="62"/>
    </row>
    <row r="27" spans="1:18" hidden="1" x14ac:dyDescent="0.3">
      <c r="B27" s="62"/>
      <c r="C27" s="62"/>
      <c r="D27" s="62"/>
      <c r="E27" s="62"/>
      <c r="F27" s="62"/>
      <c r="G27" s="62"/>
      <c r="H27" s="62"/>
      <c r="I27" s="62"/>
    </row>
    <row r="28" spans="1:18" hidden="1" x14ac:dyDescent="0.3">
      <c r="A28" s="171"/>
      <c r="F28" s="62"/>
      <c r="G28" s="62"/>
      <c r="H28" s="62"/>
      <c r="I28" s="62"/>
    </row>
    <row r="29" spans="1:18" hidden="1" x14ac:dyDescent="0.3">
      <c r="A29" s="160"/>
    </row>
    <row r="30" spans="1:18" hidden="1" x14ac:dyDescent="0.3">
      <c r="A30" s="171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</row>
    <row r="31" spans="1:18" hidden="1" x14ac:dyDescent="0.3">
      <c r="A31" s="171"/>
      <c r="F31" s="62"/>
      <c r="G31" s="62"/>
      <c r="H31" s="62"/>
      <c r="I31" s="62"/>
    </row>
    <row r="32" spans="1:18" hidden="1" x14ac:dyDescent="0.3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</row>
    <row r="33" spans="1:17" hidden="1" x14ac:dyDescent="0.3">
      <c r="A33" s="171"/>
    </row>
    <row r="34" spans="1:17" x14ac:dyDescent="0.3">
      <c r="B34" s="62"/>
      <c r="C34" s="62"/>
      <c r="D34" s="62"/>
      <c r="E34" s="62"/>
      <c r="F34" s="62"/>
      <c r="G34" s="62"/>
      <c r="H34" s="62"/>
      <c r="I34" s="62"/>
    </row>
    <row r="35" spans="1:17" hidden="1" x14ac:dyDescent="0.3"/>
    <row r="36" spans="1:17" hidden="1" x14ac:dyDescent="0.3"/>
    <row r="37" spans="1:17" hidden="1" x14ac:dyDescent="0.3"/>
    <row r="38" spans="1:17" hidden="1" x14ac:dyDescent="0.3">
      <c r="Q38" s="62">
        <f>H18-Q19</f>
        <v>2503654240.4000001</v>
      </c>
    </row>
    <row r="39" spans="1:17" hidden="1" x14ac:dyDescent="0.3"/>
    <row r="40" spans="1:17" hidden="1" x14ac:dyDescent="0.3"/>
    <row r="41" spans="1:17" hidden="1" x14ac:dyDescent="0.3"/>
    <row r="42" spans="1:17" hidden="1" x14ac:dyDescent="0.3">
      <c r="F42" s="62"/>
      <c r="G42" s="62"/>
      <c r="H42" s="62"/>
      <c r="I42" s="62"/>
    </row>
    <row r="43" spans="1:17" hidden="1" x14ac:dyDescent="0.3">
      <c r="B43" s="62"/>
      <c r="C43" s="62"/>
      <c r="D43" s="62"/>
      <c r="E43" s="62"/>
      <c r="F43" s="62"/>
      <c r="G43" s="62"/>
      <c r="H43" s="62"/>
      <c r="I43" s="62"/>
    </row>
    <row r="44" spans="1:17" hidden="1" x14ac:dyDescent="0.3"/>
    <row r="45" spans="1:17" hidden="1" x14ac:dyDescent="0.3"/>
    <row r="46" spans="1:17" hidden="1" x14ac:dyDescent="0.3"/>
    <row r="47" spans="1:17" hidden="1" x14ac:dyDescent="0.3"/>
    <row r="48" spans="1:17" hidden="1" x14ac:dyDescent="0.3"/>
  </sheetData>
  <mergeCells count="5">
    <mergeCell ref="A7:I7"/>
    <mergeCell ref="J7:R7"/>
    <mergeCell ref="A1:R1"/>
    <mergeCell ref="A2:R2"/>
    <mergeCell ref="A3:R3"/>
  </mergeCells>
  <phoneticPr fontId="60" type="noConversion"/>
  <hyperlinks>
    <hyperlink ref="S1" location="Tartalom!A1" display="Tartalom!A1" xr:uid="{00000000-0004-0000-0200-000000000000}"/>
  </hyperlinks>
  <pageMargins left="0.26" right="0.2" top="0.35" bottom="0.74803149606299213" header="0.31496062992125984" footer="0.31496062992125984"/>
  <pageSetup paperSize="9" scale="28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3">
    <tabColor theme="3" tint="0.39997558519241921"/>
    <pageSetUpPr fitToPage="1"/>
  </sheetPr>
  <dimension ref="A1:W78"/>
  <sheetViews>
    <sheetView view="pageBreakPreview" zoomScale="55" zoomScaleNormal="100" zoomScaleSheetLayoutView="55" workbookViewId="0">
      <pane xSplit="2" ySplit="7" topLeftCell="C42" activePane="bottomRight" state="frozen"/>
      <selection sqref="A1:B1"/>
      <selection pane="topRight" sqref="A1:B1"/>
      <selection pane="bottomLeft" sqref="A1:B1"/>
      <selection pane="bottomRight" sqref="A1:XFD1048576"/>
    </sheetView>
  </sheetViews>
  <sheetFormatPr defaultColWidth="9.140625" defaultRowHeight="18.75" x14ac:dyDescent="0.3"/>
  <cols>
    <col min="1" max="1" width="10.28515625" style="60" bestFit="1" customWidth="1"/>
    <col min="2" max="2" width="114.28515625" style="60" customWidth="1"/>
    <col min="3" max="5" width="23.140625" style="60" customWidth="1"/>
    <col min="6" max="6" width="14.28515625" style="60" customWidth="1"/>
    <col min="7" max="9" width="23.140625" style="60" customWidth="1"/>
    <col min="10" max="10" width="14.28515625" style="60" customWidth="1"/>
    <col min="11" max="13" width="23.140625" style="60" customWidth="1"/>
    <col min="14" max="14" width="14.28515625" style="60" customWidth="1"/>
    <col min="15" max="17" width="23.140625" style="60" customWidth="1"/>
    <col min="18" max="18" width="14.28515625" style="60" customWidth="1"/>
    <col min="19" max="21" width="23.140625" style="60" customWidth="1"/>
    <col min="22" max="22" width="14.28515625" style="60" customWidth="1"/>
    <col min="23" max="23" width="11.7109375" style="60" hidden="1" customWidth="1"/>
    <col min="24" max="26" width="0" style="60" hidden="1" customWidth="1"/>
    <col min="27" max="16384" width="9.140625" style="60"/>
  </cols>
  <sheetData>
    <row r="1" spans="1:23" ht="21" customHeight="1" x14ac:dyDescent="0.35">
      <c r="A1" s="1983" t="str">
        <f>Tartalomjegyzék_2019!A1</f>
        <v>Pilisvörösvár Város Önkormányzata Képviselő-testületének 9/2023. (IV. 20.) önkormányzati rendelete</v>
      </c>
      <c r="B1" s="1983"/>
      <c r="C1" s="1983"/>
      <c r="D1" s="1983"/>
      <c r="E1" s="1983"/>
      <c r="F1" s="1983"/>
      <c r="G1" s="1983"/>
      <c r="H1" s="1983"/>
      <c r="I1" s="1983"/>
      <c r="J1" s="1983"/>
      <c r="K1" s="1983"/>
      <c r="L1" s="1983"/>
      <c r="M1" s="1983"/>
      <c r="N1" s="1983"/>
      <c r="O1" s="1983"/>
      <c r="P1" s="1983"/>
      <c r="Q1" s="1983"/>
      <c r="R1" s="1983"/>
      <c r="S1" s="1983"/>
      <c r="T1" s="1983"/>
      <c r="U1" s="1983"/>
      <c r="V1" s="1983"/>
      <c r="W1" s="417" t="s">
        <v>893</v>
      </c>
    </row>
    <row r="2" spans="1:23" ht="21" customHeight="1" x14ac:dyDescent="0.35">
      <c r="A2" s="1983" t="str">
        <f>Tartalomjegyzék_2019!A2</f>
        <v>Pilisvörösvár Város Önkormányzata 2022. évi zárszámadásáról</v>
      </c>
      <c r="B2" s="1983"/>
      <c r="C2" s="1983"/>
      <c r="D2" s="1983"/>
      <c r="E2" s="1983"/>
      <c r="F2" s="1983"/>
      <c r="G2" s="1983"/>
      <c r="H2" s="1983"/>
      <c r="I2" s="1983"/>
      <c r="J2" s="1983"/>
      <c r="K2" s="1983"/>
      <c r="L2" s="1983"/>
      <c r="M2" s="1983"/>
      <c r="N2" s="1983"/>
      <c r="O2" s="1983"/>
      <c r="P2" s="1983"/>
      <c r="Q2" s="1983"/>
      <c r="R2" s="1983"/>
      <c r="S2" s="1983"/>
      <c r="T2" s="1983"/>
      <c r="U2" s="1983"/>
      <c r="V2" s="1983"/>
    </row>
    <row r="3" spans="1:23" ht="21" customHeight="1" x14ac:dyDescent="0.35">
      <c r="A3" s="1983" t="str">
        <f>Tartalom!B7</f>
        <v xml:space="preserve">Pilisvörösvár Város Önkormányzat működési és felhalmozási célú bevételek részletes bemutatása </v>
      </c>
      <c r="B3" s="1983"/>
      <c r="C3" s="1983"/>
      <c r="D3" s="1983"/>
      <c r="E3" s="1983"/>
      <c r="F3" s="1983"/>
      <c r="G3" s="1983"/>
      <c r="H3" s="1983"/>
      <c r="I3" s="1983"/>
      <c r="J3" s="1983"/>
      <c r="K3" s="1983"/>
      <c r="L3" s="1983"/>
      <c r="M3" s="1983"/>
      <c r="N3" s="1983"/>
      <c r="O3" s="1983"/>
      <c r="P3" s="1983"/>
      <c r="Q3" s="1983"/>
      <c r="R3" s="1983"/>
      <c r="S3" s="1983"/>
      <c r="T3" s="1983"/>
      <c r="U3" s="1983"/>
      <c r="V3" s="1983"/>
    </row>
    <row r="4" spans="1:23" ht="20.100000000000001" customHeight="1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6"/>
      <c r="L4" s="6"/>
      <c r="M4" s="6"/>
      <c r="N4" s="6"/>
      <c r="O4"/>
      <c r="P4"/>
      <c r="Q4"/>
      <c r="R4"/>
      <c r="U4" s="222"/>
      <c r="V4" s="611" t="s">
        <v>10</v>
      </c>
    </row>
    <row r="5" spans="1:23" ht="20.25" x14ac:dyDescent="0.3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U5" s="222"/>
      <c r="V5" s="611" t="s">
        <v>469</v>
      </c>
    </row>
    <row r="6" spans="1:23" ht="20.100000000000001" customHeight="1" thickBot="1" x14ac:dyDescent="0.35">
      <c r="U6" s="220"/>
      <c r="V6" s="220"/>
    </row>
    <row r="7" spans="1:23" s="328" customFormat="1" ht="115.5" customHeight="1" x14ac:dyDescent="0.2">
      <c r="A7" s="288" t="s">
        <v>216</v>
      </c>
      <c r="B7" s="1049" t="s">
        <v>213</v>
      </c>
      <c r="C7" s="388" t="s">
        <v>1124</v>
      </c>
      <c r="D7" s="289" t="s">
        <v>1126</v>
      </c>
      <c r="E7" s="289" t="s">
        <v>1129</v>
      </c>
      <c r="F7" s="290" t="s">
        <v>592</v>
      </c>
      <c r="G7" s="288" t="s">
        <v>1131</v>
      </c>
      <c r="H7" s="289" t="s">
        <v>1132</v>
      </c>
      <c r="I7" s="289" t="s">
        <v>1134</v>
      </c>
      <c r="J7" s="290" t="s">
        <v>592</v>
      </c>
      <c r="K7" s="288" t="s">
        <v>1136</v>
      </c>
      <c r="L7" s="289" t="s">
        <v>1138</v>
      </c>
      <c r="M7" s="289" t="s">
        <v>1140</v>
      </c>
      <c r="N7" s="290" t="s">
        <v>592</v>
      </c>
      <c r="O7" s="288" t="s">
        <v>1142</v>
      </c>
      <c r="P7" s="289" t="str">
        <f>'1.Bev_kiad_kiemelt ei'!C8</f>
        <v>2022. évi módosított bevételi előirányzat összesen 2022.12.31</v>
      </c>
      <c r="Q7" s="289" t="s">
        <v>1144</v>
      </c>
      <c r="R7" s="290" t="s">
        <v>592</v>
      </c>
      <c r="S7" s="288" t="s">
        <v>1146</v>
      </c>
      <c r="T7" s="289" t="str">
        <f>'1.Bev_kiad_kiemelt ei'!G8</f>
        <v>2022. évi Konszolidált módosított bevételi előirányzat összesen 2022.12.31</v>
      </c>
      <c r="U7" s="289" t="s">
        <v>1147</v>
      </c>
      <c r="V7" s="290" t="s">
        <v>592</v>
      </c>
      <c r="W7" s="327"/>
    </row>
    <row r="8" spans="1:23" ht="18.75" customHeight="1" x14ac:dyDescent="0.3">
      <c r="A8" s="63" t="s">
        <v>226</v>
      </c>
      <c r="B8" s="1050" t="s">
        <v>225</v>
      </c>
      <c r="C8" s="933">
        <f>'11. Támogatási bevételek (B (2)'!C14</f>
        <v>1123224708</v>
      </c>
      <c r="D8" s="291">
        <f>'11. Támogatási bevételek (B (2)'!D14</f>
        <v>1917831101</v>
      </c>
      <c r="E8" s="291">
        <f>'11. Támogatási bevételek (B (2)'!E14</f>
        <v>1945995848</v>
      </c>
      <c r="F8" s="695">
        <f t="shared" ref="F8:F15" si="0">E8/D8%</f>
        <v>101.46857285739678</v>
      </c>
      <c r="G8" s="311">
        <f>'11. Támogatási bevételek (B (2)'!G14</f>
        <v>0</v>
      </c>
      <c r="H8" s="291">
        <f>'11. Támogatási bevételek (B (2)'!H14</f>
        <v>0</v>
      </c>
      <c r="I8" s="291"/>
      <c r="J8" s="695"/>
      <c r="K8" s="311"/>
      <c r="L8" s="291">
        <v>0</v>
      </c>
      <c r="M8" s="291">
        <f>L8</f>
        <v>0</v>
      </c>
      <c r="N8" s="695"/>
      <c r="O8" s="311">
        <f t="shared" ref="O8:Q10" si="1">C8+G8+K8</f>
        <v>1123224708</v>
      </c>
      <c r="P8" s="291">
        <f>D8+H8+L8</f>
        <v>1917831101</v>
      </c>
      <c r="Q8" s="291">
        <f>E8+I8+M8</f>
        <v>1945995848</v>
      </c>
      <c r="R8" s="692">
        <f>+Q8/P8%</f>
        <v>101.46857285739678</v>
      </c>
      <c r="S8" s="311">
        <f>G8+K8+C8</f>
        <v>1123224708</v>
      </c>
      <c r="T8" s="291">
        <f t="shared" ref="T8" si="2">H8+L8+P8</f>
        <v>1917831101</v>
      </c>
      <c r="U8" s="291">
        <f>I8+M8+E8</f>
        <v>1945995848</v>
      </c>
      <c r="V8" s="695">
        <f t="shared" ref="V8:V15" si="3">U8/T8%</f>
        <v>101.46857285739678</v>
      </c>
    </row>
    <row r="9" spans="1:23" ht="18.75" customHeight="1" x14ac:dyDescent="0.3">
      <c r="A9" s="63" t="s">
        <v>401</v>
      </c>
      <c r="B9" s="1051" t="s">
        <v>400</v>
      </c>
      <c r="C9" s="933"/>
      <c r="D9" s="291">
        <f>'11. Támogatási bevételek (B (2)'!D15</f>
        <v>40623107</v>
      </c>
      <c r="E9" s="291">
        <f>'11. Támogatási bevételek (B (2)'!E15</f>
        <v>40623107</v>
      </c>
      <c r="F9" s="695">
        <f t="shared" si="0"/>
        <v>100</v>
      </c>
      <c r="G9" s="311"/>
      <c r="H9" s="291"/>
      <c r="I9" s="291"/>
      <c r="J9" s="695"/>
      <c r="K9" s="311"/>
      <c r="L9" s="291"/>
      <c r="M9" s="291"/>
      <c r="N9" s="695"/>
      <c r="O9" s="311"/>
      <c r="P9" s="291">
        <f>D9+H9+L9</f>
        <v>40623107</v>
      </c>
      <c r="Q9" s="291">
        <f>E9+I9+M9</f>
        <v>40623107</v>
      </c>
      <c r="R9" s="692">
        <f>+Q9/P9%</f>
        <v>100</v>
      </c>
      <c r="S9" s="311"/>
      <c r="T9" s="291">
        <f>D9+H9+L9</f>
        <v>40623107</v>
      </c>
      <c r="U9" s="291">
        <f>E9+I9+M9</f>
        <v>40623107</v>
      </c>
      <c r="V9" s="695">
        <f t="shared" si="3"/>
        <v>100</v>
      </c>
    </row>
    <row r="10" spans="1:23" ht="18.75" customHeight="1" x14ac:dyDescent="0.3">
      <c r="A10" s="63" t="s">
        <v>228</v>
      </c>
      <c r="B10" s="1050" t="s">
        <v>227</v>
      </c>
      <c r="C10" s="933">
        <f>'11. Támogatási bevételek (B (2)'!C18</f>
        <v>150000000</v>
      </c>
      <c r="D10" s="291">
        <f>'11. Támogatási bevételek (B (2)'!D18</f>
        <v>14717765</v>
      </c>
      <c r="E10" s="291">
        <f>'11. Támogatási bevételek (B (2)'!E18</f>
        <v>14817765</v>
      </c>
      <c r="F10" s="695">
        <f t="shared" si="0"/>
        <v>100.67945099001105</v>
      </c>
      <c r="G10" s="311">
        <f>'11. Támogatási bevételek (B (2)'!G18</f>
        <v>0</v>
      </c>
      <c r="H10" s="291">
        <f>'11. Támogatási bevételek (B (2)'!H18</f>
        <v>15935018</v>
      </c>
      <c r="I10" s="291">
        <f>'11. Támogatási bevételek (B (2)'!I18</f>
        <v>16739801</v>
      </c>
      <c r="J10" s="695">
        <f t="shared" ref="J10:J11" si="4">I10/H10%</f>
        <v>105.05040533998769</v>
      </c>
      <c r="K10" s="311">
        <f>'3. Gesz költségvetés'!W10</f>
        <v>447648000</v>
      </c>
      <c r="L10" s="291">
        <f>'3. Gesz költségvetés'!AB10</f>
        <v>521042343</v>
      </c>
      <c r="M10" s="291">
        <f>'3. Gesz költségvetés'!AC10</f>
        <v>521042343</v>
      </c>
      <c r="N10" s="692">
        <f>+M10/L10%</f>
        <v>100</v>
      </c>
      <c r="O10" s="311">
        <f t="shared" si="1"/>
        <v>597648000</v>
      </c>
      <c r="P10" s="291">
        <f>D10+H10+L10</f>
        <v>551695126</v>
      </c>
      <c r="Q10" s="291">
        <f t="shared" si="1"/>
        <v>552599909</v>
      </c>
      <c r="R10" s="692">
        <f>+Q10/P10%</f>
        <v>100.16400054257504</v>
      </c>
      <c r="S10" s="311">
        <f>G10+K10+C10</f>
        <v>597648000</v>
      </c>
      <c r="T10" s="291">
        <f>H10+L10+D10</f>
        <v>551695126</v>
      </c>
      <c r="U10" s="291">
        <f>I10+M10+E10</f>
        <v>552599909</v>
      </c>
      <c r="V10" s="695">
        <f t="shared" si="3"/>
        <v>100.16400054257504</v>
      </c>
    </row>
    <row r="11" spans="1:23" ht="18.75" customHeight="1" x14ac:dyDescent="0.3">
      <c r="A11" s="64" t="s">
        <v>230</v>
      </c>
      <c r="B11" s="1052" t="s">
        <v>229</v>
      </c>
      <c r="C11" s="983">
        <f>SUM(C8:C10)</f>
        <v>1273224708</v>
      </c>
      <c r="D11" s="292">
        <f>SUM(D8:D10)</f>
        <v>1973171973</v>
      </c>
      <c r="E11" s="292">
        <f>SUM(E8:E10)</f>
        <v>2001436720</v>
      </c>
      <c r="F11" s="696">
        <f t="shared" si="0"/>
        <v>101.43245228427942</v>
      </c>
      <c r="G11" s="313">
        <f>SUM(G8:G10)</f>
        <v>0</v>
      </c>
      <c r="H11" s="292">
        <f>SUM(H8:H10)</f>
        <v>15935018</v>
      </c>
      <c r="I11" s="292">
        <f>SUM(I8:I10)</f>
        <v>16739801</v>
      </c>
      <c r="J11" s="696">
        <f t="shared" si="4"/>
        <v>105.05040533998769</v>
      </c>
      <c r="K11" s="313">
        <f>SUM(K8:K10)</f>
        <v>447648000</v>
      </c>
      <c r="L11" s="292">
        <f>SUM(L8:L10)</f>
        <v>521042343</v>
      </c>
      <c r="M11" s="292">
        <f>SUM(M8:M10)</f>
        <v>521042343</v>
      </c>
      <c r="N11" s="696"/>
      <c r="O11" s="313">
        <f>SUM(O8:O10)</f>
        <v>1720872708</v>
      </c>
      <c r="P11" s="292">
        <f>SUM(P8:P10)</f>
        <v>2510149334</v>
      </c>
      <c r="Q11" s="292">
        <f>SUM(Q8:Q10)</f>
        <v>2539218864</v>
      </c>
      <c r="R11" s="696">
        <f t="shared" ref="R11:R36" si="5">Q11/P11%</f>
        <v>101.15807970491049</v>
      </c>
      <c r="S11" s="313">
        <f>SUM(S8:S10)</f>
        <v>1720872708</v>
      </c>
      <c r="T11" s="292">
        <f>SUM(T8:T10)</f>
        <v>2510149334</v>
      </c>
      <c r="U11" s="292">
        <f>SUM(U8:U10)</f>
        <v>2539218864</v>
      </c>
      <c r="V11" s="696">
        <f t="shared" si="3"/>
        <v>101.15807970491049</v>
      </c>
    </row>
    <row r="12" spans="1:23" ht="18.75" customHeight="1" x14ac:dyDescent="0.3">
      <c r="A12" s="63" t="s">
        <v>1233</v>
      </c>
      <c r="B12" s="1050" t="s">
        <v>981</v>
      </c>
      <c r="C12" s="933">
        <f>'11. Támogatási bevételek (B (2)'!C22</f>
        <v>0</v>
      </c>
      <c r="D12" s="291">
        <f>'11. Támogatási bevételek (B (2)'!D20</f>
        <v>6045959</v>
      </c>
      <c r="E12" s="291">
        <f>'11. Támogatási bevételek (B (2)'!E20</f>
        <v>6045959</v>
      </c>
      <c r="F12" s="695">
        <f t="shared" si="0"/>
        <v>100</v>
      </c>
      <c r="G12" s="311">
        <f>'11. Támogatási bevételek (B (2)'!G22</f>
        <v>0</v>
      </c>
      <c r="H12" s="291">
        <f>'11. Támogatási bevételek (B (2)'!H22</f>
        <v>0</v>
      </c>
      <c r="I12" s="291">
        <f>'11. Támogatási bevételek (B (2)'!I22</f>
        <v>0</v>
      </c>
      <c r="J12" s="695"/>
      <c r="K12" s="311">
        <f>'3. Gesz költségvetés'!AA11</f>
        <v>0</v>
      </c>
      <c r="L12" s="291">
        <f>'3. Gesz költségvetés'!AB11</f>
        <v>0</v>
      </c>
      <c r="M12" s="291">
        <f>'3. Gesz költségvetés'!AC11</f>
        <v>0</v>
      </c>
      <c r="N12" s="695"/>
      <c r="O12" s="311">
        <f>C12+G12+K12</f>
        <v>0</v>
      </c>
      <c r="P12" s="291">
        <f>D12+H12+L12</f>
        <v>6045959</v>
      </c>
      <c r="Q12" s="291">
        <f>E12+I12+M12</f>
        <v>6045959</v>
      </c>
      <c r="R12" s="695">
        <f t="shared" si="5"/>
        <v>100</v>
      </c>
      <c r="S12" s="291">
        <f>C12+G12+K12</f>
        <v>0</v>
      </c>
      <c r="T12" s="291">
        <f>D12+H12+L12</f>
        <v>6045959</v>
      </c>
      <c r="U12" s="291">
        <f>E12+I12+L12</f>
        <v>6045959</v>
      </c>
      <c r="V12" s="695">
        <f t="shared" si="3"/>
        <v>100</v>
      </c>
    </row>
    <row r="13" spans="1:23" ht="18.75" customHeight="1" x14ac:dyDescent="0.3">
      <c r="A13" s="63" t="s">
        <v>232</v>
      </c>
      <c r="B13" s="1050" t="s">
        <v>231</v>
      </c>
      <c r="C13" s="933"/>
      <c r="D13" s="291">
        <f>'11. Támogatási bevételek (B (2)'!D21</f>
        <v>99877640</v>
      </c>
      <c r="E13" s="291">
        <f>'11. Támogatási bevételek (B (2)'!E21</f>
        <v>99877640</v>
      </c>
      <c r="F13" s="695">
        <f t="shared" si="0"/>
        <v>100</v>
      </c>
      <c r="G13" s="311"/>
      <c r="H13" s="291"/>
      <c r="I13" s="291"/>
      <c r="J13" s="1044"/>
      <c r="K13" s="311"/>
      <c r="L13" s="291"/>
      <c r="M13" s="291"/>
      <c r="N13" s="1044"/>
      <c r="O13" s="311"/>
      <c r="P13" s="291">
        <f>D13+H13+L13</f>
        <v>99877640</v>
      </c>
      <c r="Q13" s="291">
        <f>E13+I13+L13</f>
        <v>99877640</v>
      </c>
      <c r="R13" s="695">
        <f t="shared" si="5"/>
        <v>100</v>
      </c>
      <c r="S13" s="311"/>
      <c r="T13" s="291">
        <f>D13+H13+L13</f>
        <v>99877640</v>
      </c>
      <c r="U13" s="291">
        <f>E13+I13+M13</f>
        <v>99877640</v>
      </c>
      <c r="V13" s="695">
        <f t="shared" si="3"/>
        <v>100</v>
      </c>
    </row>
    <row r="14" spans="1:23" ht="18.75" customHeight="1" x14ac:dyDescent="0.3">
      <c r="A14" s="64" t="s">
        <v>234</v>
      </c>
      <c r="B14" s="1052" t="s">
        <v>233</v>
      </c>
      <c r="C14" s="983">
        <f t="shared" ref="C14:S14" si="6">SUM(C12)</f>
        <v>0</v>
      </c>
      <c r="D14" s="292">
        <f>SUM(D12:D13)</f>
        <v>105923599</v>
      </c>
      <c r="E14" s="292">
        <f>SUM(E13+E12)</f>
        <v>105923599</v>
      </c>
      <c r="F14" s="696">
        <f t="shared" si="0"/>
        <v>100</v>
      </c>
      <c r="G14" s="313">
        <f t="shared" si="6"/>
        <v>0</v>
      </c>
      <c r="H14" s="292">
        <f t="shared" si="6"/>
        <v>0</v>
      </c>
      <c r="I14" s="292">
        <f>SUM(I12)</f>
        <v>0</v>
      </c>
      <c r="J14" s="696"/>
      <c r="K14" s="313">
        <f t="shared" si="6"/>
        <v>0</v>
      </c>
      <c r="L14" s="292">
        <f t="shared" si="6"/>
        <v>0</v>
      </c>
      <c r="M14" s="292">
        <f>SUM(M12)</f>
        <v>0</v>
      </c>
      <c r="N14" s="696"/>
      <c r="O14" s="313">
        <f t="shared" si="6"/>
        <v>0</v>
      </c>
      <c r="P14" s="292">
        <f>P12+P13</f>
        <v>105923599</v>
      </c>
      <c r="Q14" s="292">
        <f>SUM(Q12:Q13)</f>
        <v>105923599</v>
      </c>
      <c r="R14" s="696">
        <f t="shared" ref="R14" si="7">Q14/P14%</f>
        <v>100</v>
      </c>
      <c r="S14" s="313">
        <f t="shared" si="6"/>
        <v>0</v>
      </c>
      <c r="T14" s="292">
        <f>T12+T13</f>
        <v>105923599</v>
      </c>
      <c r="U14" s="292">
        <f>SUM(U12:U13)</f>
        <v>105923599</v>
      </c>
      <c r="V14" s="696">
        <f t="shared" si="3"/>
        <v>100</v>
      </c>
    </row>
    <row r="15" spans="1:23" ht="18.75" customHeight="1" x14ac:dyDescent="0.3">
      <c r="A15" s="63" t="s">
        <v>90</v>
      </c>
      <c r="B15" s="1050" t="s">
        <v>99</v>
      </c>
      <c r="C15" s="933">
        <f>'12. Működési bev. (B3,B4)'!D9</f>
        <v>82000000</v>
      </c>
      <c r="D15" s="291">
        <f>'12. Működési bev. (B3,B4)'!E9</f>
        <v>82000000</v>
      </c>
      <c r="E15" s="291">
        <f>'12. Működési bev. (B3,B4)'!F9</f>
        <v>86548449</v>
      </c>
      <c r="F15" s="695">
        <f t="shared" si="0"/>
        <v>105.54688902439024</v>
      </c>
      <c r="G15" s="311">
        <f>'12. Működési bev. (B3,B4)'!H9</f>
        <v>0</v>
      </c>
      <c r="H15" s="291">
        <f>'12. Működési bev. (B3,B4)'!I9</f>
        <v>0</v>
      </c>
      <c r="I15" s="291">
        <f>'12. Működési bev. (B3,B4)'!J9</f>
        <v>0</v>
      </c>
      <c r="J15" s="695"/>
      <c r="K15" s="311"/>
      <c r="L15" s="291"/>
      <c r="M15" s="291"/>
      <c r="N15" s="695"/>
      <c r="O15" s="311">
        <f t="shared" ref="O15:Q17" si="8">C15+G15+K15</f>
        <v>82000000</v>
      </c>
      <c r="P15" s="291">
        <f t="shared" si="8"/>
        <v>82000000</v>
      </c>
      <c r="Q15" s="291">
        <f t="shared" si="8"/>
        <v>86548449</v>
      </c>
      <c r="R15" s="695">
        <f t="shared" si="5"/>
        <v>105.54688902439024</v>
      </c>
      <c r="S15" s="311">
        <f t="shared" ref="S15:U17" si="9">G15+K15+O15</f>
        <v>82000000</v>
      </c>
      <c r="T15" s="291">
        <f t="shared" si="9"/>
        <v>82000000</v>
      </c>
      <c r="U15" s="291">
        <f t="shared" si="9"/>
        <v>86548449</v>
      </c>
      <c r="V15" s="695">
        <f t="shared" si="3"/>
        <v>105.54688902439024</v>
      </c>
    </row>
    <row r="16" spans="1:23" ht="18.75" customHeight="1" x14ac:dyDescent="0.3">
      <c r="A16" s="65" t="s">
        <v>65</v>
      </c>
      <c r="B16" s="1053" t="s">
        <v>1007</v>
      </c>
      <c r="C16" s="933">
        <f>'12. Működési bev. (B3,B4)'!D12</f>
        <v>592628303</v>
      </c>
      <c r="D16" s="291">
        <f>'12. Működési bev. (B3,B4)'!E12</f>
        <v>592628303</v>
      </c>
      <c r="E16" s="291">
        <f>'12. Működési bev. (B3,B4)'!F12</f>
        <v>929762360</v>
      </c>
      <c r="F16" s="695">
        <f>E16/D16%</f>
        <v>156.88794397658054</v>
      </c>
      <c r="G16" s="311">
        <f>'12. Működési bev. (B3,B4)'!H12</f>
        <v>0</v>
      </c>
      <c r="H16" s="291">
        <f>'12. Működési bev. (B3,B4)'!I12</f>
        <v>0</v>
      </c>
      <c r="I16" s="291">
        <f>'12. Működési bev. (B3,B4)'!J12</f>
        <v>0</v>
      </c>
      <c r="J16" s="695"/>
      <c r="K16" s="311"/>
      <c r="L16" s="291"/>
      <c r="M16" s="291"/>
      <c r="N16" s="695"/>
      <c r="O16" s="311">
        <f t="shared" si="8"/>
        <v>592628303</v>
      </c>
      <c r="P16" s="291">
        <f t="shared" si="8"/>
        <v>592628303</v>
      </c>
      <c r="Q16" s="291">
        <f t="shared" si="8"/>
        <v>929762360</v>
      </c>
      <c r="R16" s="695">
        <f t="shared" si="5"/>
        <v>156.88794397658054</v>
      </c>
      <c r="S16" s="311">
        <f t="shared" si="9"/>
        <v>592628303</v>
      </c>
      <c r="T16" s="291">
        <f t="shared" si="9"/>
        <v>592628303</v>
      </c>
      <c r="U16" s="291">
        <f t="shared" si="9"/>
        <v>929762360</v>
      </c>
      <c r="V16" s="695">
        <f>U16/T16%</f>
        <v>156.88794397658054</v>
      </c>
    </row>
    <row r="17" spans="1:23" s="261" customFormat="1" x14ac:dyDescent="0.3">
      <c r="A17" s="65" t="s">
        <v>235</v>
      </c>
      <c r="B17" s="1053" t="s">
        <v>95</v>
      </c>
      <c r="C17" s="984">
        <f>'12. Működési bev. (B3,B4)'!D18</f>
        <v>5611000</v>
      </c>
      <c r="D17" s="293">
        <f>'12. Működési bev. (B3,B4)'!E18</f>
        <v>15271505</v>
      </c>
      <c r="E17" s="293">
        <f>'12. Működési bev. (B3,B4)'!F18</f>
        <v>31388086</v>
      </c>
      <c r="F17" s="702">
        <f>E17/D17%</f>
        <v>205.53367857326441</v>
      </c>
      <c r="G17" s="314">
        <f>'12. Működési bev. (B3,B4)'!H18</f>
        <v>0</v>
      </c>
      <c r="H17" s="293">
        <f>'12. Működési bev. (B3,B4)'!I18</f>
        <v>0</v>
      </c>
      <c r="I17" s="293">
        <f>'12. Működési bev. (B3,B4)'!J18</f>
        <v>0</v>
      </c>
      <c r="J17" s="702"/>
      <c r="K17" s="314"/>
      <c r="L17" s="293"/>
      <c r="M17" s="293"/>
      <c r="N17" s="702"/>
      <c r="O17" s="314">
        <f t="shared" si="8"/>
        <v>5611000</v>
      </c>
      <c r="P17" s="293">
        <f t="shared" si="8"/>
        <v>15271505</v>
      </c>
      <c r="Q17" s="293">
        <f t="shared" si="8"/>
        <v>31388086</v>
      </c>
      <c r="R17" s="695">
        <f t="shared" si="5"/>
        <v>205.53367857326441</v>
      </c>
      <c r="S17" s="314">
        <f t="shared" si="9"/>
        <v>5611000</v>
      </c>
      <c r="T17" s="293">
        <f t="shared" si="9"/>
        <v>15271505</v>
      </c>
      <c r="U17" s="293">
        <f t="shared" si="9"/>
        <v>31388086</v>
      </c>
      <c r="V17" s="702">
        <f>U17/T17%</f>
        <v>205.53367857326441</v>
      </c>
    </row>
    <row r="18" spans="1:23" ht="18.75" customHeight="1" x14ac:dyDescent="0.3">
      <c r="A18" s="64" t="s">
        <v>237</v>
      </c>
      <c r="B18" s="1052" t="s">
        <v>910</v>
      </c>
      <c r="C18" s="983">
        <f t="shared" ref="C18:T18" si="10">SUM(C15:C17)</f>
        <v>680239303</v>
      </c>
      <c r="D18" s="292">
        <f t="shared" si="10"/>
        <v>689899808</v>
      </c>
      <c r="E18" s="292">
        <f t="shared" si="10"/>
        <v>1047698895</v>
      </c>
      <c r="F18" s="696">
        <f>E18/D18%</f>
        <v>151.86247087635078</v>
      </c>
      <c r="G18" s="313">
        <f t="shared" si="10"/>
        <v>0</v>
      </c>
      <c r="H18" s="292">
        <f t="shared" si="10"/>
        <v>0</v>
      </c>
      <c r="I18" s="292">
        <f>SUM(I15:I17)</f>
        <v>0</v>
      </c>
      <c r="J18" s="696"/>
      <c r="K18" s="313">
        <f t="shared" si="10"/>
        <v>0</v>
      </c>
      <c r="L18" s="292">
        <f t="shared" si="10"/>
        <v>0</v>
      </c>
      <c r="M18" s="292">
        <f>SUM(M15:M17)</f>
        <v>0</v>
      </c>
      <c r="N18" s="696"/>
      <c r="O18" s="313">
        <f t="shared" si="10"/>
        <v>680239303</v>
      </c>
      <c r="P18" s="292">
        <f>SUM(P15:P17)</f>
        <v>689899808</v>
      </c>
      <c r="Q18" s="292">
        <f>SUM(Q15:Q17)</f>
        <v>1047698895</v>
      </c>
      <c r="R18" s="696">
        <f>Q18/P18%</f>
        <v>151.86247087635078</v>
      </c>
      <c r="S18" s="313">
        <f>SUM(S15:S17)</f>
        <v>680239303</v>
      </c>
      <c r="T18" s="292">
        <f t="shared" si="10"/>
        <v>689899808</v>
      </c>
      <c r="U18" s="292">
        <f>SUM(U15:U17)</f>
        <v>1047698895</v>
      </c>
      <c r="V18" s="696">
        <f>U18/T18%</f>
        <v>151.86247087635078</v>
      </c>
    </row>
    <row r="19" spans="1:23" ht="18.75" customHeight="1" x14ac:dyDescent="0.3">
      <c r="A19" s="65" t="s">
        <v>239</v>
      </c>
      <c r="B19" s="1054" t="s">
        <v>238</v>
      </c>
      <c r="C19" s="933">
        <f>'12. Működési bev. (B3,B4)'!D23</f>
        <v>7600000</v>
      </c>
      <c r="D19" s="291">
        <f>'12. Működési bev. (B3,B4)'!E23</f>
        <v>13924311</v>
      </c>
      <c r="E19" s="291">
        <f>'12. Működési bev. (B3,B4)'!F23</f>
        <v>14204006</v>
      </c>
      <c r="F19" s="872">
        <f>E19/D19%</f>
        <v>102.0086810758536</v>
      </c>
      <c r="G19" s="311">
        <f>'12. Működési bev. (B3,B4)'!H23</f>
        <v>0</v>
      </c>
      <c r="H19" s="291">
        <f>'12. Működési bev. (B3,B4)'!I23</f>
        <v>0</v>
      </c>
      <c r="I19" s="291">
        <f>'12. Működési bev. (B3,B4)'!J23</f>
        <v>0</v>
      </c>
      <c r="J19" s="872"/>
      <c r="K19" s="931">
        <f>'3. Gesz költségvetés'!AA13</f>
        <v>0</v>
      </c>
      <c r="L19" s="291">
        <f>'3. Gesz költségvetés'!AB13</f>
        <v>16630</v>
      </c>
      <c r="M19" s="933">
        <f>'3. Gesz költségvetés'!AC13</f>
        <v>16630</v>
      </c>
      <c r="N19" s="695"/>
      <c r="O19" s="311">
        <f t="shared" ref="O19:O28" si="11">C19+G19+K19</f>
        <v>7600000</v>
      </c>
      <c r="P19" s="291">
        <f t="shared" ref="P19:P28" si="12">D19+H19+L19</f>
        <v>13940941</v>
      </c>
      <c r="Q19" s="291">
        <f t="shared" ref="Q19:Q28" si="13">E19+I19+M19</f>
        <v>14220636</v>
      </c>
      <c r="R19" s="695">
        <f t="shared" si="5"/>
        <v>102.00628494159756</v>
      </c>
      <c r="S19" s="311">
        <f t="shared" ref="S19:S28" si="14">C19+G19+K19</f>
        <v>7600000</v>
      </c>
      <c r="T19" s="291">
        <f t="shared" ref="T19:T28" si="15">D19+H19+L19</f>
        <v>13940941</v>
      </c>
      <c r="U19" s="933">
        <f t="shared" ref="U19:U28" si="16">E19+I19+M19</f>
        <v>14220636</v>
      </c>
      <c r="V19" s="695">
        <f>U19/T19%</f>
        <v>102.00628494159756</v>
      </c>
      <c r="W19" s="60">
        <v>15601.36</v>
      </c>
    </row>
    <row r="20" spans="1:23" ht="18.75" customHeight="1" x14ac:dyDescent="0.3">
      <c r="A20" s="65" t="s">
        <v>241</v>
      </c>
      <c r="B20" s="1054" t="s">
        <v>240</v>
      </c>
      <c r="C20" s="933">
        <f>'12. Működési bev. (B3,B4)'!D29</f>
        <v>49020000</v>
      </c>
      <c r="D20" s="291">
        <f>'12. Működési bev. (B3,B4)'!E29</f>
        <v>50316498</v>
      </c>
      <c r="E20" s="291">
        <f>'12. Működési bev. (B3,B4)'!F29</f>
        <v>47161038</v>
      </c>
      <c r="F20" s="872">
        <f t="shared" ref="F20:F27" si="17">E20/D20%</f>
        <v>93.728776593315388</v>
      </c>
      <c r="G20" s="311">
        <f>'12. Működési bev. (B3,B4)'!H29</f>
        <v>145900000</v>
      </c>
      <c r="H20" s="291">
        <f>'12. Működési bev. (B3,B4)'!I29</f>
        <v>177306095</v>
      </c>
      <c r="I20" s="291">
        <f>'12. Működési bev. (B3,B4)'!J29</f>
        <v>204702464</v>
      </c>
      <c r="J20" s="872">
        <f t="shared" ref="J20:J25" si="18">I20/H20%</f>
        <v>115.45145360062213</v>
      </c>
      <c r="K20" s="931">
        <f>'3. Gesz költségvetés'!AA21</f>
        <v>30700000</v>
      </c>
      <c r="L20" s="291">
        <f>'3. Gesz költségvetés'!AB21</f>
        <v>33610483</v>
      </c>
      <c r="M20" s="933">
        <f>'3. Gesz költségvetés'!AC21</f>
        <v>35181303</v>
      </c>
      <c r="N20" s="695">
        <f t="shared" ref="N20:N28" si="19">M20/L20%</f>
        <v>104.67360138799552</v>
      </c>
      <c r="O20" s="311">
        <f t="shared" si="11"/>
        <v>225620000</v>
      </c>
      <c r="P20" s="291">
        <f t="shared" si="12"/>
        <v>261233076</v>
      </c>
      <c r="Q20" s="291">
        <f t="shared" si="13"/>
        <v>287044805</v>
      </c>
      <c r="R20" s="695">
        <f t="shared" si="5"/>
        <v>109.88072773755496</v>
      </c>
      <c r="S20" s="311">
        <f t="shared" si="14"/>
        <v>225620000</v>
      </c>
      <c r="T20" s="291">
        <f t="shared" si="15"/>
        <v>261233076</v>
      </c>
      <c r="U20" s="933">
        <f t="shared" si="16"/>
        <v>287044805</v>
      </c>
      <c r="V20" s="695">
        <f t="shared" ref="V20:V28" si="20">U20/T20%</f>
        <v>109.88072773755496</v>
      </c>
      <c r="W20" s="60">
        <v>223181.424</v>
      </c>
    </row>
    <row r="21" spans="1:23" ht="18.75" customHeight="1" x14ac:dyDescent="0.3">
      <c r="A21" s="65" t="s">
        <v>243</v>
      </c>
      <c r="B21" s="1054" t="s">
        <v>242</v>
      </c>
      <c r="C21" s="933">
        <f>'12. Működési bev. (B3,B4)'!D30</f>
        <v>13413000</v>
      </c>
      <c r="D21" s="291">
        <f>'12. Működési bev. (B3,B4)'!E30</f>
        <v>21663322</v>
      </c>
      <c r="E21" s="291">
        <f>'12. Működési bev. (B3,B4)'!F30</f>
        <v>21700391</v>
      </c>
      <c r="F21" s="872">
        <f t="shared" si="17"/>
        <v>100.17111410706077</v>
      </c>
      <c r="G21" s="311">
        <f>'12. Működési bev. (B3,B4)'!H30</f>
        <v>2000000</v>
      </c>
      <c r="H21" s="291">
        <f>'12. Működési bev. (B3,B4)'!I30</f>
        <v>2000000</v>
      </c>
      <c r="I21" s="291">
        <f>'12. Működési bev. (B3,B4)'!J30</f>
        <v>3225351</v>
      </c>
      <c r="J21" s="872">
        <f t="shared" si="18"/>
        <v>161.26755</v>
      </c>
      <c r="K21" s="931">
        <f>'3. Gesz költségvetés'!AA22</f>
        <v>4800000</v>
      </c>
      <c r="L21" s="291">
        <f>'3. Gesz költségvetés'!AB22</f>
        <v>6347122</v>
      </c>
      <c r="M21" s="933">
        <f>'3. Gesz költségvetés'!AC22</f>
        <v>7522586</v>
      </c>
      <c r="N21" s="695">
        <f t="shared" si="19"/>
        <v>118.51963771926867</v>
      </c>
      <c r="O21" s="311">
        <f t="shared" si="11"/>
        <v>20213000</v>
      </c>
      <c r="P21" s="291">
        <f t="shared" si="12"/>
        <v>30010444</v>
      </c>
      <c r="Q21" s="291">
        <f t="shared" si="13"/>
        <v>32448328</v>
      </c>
      <c r="R21" s="695">
        <f t="shared" si="5"/>
        <v>108.12345195559253</v>
      </c>
      <c r="S21" s="311">
        <f t="shared" si="14"/>
        <v>20213000</v>
      </c>
      <c r="T21" s="291">
        <f t="shared" si="15"/>
        <v>30010444</v>
      </c>
      <c r="U21" s="933">
        <f t="shared" si="16"/>
        <v>32448328</v>
      </c>
      <c r="V21" s="695">
        <f t="shared" si="20"/>
        <v>108.12345195559253</v>
      </c>
      <c r="W21" s="60">
        <v>21120.016</v>
      </c>
    </row>
    <row r="22" spans="1:23" ht="18.75" customHeight="1" x14ac:dyDescent="0.3">
      <c r="A22" s="65" t="s">
        <v>245</v>
      </c>
      <c r="B22" s="1054" t="s">
        <v>244</v>
      </c>
      <c r="C22" s="933">
        <f>'12. Működési bev. (B3,B4)'!D34</f>
        <v>6509000</v>
      </c>
      <c r="D22" s="291">
        <f>'12. Működési bev. (B3,B4)'!E34</f>
        <v>9789600</v>
      </c>
      <c r="E22" s="291">
        <f>'12. Működési bev. (B3,B4)'!F34</f>
        <v>12539419</v>
      </c>
      <c r="F22" s="872">
        <f t="shared" si="17"/>
        <v>128.08918648361526</v>
      </c>
      <c r="G22" s="311">
        <f>'12. Működési bev. (B3,B4)'!H34</f>
        <v>0</v>
      </c>
      <c r="H22" s="291">
        <f>'12. Működési bev. (B3,B4)'!I34</f>
        <v>0</v>
      </c>
      <c r="I22" s="291">
        <f>'12. Működési bev. (B3,B4)'!J34</f>
        <v>0</v>
      </c>
      <c r="J22" s="872"/>
      <c r="K22" s="931"/>
      <c r="L22" s="291"/>
      <c r="M22" s="933"/>
      <c r="N22" s="695"/>
      <c r="O22" s="311">
        <f t="shared" si="11"/>
        <v>6509000</v>
      </c>
      <c r="P22" s="291">
        <f t="shared" si="12"/>
        <v>9789600</v>
      </c>
      <c r="Q22" s="291">
        <f t="shared" si="13"/>
        <v>12539419</v>
      </c>
      <c r="R22" s="695">
        <f t="shared" si="5"/>
        <v>128.08918648361526</v>
      </c>
      <c r="S22" s="311">
        <f t="shared" si="14"/>
        <v>6509000</v>
      </c>
      <c r="T22" s="291">
        <f t="shared" si="15"/>
        <v>9789600</v>
      </c>
      <c r="U22" s="933">
        <f t="shared" si="16"/>
        <v>12539419</v>
      </c>
      <c r="V22" s="695">
        <f t="shared" si="20"/>
        <v>128.08918648361526</v>
      </c>
      <c r="W22" s="60">
        <v>85581</v>
      </c>
    </row>
    <row r="23" spans="1:23" ht="18.75" customHeight="1" x14ac:dyDescent="0.3">
      <c r="A23" s="65" t="s">
        <v>247</v>
      </c>
      <c r="B23" s="1054" t="s">
        <v>246</v>
      </c>
      <c r="C23" s="933">
        <f>'12. Működési bev. (B3,B4)'!D37</f>
        <v>0</v>
      </c>
      <c r="D23" s="291">
        <f>'12. Működési bev. (B3,B4)'!E37</f>
        <v>0</v>
      </c>
      <c r="E23" s="291">
        <f>'12. Működési bev. (B3,B4)'!F37</f>
        <v>0</v>
      </c>
      <c r="F23" s="872"/>
      <c r="G23" s="311">
        <f>'12. Működési bev. (B3,B4)'!H37</f>
        <v>18190000</v>
      </c>
      <c r="H23" s="291">
        <f>'12. Működési bev. (B3,B4)'!I37</f>
        <v>25710992</v>
      </c>
      <c r="I23" s="291">
        <f>'12. Működési bev. (B3,B4)'!J37</f>
        <v>28281572</v>
      </c>
      <c r="J23" s="872">
        <f t="shared" si="18"/>
        <v>109.99798063023006</v>
      </c>
      <c r="K23" s="931">
        <f>'3. Gesz költségvetés'!AA23</f>
        <v>3791300</v>
      </c>
      <c r="L23" s="291">
        <f>'3. Gesz költségvetés'!AB23</f>
        <v>3767236</v>
      </c>
      <c r="M23" s="933">
        <f>'3. Gesz költségvetés'!AC23</f>
        <v>2752765</v>
      </c>
      <c r="N23" s="695">
        <f t="shared" si="19"/>
        <v>73.071211891158399</v>
      </c>
      <c r="O23" s="311">
        <f t="shared" si="11"/>
        <v>21981300</v>
      </c>
      <c r="P23" s="291">
        <f t="shared" si="12"/>
        <v>29478228</v>
      </c>
      <c r="Q23" s="291">
        <f t="shared" si="13"/>
        <v>31034337</v>
      </c>
      <c r="R23" s="695">
        <f t="shared" si="5"/>
        <v>105.27884172685006</v>
      </c>
      <c r="S23" s="311">
        <f t="shared" si="14"/>
        <v>21981300</v>
      </c>
      <c r="T23" s="291">
        <f t="shared" si="15"/>
        <v>29478228</v>
      </c>
      <c r="U23" s="933">
        <f t="shared" si="16"/>
        <v>31034337</v>
      </c>
      <c r="V23" s="695">
        <f t="shared" si="20"/>
        <v>105.27884172685006</v>
      </c>
      <c r="W23" s="60">
        <v>29835.877</v>
      </c>
    </row>
    <row r="24" spans="1:23" x14ac:dyDescent="0.3">
      <c r="A24" s="65" t="s">
        <v>41</v>
      </c>
      <c r="B24" s="1054" t="s">
        <v>1179</v>
      </c>
      <c r="C24" s="933">
        <f>'12. Működési bev. (B3,B4)'!D38</f>
        <v>7114000</v>
      </c>
      <c r="D24" s="291">
        <f>'12. Működési bev. (B3,B4)'!E38</f>
        <v>125548723</v>
      </c>
      <c r="E24" s="291">
        <f>'12. Működési bev. (B3,B4)'!F38</f>
        <v>127059314</v>
      </c>
      <c r="F24" s="872">
        <f t="shared" si="17"/>
        <v>101.20319105117461</v>
      </c>
      <c r="G24" s="291">
        <f>'12. Működési bev. (B3,B4)'!H38</f>
        <v>45672528</v>
      </c>
      <c r="H24" s="291">
        <f>'12. Működési bev. (B3,B4)'!I38</f>
        <v>49659309</v>
      </c>
      <c r="I24" s="291">
        <f>'12. Működési bev. (B3,B4)'!J38</f>
        <v>65064930</v>
      </c>
      <c r="J24" s="872">
        <f t="shared" si="18"/>
        <v>131.02262457981442</v>
      </c>
      <c r="K24" s="291">
        <f>'3. Gesz költségvetés'!AA24</f>
        <v>0</v>
      </c>
      <c r="L24" s="291">
        <f>'3. Gesz költségvetés'!AB24</f>
        <v>4202609</v>
      </c>
      <c r="M24" s="933">
        <f>'3. Gesz költségvetés'!AC24</f>
        <v>4232586</v>
      </c>
      <c r="N24" s="695">
        <f t="shared" si="19"/>
        <v>100.71329500317542</v>
      </c>
      <c r="O24" s="311">
        <f t="shared" si="11"/>
        <v>52786528</v>
      </c>
      <c r="P24" s="291">
        <f t="shared" si="12"/>
        <v>179410641</v>
      </c>
      <c r="Q24" s="291">
        <f t="shared" si="13"/>
        <v>196356830</v>
      </c>
      <c r="R24" s="695">
        <f t="shared" si="5"/>
        <v>109.44547597932053</v>
      </c>
      <c r="S24" s="311">
        <f t="shared" si="14"/>
        <v>52786528</v>
      </c>
      <c r="T24" s="291">
        <f t="shared" si="15"/>
        <v>179410641</v>
      </c>
      <c r="U24" s="933">
        <f t="shared" si="16"/>
        <v>196356830</v>
      </c>
      <c r="V24" s="695">
        <f t="shared" si="20"/>
        <v>109.44547597932053</v>
      </c>
      <c r="W24" s="60">
        <v>4981</v>
      </c>
    </row>
    <row r="25" spans="1:23" x14ac:dyDescent="0.3">
      <c r="A25" s="65" t="s">
        <v>249</v>
      </c>
      <c r="B25" s="1054" t="s">
        <v>1188</v>
      </c>
      <c r="C25" s="1045">
        <f>'12. Működési bev. (B3,B4)'!D39</f>
        <v>4151000</v>
      </c>
      <c r="D25" s="291">
        <f>'12. Működési bev. (B3,B4)'!E39</f>
        <v>8231890</v>
      </c>
      <c r="E25" s="291">
        <f>'12. Működési bev. (B3,B4)'!F39</f>
        <v>7882671</v>
      </c>
      <c r="F25" s="872">
        <f t="shared" si="17"/>
        <v>95.757729998821659</v>
      </c>
      <c r="G25" s="931">
        <f>'12. Működési bev. (B3,B4)'!H39</f>
        <v>16443000</v>
      </c>
      <c r="H25" s="291">
        <f>'12. Működési bev. (B3,B4)'!I39</f>
        <v>31363647</v>
      </c>
      <c r="I25" s="291">
        <f>'12. Működési bev. (B3,B4)'!J39</f>
        <v>31648550</v>
      </c>
      <c r="J25" s="872">
        <f t="shared" si="18"/>
        <v>100.90838606875025</v>
      </c>
      <c r="K25" s="931">
        <f>'3. Gesz költségvetés'!AA25</f>
        <v>0</v>
      </c>
      <c r="L25" s="931">
        <f>'3. Gesz költségvetés'!AB25</f>
        <v>5287000</v>
      </c>
      <c r="M25" s="933">
        <f>'3. Gesz költségvetés'!AC25</f>
        <v>5287000</v>
      </c>
      <c r="N25" s="695">
        <f t="shared" si="19"/>
        <v>100</v>
      </c>
      <c r="O25" s="311">
        <f t="shared" si="11"/>
        <v>20594000</v>
      </c>
      <c r="P25" s="291">
        <f t="shared" si="12"/>
        <v>44882537</v>
      </c>
      <c r="Q25" s="291">
        <f>E25+I25+M25</f>
        <v>44818221</v>
      </c>
      <c r="R25" s="695">
        <f t="shared" si="5"/>
        <v>99.856701505086491</v>
      </c>
      <c r="S25" s="311">
        <f t="shared" si="14"/>
        <v>20594000</v>
      </c>
      <c r="T25" s="291">
        <f t="shared" si="15"/>
        <v>44882537</v>
      </c>
      <c r="U25" s="933">
        <f>E24:E25+I25+M25</f>
        <v>44818221</v>
      </c>
      <c r="V25" s="695">
        <f t="shared" si="20"/>
        <v>99.856701505086491</v>
      </c>
    </row>
    <row r="26" spans="1:23" ht="18.75" customHeight="1" x14ac:dyDescent="0.3">
      <c r="A26" s="65" t="s">
        <v>251</v>
      </c>
      <c r="B26" s="1054" t="s">
        <v>250</v>
      </c>
      <c r="C26" s="933">
        <f>'12. Működési bev. (B3,B4)'!D40</f>
        <v>0</v>
      </c>
      <c r="D26" s="291">
        <f>'12. Működési bev. (B3,B4)'!E40</f>
        <v>39822827</v>
      </c>
      <c r="E26" s="291">
        <f>'12. Működési bev. (B3,B4)'!F40</f>
        <v>94076477</v>
      </c>
      <c r="F26" s="872">
        <f t="shared" si="17"/>
        <v>236.23756545460722</v>
      </c>
      <c r="G26" s="311">
        <f>'12. Működési bev. (B3,B4)'!H40</f>
        <v>0</v>
      </c>
      <c r="H26" s="291">
        <f>'12. Működési bev. (B3,B4)'!I40</f>
        <v>0</v>
      </c>
      <c r="I26" s="291">
        <f>'12. Működési bev. (B3,B4)'!J40</f>
        <v>2003605</v>
      </c>
      <c r="J26" s="872"/>
      <c r="K26" s="931">
        <f>'3. Gesz költségvetés'!AA26</f>
        <v>0</v>
      </c>
      <c r="L26" s="291">
        <f>'3. Gesz költségvetés'!AB26</f>
        <v>1673455</v>
      </c>
      <c r="M26" s="933">
        <f>'3. Gesz költségvetés'!AC26</f>
        <v>3493074</v>
      </c>
      <c r="N26" s="695">
        <f t="shared" si="19"/>
        <v>208.73426533728127</v>
      </c>
      <c r="O26" s="311">
        <f t="shared" si="11"/>
        <v>0</v>
      </c>
      <c r="P26" s="291">
        <f t="shared" si="12"/>
        <v>41496282</v>
      </c>
      <c r="Q26" s="291">
        <f t="shared" si="13"/>
        <v>99573156</v>
      </c>
      <c r="R26" s="695">
        <f t="shared" si="5"/>
        <v>239.95681348030169</v>
      </c>
      <c r="S26" s="311">
        <f t="shared" si="14"/>
        <v>0</v>
      </c>
      <c r="T26" s="291">
        <f t="shared" si="15"/>
        <v>41496282</v>
      </c>
      <c r="U26" s="933">
        <f t="shared" si="16"/>
        <v>99573156</v>
      </c>
      <c r="V26" s="695">
        <f t="shared" si="20"/>
        <v>239.95681348030169</v>
      </c>
      <c r="W26" s="60">
        <v>40</v>
      </c>
    </row>
    <row r="27" spans="1:23" ht="18.75" customHeight="1" x14ac:dyDescent="0.3">
      <c r="A27" s="65" t="str">
        <f>+'3. Gesz költségvetés'!A27</f>
        <v>B410</v>
      </c>
      <c r="B27" s="873" t="str">
        <f>+'3. Gesz költségvetés'!B27</f>
        <v>Biztosító által fizetett kártérítés</v>
      </c>
      <c r="C27" s="933">
        <f>'12. Működési bev. (B3,B4)'!D41</f>
        <v>0</v>
      </c>
      <c r="D27" s="291">
        <f>'12. Működési bev. (B3,B4)'!E41</f>
        <v>5017469</v>
      </c>
      <c r="E27" s="291">
        <f>'12. Működési bev. (B3,B4)'!F41</f>
        <v>5192574</v>
      </c>
      <c r="F27" s="872">
        <f t="shared" si="17"/>
        <v>103.48990696305248</v>
      </c>
      <c r="G27" s="311"/>
      <c r="H27" s="291"/>
      <c r="I27" s="291"/>
      <c r="J27" s="872"/>
      <c r="K27" s="931">
        <f>'3. Gesz költségvetés'!Z27</f>
        <v>0</v>
      </c>
      <c r="L27" s="291">
        <f>'3. Gesz költségvetés'!AA27</f>
        <v>0</v>
      </c>
      <c r="M27" s="933">
        <f>'3. Gesz költségvetés'!AB27</f>
        <v>0</v>
      </c>
      <c r="N27" s="695"/>
      <c r="O27" s="311">
        <f t="shared" si="11"/>
        <v>0</v>
      </c>
      <c r="P27" s="291">
        <f t="shared" si="12"/>
        <v>5017469</v>
      </c>
      <c r="Q27" s="291">
        <f t="shared" si="13"/>
        <v>5192574</v>
      </c>
      <c r="R27" s="695">
        <f t="shared" si="5"/>
        <v>103.48990696305248</v>
      </c>
      <c r="S27" s="311">
        <f t="shared" si="14"/>
        <v>0</v>
      </c>
      <c r="T27" s="291">
        <f t="shared" si="15"/>
        <v>5017469</v>
      </c>
      <c r="U27" s="933">
        <f t="shared" si="16"/>
        <v>5192574</v>
      </c>
      <c r="V27" s="695">
        <f t="shared" si="20"/>
        <v>103.48990696305248</v>
      </c>
      <c r="W27" s="60">
        <v>2596</v>
      </c>
    </row>
    <row r="28" spans="1:23" ht="18.600000000000001" customHeight="1" x14ac:dyDescent="0.3">
      <c r="A28" s="65" t="s">
        <v>571</v>
      </c>
      <c r="B28" s="1054" t="s">
        <v>1</v>
      </c>
      <c r="C28" s="933">
        <f>'12. Működési bev. (B3,B4)'!D42</f>
        <v>0</v>
      </c>
      <c r="D28" s="291">
        <f>'12. Működési bev. (B3,B4)'!E42</f>
        <v>0</v>
      </c>
      <c r="E28" s="291">
        <f>'12. Működési bev. (B3,B4)'!F42</f>
        <v>1501542</v>
      </c>
      <c r="F28" s="872"/>
      <c r="G28" s="311">
        <f>'12. Működési bev. (B3,B4)'!H42</f>
        <v>0</v>
      </c>
      <c r="H28" s="291">
        <f>'12. Működési bev. (B3,B4)'!I42</f>
        <v>0</v>
      </c>
      <c r="I28" s="291">
        <f>'12. Működési bev. (B3,B4)'!J42</f>
        <v>1109255</v>
      </c>
      <c r="J28" s="872"/>
      <c r="K28" s="931">
        <f>'3. Gesz költségvetés'!AA28</f>
        <v>0</v>
      </c>
      <c r="L28" s="291">
        <f>'3. Gesz költségvetés'!AB28</f>
        <v>7058</v>
      </c>
      <c r="M28" s="933">
        <f>'3. Gesz költségvetés'!AC28</f>
        <v>7065</v>
      </c>
      <c r="N28" s="695">
        <f t="shared" si="19"/>
        <v>100.09917823746105</v>
      </c>
      <c r="O28" s="311">
        <f t="shared" si="11"/>
        <v>0</v>
      </c>
      <c r="P28" s="291">
        <f t="shared" si="12"/>
        <v>7058</v>
      </c>
      <c r="Q28" s="291">
        <f t="shared" si="13"/>
        <v>2617862</v>
      </c>
      <c r="R28" s="695">
        <f t="shared" si="5"/>
        <v>37090.70558231794</v>
      </c>
      <c r="S28" s="311">
        <f t="shared" si="14"/>
        <v>0</v>
      </c>
      <c r="T28" s="291">
        <f t="shared" si="15"/>
        <v>7058</v>
      </c>
      <c r="U28" s="933">
        <f t="shared" si="16"/>
        <v>2617862</v>
      </c>
      <c r="V28" s="695">
        <f t="shared" si="20"/>
        <v>37090.70558231794</v>
      </c>
    </row>
    <row r="29" spans="1:23" ht="18.75" customHeight="1" x14ac:dyDescent="0.3">
      <c r="A29" s="64" t="s">
        <v>253</v>
      </c>
      <c r="B29" s="1052" t="s">
        <v>1</v>
      </c>
      <c r="C29" s="983">
        <f t="shared" ref="C29:H29" si="21">SUM(C19:C28)</f>
        <v>87807000</v>
      </c>
      <c r="D29" s="292">
        <f>SUM(D19:D28)</f>
        <v>274314640</v>
      </c>
      <c r="E29" s="292">
        <f>SUM(E19:E28)</f>
        <v>331317432</v>
      </c>
      <c r="F29" s="696">
        <f t="shared" ref="F29:F38" si="22">E29/D29%</f>
        <v>120.78007648443408</v>
      </c>
      <c r="G29" s="313">
        <f t="shared" si="21"/>
        <v>228205528</v>
      </c>
      <c r="H29" s="292">
        <f t="shared" si="21"/>
        <v>286040043</v>
      </c>
      <c r="I29" s="292">
        <f>SUM(I19:I28)</f>
        <v>336035727</v>
      </c>
      <c r="J29" s="696">
        <f>I29/H29%</f>
        <v>117.47856120969747</v>
      </c>
      <c r="K29" s="313">
        <f>SUM(K19:K28)</f>
        <v>39291300</v>
      </c>
      <c r="L29" s="292">
        <f>SUM(L19:L28)</f>
        <v>54911593</v>
      </c>
      <c r="M29" s="292">
        <f>SUM(M19:M28)</f>
        <v>58493009</v>
      </c>
      <c r="N29" s="696">
        <f>M29/L29%</f>
        <v>106.52214915710057</v>
      </c>
      <c r="O29" s="313">
        <f>SUM(O19:O28)</f>
        <v>355303828</v>
      </c>
      <c r="P29" s="292">
        <f>SUM(P19:P28)</f>
        <v>615266276</v>
      </c>
      <c r="Q29" s="292">
        <f>SUM(Q19:Q28)</f>
        <v>725846168</v>
      </c>
      <c r="R29" s="696">
        <f t="shared" si="5"/>
        <v>117.97268862498161</v>
      </c>
      <c r="S29" s="313">
        <f>SUM(S19:S28)</f>
        <v>355303828</v>
      </c>
      <c r="T29" s="292">
        <f>SUM(T19:T28)</f>
        <v>615266276</v>
      </c>
      <c r="U29" s="983">
        <f>SUM(U19:U28)</f>
        <v>725846168</v>
      </c>
      <c r="V29" s="696">
        <f t="shared" ref="V29:V38" si="23">U29/T29%</f>
        <v>117.97268862498161</v>
      </c>
    </row>
    <row r="30" spans="1:23" ht="18.75" customHeight="1" x14ac:dyDescent="0.3">
      <c r="A30" s="65" t="s">
        <v>255</v>
      </c>
      <c r="B30" s="1054" t="s">
        <v>254</v>
      </c>
      <c r="C30" s="933">
        <v>3950000</v>
      </c>
      <c r="D30" s="291">
        <v>431950000</v>
      </c>
      <c r="E30" s="291">
        <v>432508988</v>
      </c>
      <c r="F30" s="695">
        <f t="shared" si="22"/>
        <v>100.12941034841995</v>
      </c>
      <c r="G30" s="311"/>
      <c r="H30" s="291"/>
      <c r="I30" s="291"/>
      <c r="J30" s="695"/>
      <c r="K30" s="311"/>
      <c r="L30" s="291"/>
      <c r="M30" s="291"/>
      <c r="N30" s="695"/>
      <c r="O30" s="311">
        <f t="shared" ref="O30:Q31" si="24">C30+G30+K30</f>
        <v>3950000</v>
      </c>
      <c r="P30" s="291">
        <f t="shared" si="24"/>
        <v>431950000</v>
      </c>
      <c r="Q30" s="291">
        <f t="shared" si="24"/>
        <v>432508988</v>
      </c>
      <c r="R30" s="695">
        <f t="shared" si="5"/>
        <v>100.12941034841995</v>
      </c>
      <c r="S30" s="311">
        <f t="shared" ref="S30:U31" si="25">C30+G30+K30</f>
        <v>3950000</v>
      </c>
      <c r="T30" s="291">
        <f t="shared" si="25"/>
        <v>431950000</v>
      </c>
      <c r="U30" s="933">
        <f t="shared" si="25"/>
        <v>432508988</v>
      </c>
      <c r="V30" s="695">
        <f t="shared" si="23"/>
        <v>100.12941034841995</v>
      </c>
    </row>
    <row r="31" spans="1:23" ht="18.75" customHeight="1" x14ac:dyDescent="0.3">
      <c r="A31" s="65" t="s">
        <v>257</v>
      </c>
      <c r="B31" s="1054" t="s">
        <v>256</v>
      </c>
      <c r="C31" s="933"/>
      <c r="D31" s="291"/>
      <c r="E31" s="291"/>
      <c r="F31" s="695"/>
      <c r="G31" s="311">
        <v>4226772</v>
      </c>
      <c r="H31" s="291">
        <v>4226772</v>
      </c>
      <c r="I31" s="291">
        <v>4274016</v>
      </c>
      <c r="J31" s="872">
        <f t="shared" ref="J31" si="26">I31/H31%</f>
        <v>101.11773239720524</v>
      </c>
      <c r="K31" s="311"/>
      <c r="L31" s="291"/>
      <c r="M31" s="291"/>
      <c r="N31" s="695"/>
      <c r="O31" s="311">
        <f t="shared" si="24"/>
        <v>4226772</v>
      </c>
      <c r="P31" s="291">
        <f t="shared" si="24"/>
        <v>4226772</v>
      </c>
      <c r="Q31" s="291">
        <f t="shared" si="24"/>
        <v>4274016</v>
      </c>
      <c r="R31" s="695">
        <f t="shared" si="5"/>
        <v>101.11773239720524</v>
      </c>
      <c r="S31" s="311">
        <f t="shared" si="25"/>
        <v>4226772</v>
      </c>
      <c r="T31" s="291">
        <f t="shared" si="25"/>
        <v>4226772</v>
      </c>
      <c r="U31" s="933">
        <f t="shared" si="25"/>
        <v>4274016</v>
      </c>
      <c r="V31" s="695">
        <f t="shared" si="23"/>
        <v>101.11773239720524</v>
      </c>
    </row>
    <row r="32" spans="1:23" ht="18.75" customHeight="1" x14ac:dyDescent="0.3">
      <c r="A32" s="64" t="s">
        <v>259</v>
      </c>
      <c r="B32" s="1052" t="s">
        <v>258</v>
      </c>
      <c r="C32" s="983">
        <f t="shared" ref="C32:S32" si="27">SUM(C30:C31)</f>
        <v>3950000</v>
      </c>
      <c r="D32" s="292">
        <f t="shared" si="27"/>
        <v>431950000</v>
      </c>
      <c r="E32" s="292">
        <f t="shared" si="27"/>
        <v>432508988</v>
      </c>
      <c r="F32" s="696">
        <f t="shared" si="22"/>
        <v>100.12941034841995</v>
      </c>
      <c r="G32" s="313">
        <f t="shared" si="27"/>
        <v>4226772</v>
      </c>
      <c r="H32" s="292">
        <f t="shared" si="27"/>
        <v>4226772</v>
      </c>
      <c r="I32" s="292">
        <f>SUM(I30:I31)</f>
        <v>4274016</v>
      </c>
      <c r="J32" s="696">
        <f>I32/H32%</f>
        <v>101.11773239720524</v>
      </c>
      <c r="K32" s="313">
        <f t="shared" si="27"/>
        <v>0</v>
      </c>
      <c r="L32" s="292">
        <f t="shared" si="27"/>
        <v>0</v>
      </c>
      <c r="M32" s="292">
        <f>SUM(M30:M31)</f>
        <v>0</v>
      </c>
      <c r="N32" s="696"/>
      <c r="O32" s="313">
        <f t="shared" si="27"/>
        <v>8176772</v>
      </c>
      <c r="P32" s="292">
        <f t="shared" si="27"/>
        <v>436176772</v>
      </c>
      <c r="Q32" s="292">
        <f>SUM(Q30:Q31)</f>
        <v>436783004</v>
      </c>
      <c r="R32" s="696">
        <f t="shared" si="5"/>
        <v>100.13898768547905</v>
      </c>
      <c r="S32" s="313">
        <f t="shared" si="27"/>
        <v>8176772</v>
      </c>
      <c r="T32" s="292">
        <f>SUM(T30:T31)</f>
        <v>436176772</v>
      </c>
      <c r="U32" s="983">
        <f>SUM(U30:U31)</f>
        <v>436783004</v>
      </c>
      <c r="V32" s="696">
        <f t="shared" si="23"/>
        <v>100.13898768547905</v>
      </c>
    </row>
    <row r="33" spans="1:23" ht="18.75" customHeight="1" x14ac:dyDescent="0.3">
      <c r="A33" s="65" t="s">
        <v>1095</v>
      </c>
      <c r="B33" s="1054" t="s">
        <v>260</v>
      </c>
      <c r="C33" s="933">
        <f>'13. Átvett pénze.(B6,B7)'!C9</f>
        <v>0</v>
      </c>
      <c r="D33" s="291">
        <f>'13. Átvett pénze.(B6,B7)'!D19</f>
        <v>0</v>
      </c>
      <c r="E33" s="291">
        <f>'13. Átvett pénze.(B6,B7)'!E19</f>
        <v>200000</v>
      </c>
      <c r="F33" s="695"/>
      <c r="G33" s="311"/>
      <c r="H33" s="291"/>
      <c r="I33" s="291"/>
      <c r="J33" s="695"/>
      <c r="K33" s="311">
        <f>'3. Gesz költségvetés'!AA30</f>
        <v>0</v>
      </c>
      <c r="L33" s="291">
        <f>'3. Gesz költségvetés'!AB30</f>
        <v>3140600</v>
      </c>
      <c r="M33" s="291">
        <f>'3. Gesz költségvetés'!AC30</f>
        <v>3140600</v>
      </c>
      <c r="N33" s="695">
        <f t="shared" ref="N33" si="28">M33/L33%</f>
        <v>100</v>
      </c>
      <c r="O33" s="311">
        <f>C33+G33+K33</f>
        <v>0</v>
      </c>
      <c r="P33" s="291">
        <f>D33+H33+L33</f>
        <v>3140600</v>
      </c>
      <c r="Q33" s="291">
        <f>E33+I33+M33</f>
        <v>3340600</v>
      </c>
      <c r="R33" s="695">
        <f t="shared" si="5"/>
        <v>106.36820989619818</v>
      </c>
      <c r="S33" s="311">
        <f>C33+G33+K33</f>
        <v>0</v>
      </c>
      <c r="T33" s="291">
        <f>D33+H33+L33</f>
        <v>3140600</v>
      </c>
      <c r="U33" s="933">
        <f>E33+I33+M33</f>
        <v>3340600</v>
      </c>
      <c r="V33" s="695">
        <f t="shared" si="23"/>
        <v>106.36820989619818</v>
      </c>
    </row>
    <row r="34" spans="1:23" ht="18.75" customHeight="1" x14ac:dyDescent="0.3">
      <c r="A34" s="64" t="s">
        <v>262</v>
      </c>
      <c r="B34" s="1052" t="s">
        <v>261</v>
      </c>
      <c r="C34" s="983">
        <f t="shared" ref="C34:H34" si="29">SUM(C33)</f>
        <v>0</v>
      </c>
      <c r="D34" s="292">
        <f t="shared" si="29"/>
        <v>0</v>
      </c>
      <c r="E34" s="292">
        <f t="shared" si="29"/>
        <v>200000</v>
      </c>
      <c r="F34" s="696">
        <v>0</v>
      </c>
      <c r="G34" s="313">
        <f t="shared" si="29"/>
        <v>0</v>
      </c>
      <c r="H34" s="292">
        <f t="shared" si="29"/>
        <v>0</v>
      </c>
      <c r="I34" s="292">
        <f>SUM(I33)</f>
        <v>0</v>
      </c>
      <c r="J34" s="696"/>
      <c r="K34" s="313">
        <f t="shared" ref="K34:T34" si="30">SUM(K33)</f>
        <v>0</v>
      </c>
      <c r="L34" s="292">
        <f t="shared" si="30"/>
        <v>3140600</v>
      </c>
      <c r="M34" s="292">
        <f>SUM(M33)</f>
        <v>3140600</v>
      </c>
      <c r="N34" s="696">
        <f>M34/L34%</f>
        <v>100</v>
      </c>
      <c r="O34" s="313">
        <f t="shared" si="30"/>
        <v>0</v>
      </c>
      <c r="P34" s="292">
        <f t="shared" si="30"/>
        <v>3140600</v>
      </c>
      <c r="Q34" s="292">
        <f>SUM(Q33)</f>
        <v>3340600</v>
      </c>
      <c r="R34" s="696">
        <f t="shared" si="5"/>
        <v>106.36820989619818</v>
      </c>
      <c r="S34" s="313">
        <f t="shared" si="30"/>
        <v>0</v>
      </c>
      <c r="T34" s="292">
        <f t="shared" si="30"/>
        <v>3140600</v>
      </c>
      <c r="U34" s="983">
        <f>SUM(U33)</f>
        <v>3340600</v>
      </c>
      <c r="V34" s="696">
        <f t="shared" si="23"/>
        <v>106.36820989619818</v>
      </c>
    </row>
    <row r="35" spans="1:23" s="261" customFormat="1" x14ac:dyDescent="0.3">
      <c r="A35" s="65" t="s">
        <v>520</v>
      </c>
      <c r="B35" s="1053" t="s">
        <v>263</v>
      </c>
      <c r="C35" s="1046">
        <f>'13. Átvett pénze.(B6,B7)'!C25</f>
        <v>0</v>
      </c>
      <c r="D35" s="293">
        <f>'13. Átvett pénze.(B6,B7)'!D25</f>
        <v>0</v>
      </c>
      <c r="E35" s="293">
        <f>'13. Átvett pénze.(B6,B7)'!E24+'13. Átvett pénze.(B6,B7)'!E25</f>
        <v>5075921</v>
      </c>
      <c r="F35" s="702"/>
      <c r="G35" s="314"/>
      <c r="H35" s="293"/>
      <c r="I35" s="293"/>
      <c r="J35" s="702"/>
      <c r="K35" s="314"/>
      <c r="L35" s="293"/>
      <c r="M35" s="293"/>
      <c r="N35" s="702"/>
      <c r="O35" s="314">
        <f t="shared" ref="O35:Q36" si="31">C35+G35+K35</f>
        <v>0</v>
      </c>
      <c r="P35" s="293">
        <f t="shared" si="31"/>
        <v>0</v>
      </c>
      <c r="Q35" s="291">
        <f t="shared" si="31"/>
        <v>5075921</v>
      </c>
      <c r="R35" s="408"/>
      <c r="S35" s="314">
        <f t="shared" ref="S35:U36" si="32">C35+G35+K35</f>
        <v>0</v>
      </c>
      <c r="T35" s="293">
        <f t="shared" si="32"/>
        <v>0</v>
      </c>
      <c r="U35" s="984">
        <f t="shared" si="32"/>
        <v>5075921</v>
      </c>
      <c r="V35" s="695"/>
    </row>
    <row r="36" spans="1:23" ht="18.75" customHeight="1" x14ac:dyDescent="0.3">
      <c r="A36" s="65" t="s">
        <v>477</v>
      </c>
      <c r="B36" s="1054" t="s">
        <v>265</v>
      </c>
      <c r="C36" s="1045">
        <f>'13. Átvett pénze.(B6,B7)'!C28</f>
        <v>7000000</v>
      </c>
      <c r="D36" s="291">
        <f>'13. Átvett pénze.(B6,B7)'!D32</f>
        <v>7877008</v>
      </c>
      <c r="E36" s="291">
        <f>'13. Átvett pénze.(B6,B7)'!E28+'13. Átvett pénze.(B6,B7)'!E29+'13. Átvett pénze.(B6,B7)'!E30</f>
        <v>9804600</v>
      </c>
      <c r="F36" s="695">
        <f t="shared" si="22"/>
        <v>124.47111898324846</v>
      </c>
      <c r="G36" s="311"/>
      <c r="H36" s="291"/>
      <c r="I36" s="291"/>
      <c r="J36" s="695"/>
      <c r="K36" s="311"/>
      <c r="L36" s="291"/>
      <c r="M36" s="291"/>
      <c r="N36" s="695"/>
      <c r="O36" s="311">
        <f t="shared" si="31"/>
        <v>7000000</v>
      </c>
      <c r="P36" s="291">
        <f t="shared" si="31"/>
        <v>7877008</v>
      </c>
      <c r="Q36" s="291">
        <f t="shared" si="31"/>
        <v>9804600</v>
      </c>
      <c r="R36" s="695">
        <f t="shared" si="5"/>
        <v>124.47111898324846</v>
      </c>
      <c r="S36" s="311">
        <f t="shared" si="32"/>
        <v>7000000</v>
      </c>
      <c r="T36" s="291">
        <f t="shared" si="32"/>
        <v>7877008</v>
      </c>
      <c r="U36" s="933">
        <f t="shared" si="32"/>
        <v>9804600</v>
      </c>
      <c r="V36" s="695">
        <f t="shared" si="23"/>
        <v>124.47111898324846</v>
      </c>
    </row>
    <row r="37" spans="1:23" ht="18.75" customHeight="1" x14ac:dyDescent="0.3">
      <c r="A37" s="64" t="s">
        <v>268</v>
      </c>
      <c r="B37" s="1052" t="s">
        <v>267</v>
      </c>
      <c r="C37" s="983">
        <f t="shared" ref="C37:T37" si="33">SUM(C35:C36)</f>
        <v>7000000</v>
      </c>
      <c r="D37" s="292">
        <f t="shared" si="33"/>
        <v>7877008</v>
      </c>
      <c r="E37" s="292">
        <f t="shared" si="33"/>
        <v>14880521</v>
      </c>
      <c r="F37" s="696">
        <f t="shared" si="22"/>
        <v>188.91082756295285</v>
      </c>
      <c r="G37" s="313">
        <f t="shared" si="33"/>
        <v>0</v>
      </c>
      <c r="H37" s="292">
        <f t="shared" si="33"/>
        <v>0</v>
      </c>
      <c r="I37" s="292">
        <f>SUM(I35:I36)</f>
        <v>0</v>
      </c>
      <c r="J37" s="696"/>
      <c r="K37" s="313">
        <f t="shared" si="33"/>
        <v>0</v>
      </c>
      <c r="L37" s="292">
        <f t="shared" si="33"/>
        <v>0</v>
      </c>
      <c r="M37" s="292">
        <f>SUM(M35:M36)</f>
        <v>0</v>
      </c>
      <c r="N37" s="696"/>
      <c r="O37" s="313">
        <f t="shared" si="33"/>
        <v>7000000</v>
      </c>
      <c r="P37" s="292">
        <f>SUM(P35:P36)</f>
        <v>7877008</v>
      </c>
      <c r="Q37" s="292">
        <f>SUM(Q35:Q36)</f>
        <v>14880521</v>
      </c>
      <c r="R37" s="696">
        <f t="shared" ref="R37" si="34">Q37/P37%</f>
        <v>188.91082756295285</v>
      </c>
      <c r="S37" s="313">
        <f t="shared" si="33"/>
        <v>7000000</v>
      </c>
      <c r="T37" s="292">
        <f t="shared" si="33"/>
        <v>7877008</v>
      </c>
      <c r="U37" s="983">
        <f>SUM(U35:U36)</f>
        <v>14880521</v>
      </c>
      <c r="V37" s="696">
        <f t="shared" si="23"/>
        <v>188.91082756295285</v>
      </c>
    </row>
    <row r="38" spans="1:23" ht="18.75" customHeight="1" x14ac:dyDescent="0.3">
      <c r="A38" s="66" t="s">
        <v>270</v>
      </c>
      <c r="B38" s="1055" t="s">
        <v>269</v>
      </c>
      <c r="C38" s="985">
        <f>C37+C34+C32+C29+C18+C14+C11</f>
        <v>2052221011</v>
      </c>
      <c r="D38" s="294">
        <f>D37+D34+D32+D29+D18+D14+D11</f>
        <v>3483137028</v>
      </c>
      <c r="E38" s="294">
        <f>E37+E34+E32+E29+E18+E14+E11</f>
        <v>3933966155</v>
      </c>
      <c r="F38" s="697">
        <f t="shared" si="22"/>
        <v>112.94319239742525</v>
      </c>
      <c r="G38" s="315">
        <f>G37+G34+G32+G29+G18+G14+G11</f>
        <v>232432300</v>
      </c>
      <c r="H38" s="294">
        <f>H37+H34+H32+H29+H18+H14+H11</f>
        <v>306201833</v>
      </c>
      <c r="I38" s="294">
        <f>I37+I34+I32+I29+I18+I14+I11</f>
        <v>357049544</v>
      </c>
      <c r="J38" s="697">
        <f>I38/H38%</f>
        <v>116.60594598726651</v>
      </c>
      <c r="K38" s="315">
        <f>K37+K34+K32+K29+K18+K14+K11</f>
        <v>486939300</v>
      </c>
      <c r="L38" s="294">
        <f>L37+L34+L32+L29+L18+L14+L11</f>
        <v>579094536</v>
      </c>
      <c r="M38" s="294">
        <f>M37+M34+M32+M29+M18+M14+M11</f>
        <v>582675952</v>
      </c>
      <c r="N38" s="697">
        <f>M38/L38%</f>
        <v>100.61845100883494</v>
      </c>
      <c r="O38" s="315">
        <f>O11+O14+O18+O29+O32+O34+O37</f>
        <v>2771592611</v>
      </c>
      <c r="P38" s="294">
        <f>P11+P14+P18+P29+P32+P34+P37</f>
        <v>4368433397</v>
      </c>
      <c r="Q38" s="294">
        <f>Q11+Q14+Q18+Q29+Q32+Q34+Q37</f>
        <v>4873691651</v>
      </c>
      <c r="R38" s="693">
        <f>Q38/P38%</f>
        <v>111.56612011864445</v>
      </c>
      <c r="S38" s="315">
        <f>S11+S14+S18+S29+S32+S34+S37</f>
        <v>2771592611</v>
      </c>
      <c r="T38" s="294">
        <f>T11+T14+T18+T29+T32+T34+T37</f>
        <v>4368433397</v>
      </c>
      <c r="U38" s="985">
        <f>U11+U14+U18+U29+U32+U34+U37</f>
        <v>4873691651</v>
      </c>
      <c r="V38" s="697">
        <f t="shared" si="23"/>
        <v>111.56612011864445</v>
      </c>
      <c r="W38" s="62"/>
    </row>
    <row r="39" spans="1:23" ht="18.75" customHeight="1" x14ac:dyDescent="0.3">
      <c r="A39" s="67"/>
      <c r="B39" s="1056" t="s">
        <v>271</v>
      </c>
      <c r="C39" s="986">
        <f>C11+C18+C29+C301+C34-'2.2.Kiadások_részletes '!C20</f>
        <v>1260731667</v>
      </c>
      <c r="D39" s="295">
        <f>D11+D18+D29+D301+D34-'2.2.Kiadások_részletes '!D20</f>
        <v>697353040</v>
      </c>
      <c r="E39" s="295">
        <f>E11+E18+E29+E301+E34-'2.2.Kiadások_részletes '!E20</f>
        <v>2051054391.4000001</v>
      </c>
      <c r="F39" s="698"/>
      <c r="G39" s="316">
        <f>G11+G18+G29+G301+G34-'2.2.Kiadások_részletes '!G20</f>
        <v>-497995685</v>
      </c>
      <c r="H39" s="295">
        <f>H11+H18+H29+H301+H34-'2.2.Kiadások_részletes '!H20</f>
        <v>-515983026</v>
      </c>
      <c r="I39" s="295">
        <f>I11+I18+I29+I301+I34-'2.2.Kiadások_részletes '!I20</f>
        <v>-379206351</v>
      </c>
      <c r="J39" s="698"/>
      <c r="K39" s="316">
        <f>K11+K18+K29+K301+K34-'2.2.Kiadások_részletes '!K20</f>
        <v>-752519138</v>
      </c>
      <c r="L39" s="295">
        <f>L11+L18+L29+L301+L34-'2.2.Kiadások_részletes '!L20</f>
        <v>-779248075</v>
      </c>
      <c r="M39" s="295">
        <f>M11+M18+M29+M301+M34-'2.2.Kiadások_részletes '!M20</f>
        <v>-655897401</v>
      </c>
      <c r="N39" s="698"/>
      <c r="O39" s="316">
        <f>O11+O18+O29+O301+O34-'2.2.Kiadások_részletes '!O20</f>
        <v>10216844</v>
      </c>
      <c r="P39" s="295">
        <f>P11+P18+P29+P301+P34-'2.2.Kiadások_részletes '!P20</f>
        <v>-597878061</v>
      </c>
      <c r="Q39" s="295">
        <f>Q11+Q18+Q29+Q301+Q34-'2.2.Kiadások_részletes '!Q20</f>
        <v>1015950639.4000001</v>
      </c>
      <c r="R39" s="295"/>
      <c r="S39" s="316">
        <f>S11+S18+S29+S301+S34-'2.2.Kiadások_részletes '!S20</f>
        <v>10216844</v>
      </c>
      <c r="T39" s="295">
        <f>T11+T18+T29+T301+T34-'2.2.Kiadások_részletes '!T20</f>
        <v>-597878061</v>
      </c>
      <c r="U39" s="986">
        <f>U11+U18+U29+U301+U34-'2.2.Kiadások_részletes '!U20</f>
        <v>1015950639.4000001</v>
      </c>
      <c r="V39" s="698"/>
      <c r="W39" s="62"/>
    </row>
    <row r="40" spans="1:23" ht="18.75" customHeight="1" x14ac:dyDescent="0.3">
      <c r="A40" s="67"/>
      <c r="B40" s="1056" t="s">
        <v>272</v>
      </c>
      <c r="C40" s="986">
        <f>C14+C32+C37-'2.2.Kiadások_részletes '!C26</f>
        <v>-92936460</v>
      </c>
      <c r="D40" s="295">
        <f>D14+D32+D37-'2.2.Kiadások_részletes '!D26</f>
        <v>-1128826021</v>
      </c>
      <c r="E40" s="295">
        <f>E14+E32+E37-'2.2.Kiadások_részletes '!E26</f>
        <v>-298617155</v>
      </c>
      <c r="F40" s="698"/>
      <c r="G40" s="316">
        <f>G14+G32+G37-'2.2.Kiadások_részletes '!G26</f>
        <v>-5029228</v>
      </c>
      <c r="H40" s="295">
        <f>H14+H32+H37-'2.2.Kiadások_részletes '!H26</f>
        <v>-71379064</v>
      </c>
      <c r="I40" s="295">
        <f>I14+I32+I37-'2.2.Kiadások_részletes '!I26</f>
        <v>-61090650</v>
      </c>
      <c r="J40" s="698"/>
      <c r="K40" s="316">
        <f>K14+K32+K37-'2.2.Kiadások_részletes '!K26</f>
        <v>-12001500</v>
      </c>
      <c r="L40" s="295">
        <f>L14+L32+L37-'2.2.Kiadások_részletes '!L26</f>
        <v>-13901180</v>
      </c>
      <c r="M40" s="295">
        <f>M14+M32+M37-'2.2.Kiadások_részletes '!M26</f>
        <v>-11752189</v>
      </c>
      <c r="N40" s="698"/>
      <c r="O40" s="316">
        <f>O14+O32+O37-'2.2.Kiadások_részletes '!O26</f>
        <v>-109967188</v>
      </c>
      <c r="P40" s="295">
        <f>P14+P32+P37-'2.2.Kiadások_részletes '!P26</f>
        <v>-1214106265</v>
      </c>
      <c r="Q40" s="295">
        <f>Q14+Q32+Q37-'2.2.Kiadások_részletes '!Q26</f>
        <v>-371459994</v>
      </c>
      <c r="R40" s="295"/>
      <c r="S40" s="316">
        <f>S14+S32+S37-'2.2.Kiadások_részletes '!S26</f>
        <v>-109967188</v>
      </c>
      <c r="T40" s="295">
        <f>T14+T32+T37-'2.2.Kiadások_részletes '!T26</f>
        <v>-1214106265</v>
      </c>
      <c r="U40" s="986">
        <f>U14+U32+U37-'2.2.Kiadások_részletes '!U26</f>
        <v>-371459994</v>
      </c>
      <c r="V40" s="698"/>
      <c r="W40" s="62"/>
    </row>
    <row r="41" spans="1:23" ht="18.75" customHeight="1" x14ac:dyDescent="0.3">
      <c r="A41" s="68" t="s">
        <v>92</v>
      </c>
      <c r="B41" s="1057" t="s">
        <v>91</v>
      </c>
      <c r="C41" s="933"/>
      <c r="D41" s="291"/>
      <c r="E41" s="291"/>
      <c r="F41" s="695"/>
      <c r="G41" s="311"/>
      <c r="H41" s="291"/>
      <c r="I41" s="291"/>
      <c r="J41" s="695"/>
      <c r="K41" s="931"/>
      <c r="L41" s="291"/>
      <c r="M41" s="933"/>
      <c r="N41" s="695"/>
      <c r="O41" s="311">
        <f t="shared" ref="O41:Q46" si="35">C41+G41+K41</f>
        <v>0</v>
      </c>
      <c r="P41" s="291">
        <f t="shared" si="35"/>
        <v>0</v>
      </c>
      <c r="Q41" s="291">
        <f t="shared" si="35"/>
        <v>0</v>
      </c>
      <c r="R41" s="408"/>
      <c r="S41" s="311">
        <f t="shared" ref="S41:U49" si="36">C41+G41+K41</f>
        <v>0</v>
      </c>
      <c r="T41" s="291">
        <f t="shared" si="36"/>
        <v>0</v>
      </c>
      <c r="U41" s="933">
        <f t="shared" si="36"/>
        <v>0</v>
      </c>
      <c r="V41" s="695"/>
      <c r="W41" s="62"/>
    </row>
    <row r="42" spans="1:23" ht="18.75" customHeight="1" x14ac:dyDescent="0.3">
      <c r="A42" s="68" t="s">
        <v>274</v>
      </c>
      <c r="B42" s="1054" t="s">
        <v>273</v>
      </c>
      <c r="C42" s="933"/>
      <c r="D42" s="291"/>
      <c r="E42" s="291"/>
      <c r="F42" s="695"/>
      <c r="G42" s="311"/>
      <c r="H42" s="291"/>
      <c r="I42" s="291"/>
      <c r="J42" s="695"/>
      <c r="K42" s="931"/>
      <c r="L42" s="291"/>
      <c r="M42" s="933"/>
      <c r="N42" s="695"/>
      <c r="O42" s="311">
        <f t="shared" si="35"/>
        <v>0</v>
      </c>
      <c r="P42" s="291">
        <f t="shared" si="35"/>
        <v>0</v>
      </c>
      <c r="Q42" s="291">
        <f t="shared" si="35"/>
        <v>0</v>
      </c>
      <c r="R42" s="408"/>
      <c r="S42" s="311">
        <f t="shared" si="36"/>
        <v>0</v>
      </c>
      <c r="T42" s="291">
        <f t="shared" si="36"/>
        <v>0</v>
      </c>
      <c r="U42" s="933">
        <f t="shared" si="36"/>
        <v>0</v>
      </c>
      <c r="V42" s="695"/>
      <c r="W42" s="62"/>
    </row>
    <row r="43" spans="1:23" s="61" customFormat="1" ht="18.75" customHeight="1" x14ac:dyDescent="0.3">
      <c r="A43" s="69" t="s">
        <v>276</v>
      </c>
      <c r="B43" s="1058" t="s">
        <v>275</v>
      </c>
      <c r="C43" s="934">
        <f t="shared" ref="C43:K43" si="37">SUM(C41:C42)</f>
        <v>0</v>
      </c>
      <c r="D43" s="296">
        <f t="shared" si="37"/>
        <v>0</v>
      </c>
      <c r="E43" s="296">
        <v>0</v>
      </c>
      <c r="F43" s="695"/>
      <c r="G43" s="317">
        <f t="shared" si="37"/>
        <v>0</v>
      </c>
      <c r="H43" s="296">
        <f t="shared" si="37"/>
        <v>0</v>
      </c>
      <c r="I43" s="296">
        <f>SUM(I41:I42)</f>
        <v>0</v>
      </c>
      <c r="J43" s="695"/>
      <c r="K43" s="932">
        <f t="shared" si="37"/>
        <v>0</v>
      </c>
      <c r="L43" s="296">
        <f>SUM(L41:L42)</f>
        <v>0</v>
      </c>
      <c r="M43" s="934">
        <f>SUM(M41:M42)</f>
        <v>0</v>
      </c>
      <c r="N43" s="695"/>
      <c r="O43" s="317">
        <f t="shared" si="35"/>
        <v>0</v>
      </c>
      <c r="P43" s="296">
        <f t="shared" si="35"/>
        <v>0</v>
      </c>
      <c r="Q43" s="296">
        <f t="shared" si="35"/>
        <v>0</v>
      </c>
      <c r="R43" s="408"/>
      <c r="S43" s="317">
        <f t="shared" si="36"/>
        <v>0</v>
      </c>
      <c r="T43" s="296">
        <f t="shared" si="36"/>
        <v>0</v>
      </c>
      <c r="U43" s="934">
        <f t="shared" si="36"/>
        <v>0</v>
      </c>
      <c r="V43" s="695"/>
      <c r="W43" s="174"/>
    </row>
    <row r="44" spans="1:23" s="61" customFormat="1" ht="18.75" customHeight="1" x14ac:dyDescent="0.3">
      <c r="A44" s="69" t="s">
        <v>399</v>
      </c>
      <c r="B44" s="1058" t="str">
        <f>'14. finanszírozás be_ki (B8,K9)'!C12</f>
        <v>Belföldi kincstárjegy</v>
      </c>
      <c r="C44" s="934">
        <f>'14. finanszírozás be_ki (B8,K9)'!D12</f>
        <v>0</v>
      </c>
      <c r="D44" s="296">
        <f>'14. finanszírozás be_ki (B8,K9)'!E12</f>
        <v>0</v>
      </c>
      <c r="E44" s="296">
        <f>'14. finanszírozás be_ki (B8,K9)'!H12</f>
        <v>0</v>
      </c>
      <c r="F44" s="695"/>
      <c r="G44" s="317"/>
      <c r="H44" s="296"/>
      <c r="I44" s="296"/>
      <c r="J44" s="695"/>
      <c r="K44" s="932"/>
      <c r="L44" s="296"/>
      <c r="M44" s="934"/>
      <c r="N44" s="695"/>
      <c r="O44" s="317">
        <f t="shared" si="35"/>
        <v>0</v>
      </c>
      <c r="P44" s="296">
        <f t="shared" si="35"/>
        <v>0</v>
      </c>
      <c r="Q44" s="296">
        <f t="shared" si="35"/>
        <v>0</v>
      </c>
      <c r="R44" s="408"/>
      <c r="S44" s="317">
        <f t="shared" si="36"/>
        <v>0</v>
      </c>
      <c r="T44" s="296">
        <f t="shared" si="36"/>
        <v>0</v>
      </c>
      <c r="U44" s="934">
        <f t="shared" si="36"/>
        <v>0</v>
      </c>
      <c r="V44" s="695"/>
      <c r="W44" s="174"/>
    </row>
    <row r="45" spans="1:23" ht="18.75" customHeight="1" x14ac:dyDescent="0.3">
      <c r="A45" s="68" t="s">
        <v>278</v>
      </c>
      <c r="B45" s="1053" t="s">
        <v>1005</v>
      </c>
      <c r="C45" s="933">
        <f>'14. finanszírozás be_ki (B8,K9)'!D13</f>
        <v>0</v>
      </c>
      <c r="D45" s="291">
        <f>'14. finanszírozás be_ki (B8,K9)'!E13</f>
        <v>280637503</v>
      </c>
      <c r="E45" s="291">
        <f>'14. finanszírozás be_ki (B8,K9)'!F13</f>
        <v>280637503</v>
      </c>
      <c r="F45" s="695">
        <f>E45/D45%</f>
        <v>100.00000000000001</v>
      </c>
      <c r="G45" s="311">
        <v>0</v>
      </c>
      <c r="H45" s="291">
        <v>837188</v>
      </c>
      <c r="I45" s="291">
        <v>837188</v>
      </c>
      <c r="J45" s="695">
        <f>I45/H45%</f>
        <v>100.00000000000001</v>
      </c>
      <c r="K45" s="931">
        <f>'3. Gesz költségvetés'!AA35</f>
        <v>0</v>
      </c>
      <c r="L45" s="291">
        <f>'3. Gesz költségvetés'!AB35</f>
        <v>40060460</v>
      </c>
      <c r="M45" s="933">
        <f>'3. Gesz költségvetés'!AC35</f>
        <v>40060460</v>
      </c>
      <c r="N45" s="695">
        <f>M45/L45%</f>
        <v>100</v>
      </c>
      <c r="O45" s="311">
        <f t="shared" si="35"/>
        <v>0</v>
      </c>
      <c r="P45" s="291">
        <f t="shared" si="35"/>
        <v>321535151</v>
      </c>
      <c r="Q45" s="291">
        <f t="shared" si="35"/>
        <v>321535151</v>
      </c>
      <c r="R45" s="695">
        <f>Q45/P45%</f>
        <v>100</v>
      </c>
      <c r="S45" s="311">
        <f t="shared" si="36"/>
        <v>0</v>
      </c>
      <c r="T45" s="291">
        <f t="shared" si="36"/>
        <v>321535151</v>
      </c>
      <c r="U45" s="933">
        <f t="shared" si="36"/>
        <v>321535151</v>
      </c>
      <c r="V45" s="695">
        <f>U45/T45%</f>
        <v>100</v>
      </c>
    </row>
    <row r="46" spans="1:23" ht="18.75" customHeight="1" x14ac:dyDescent="0.3">
      <c r="A46" s="68" t="s">
        <v>278</v>
      </c>
      <c r="B46" s="1053" t="s">
        <v>1006</v>
      </c>
      <c r="C46" s="933">
        <f>'14. finanszírozás be_ki (B8,K9)'!D14</f>
        <v>103886460</v>
      </c>
      <c r="D46" s="291">
        <f>'14. finanszírozás be_ki (B8,K9)'!E14</f>
        <v>1499403917</v>
      </c>
      <c r="E46" s="291">
        <f>'14. finanszírozás be_ki (B8,K9)'!F14</f>
        <v>1499403917</v>
      </c>
      <c r="F46" s="695">
        <f>E46/D46%</f>
        <v>100</v>
      </c>
      <c r="G46" s="311"/>
      <c r="H46" s="291"/>
      <c r="I46" s="291"/>
      <c r="J46" s="695"/>
      <c r="K46" s="931">
        <f>'3. Gesz költségvetés'!AA36</f>
        <v>0</v>
      </c>
      <c r="L46" s="291">
        <f>'3. Gesz költségvetés'!AB36</f>
        <v>0</v>
      </c>
      <c r="M46" s="933">
        <f>'3. Gesz költségvetés'!AC36</f>
        <v>0</v>
      </c>
      <c r="N46" s="695"/>
      <c r="O46" s="311">
        <f t="shared" si="35"/>
        <v>103886460</v>
      </c>
      <c r="P46" s="291">
        <f t="shared" si="35"/>
        <v>1499403917</v>
      </c>
      <c r="Q46" s="291">
        <f t="shared" si="35"/>
        <v>1499403917</v>
      </c>
      <c r="R46" s="695">
        <f>Q46/P46%</f>
        <v>100</v>
      </c>
      <c r="S46" s="311">
        <f t="shared" si="36"/>
        <v>103886460</v>
      </c>
      <c r="T46" s="291">
        <f t="shared" si="36"/>
        <v>1499403917</v>
      </c>
      <c r="U46" s="933">
        <f t="shared" si="36"/>
        <v>1499403917</v>
      </c>
      <c r="V46" s="695">
        <f>U46/T46%</f>
        <v>100</v>
      </c>
    </row>
    <row r="47" spans="1:23" ht="18.75" customHeight="1" x14ac:dyDescent="0.3">
      <c r="A47" s="68" t="s">
        <v>1234</v>
      </c>
      <c r="B47" s="1053" t="s">
        <v>1235</v>
      </c>
      <c r="C47" s="933"/>
      <c r="D47" s="291"/>
      <c r="E47" s="291"/>
      <c r="F47" s="695"/>
      <c r="G47" s="311"/>
      <c r="H47" s="291">
        <v>36201857</v>
      </c>
      <c r="I47" s="291">
        <v>36201857</v>
      </c>
      <c r="J47" s="695">
        <f>I47/H47%</f>
        <v>100</v>
      </c>
      <c r="K47" s="931"/>
      <c r="L47" s="291"/>
      <c r="M47" s="933"/>
      <c r="N47" s="695"/>
      <c r="O47" s="311"/>
      <c r="P47" s="291">
        <f>H47+L47+D47</f>
        <v>36201857</v>
      </c>
      <c r="Q47" s="291">
        <f>I47</f>
        <v>36201857</v>
      </c>
      <c r="R47" s="695">
        <f>Q47/P47%</f>
        <v>100</v>
      </c>
      <c r="S47" s="311"/>
      <c r="T47" s="291">
        <f>D47+H47+L47</f>
        <v>36201857</v>
      </c>
      <c r="U47" s="933">
        <f>I47</f>
        <v>36201857</v>
      </c>
      <c r="V47" s="695">
        <f>U47/T47%</f>
        <v>100</v>
      </c>
    </row>
    <row r="48" spans="1:23" s="61" customFormat="1" ht="18.75" customHeight="1" x14ac:dyDescent="0.3">
      <c r="A48" s="69" t="s">
        <v>281</v>
      </c>
      <c r="B48" s="1059" t="s">
        <v>280</v>
      </c>
      <c r="C48" s="934">
        <f>SUM(C45:C46)</f>
        <v>103886460</v>
      </c>
      <c r="D48" s="296">
        <f>SUM(D45:D46)</f>
        <v>1780041420</v>
      </c>
      <c r="E48" s="296">
        <f>SUM(E45:E46)</f>
        <v>1780041420</v>
      </c>
      <c r="F48" s="699">
        <f>E48/D48%</f>
        <v>100</v>
      </c>
      <c r="G48" s="317">
        <f>SUM(G45:G46)</f>
        <v>0</v>
      </c>
      <c r="H48" s="296">
        <f>SUM(H45:H47)</f>
        <v>37039045</v>
      </c>
      <c r="I48" s="296">
        <f>SUM(I45:I47)</f>
        <v>37039045</v>
      </c>
      <c r="J48" s="699">
        <f>I48/H48%</f>
        <v>100</v>
      </c>
      <c r="K48" s="932">
        <f>SUM(K45:K46)</f>
        <v>0</v>
      </c>
      <c r="L48" s="296">
        <f>SUM(L45:L46)</f>
        <v>40060460</v>
      </c>
      <c r="M48" s="934">
        <f>SUM(M45:M46)</f>
        <v>40060460</v>
      </c>
      <c r="N48" s="699">
        <f>M48/L48%</f>
        <v>100</v>
      </c>
      <c r="O48" s="317">
        <f>SUM(O45:O46)</f>
        <v>103886460</v>
      </c>
      <c r="P48" s="296">
        <f>SUM(P45:P47)</f>
        <v>1857140925</v>
      </c>
      <c r="Q48" s="296">
        <f>SUM(Q45:Q47)</f>
        <v>1857140925</v>
      </c>
      <c r="R48" s="699">
        <f>Q48/P48%</f>
        <v>100</v>
      </c>
      <c r="S48" s="317">
        <f t="shared" si="36"/>
        <v>103886460</v>
      </c>
      <c r="T48" s="296">
        <f>D48+H48+L48</f>
        <v>1857140925</v>
      </c>
      <c r="U48" s="934">
        <f>E48+I48+M48</f>
        <v>1857140925</v>
      </c>
      <c r="V48" s="699">
        <f>U48/T48%</f>
        <v>100</v>
      </c>
    </row>
    <row r="49" spans="1:22" ht="18.75" customHeight="1" x14ac:dyDescent="0.3">
      <c r="A49" s="68" t="s">
        <v>432</v>
      </c>
      <c r="B49" s="1057" t="s">
        <v>568</v>
      </c>
      <c r="C49" s="933"/>
      <c r="D49" s="291">
        <f>'14. finanszírozás be_ki (B8,K9)'!E16</f>
        <v>0</v>
      </c>
      <c r="E49" s="291">
        <f>'14. finanszírozás be_ki (B8,K9)'!F16</f>
        <v>46545354</v>
      </c>
      <c r="F49" s="695"/>
      <c r="G49" s="311"/>
      <c r="H49" s="291"/>
      <c r="I49" s="291"/>
      <c r="J49" s="695"/>
      <c r="K49" s="931"/>
      <c r="L49" s="291"/>
      <c r="M49" s="933"/>
      <c r="N49" s="695"/>
      <c r="O49" s="311">
        <f t="shared" ref="O49:Q50" si="38">C49+G49+K49</f>
        <v>0</v>
      </c>
      <c r="P49" s="291">
        <f t="shared" si="38"/>
        <v>0</v>
      </c>
      <c r="Q49" s="291">
        <f t="shared" si="38"/>
        <v>46545354</v>
      </c>
      <c r="R49" s="408"/>
      <c r="S49" s="311">
        <f t="shared" si="36"/>
        <v>0</v>
      </c>
      <c r="T49" s="291">
        <f t="shared" si="36"/>
        <v>0</v>
      </c>
      <c r="U49" s="933">
        <f t="shared" si="36"/>
        <v>46545354</v>
      </c>
      <c r="V49" s="695"/>
    </row>
    <row r="50" spans="1:22" ht="18.75" customHeight="1" x14ac:dyDescent="0.3">
      <c r="A50" s="68" t="s">
        <v>283</v>
      </c>
      <c r="B50" s="1057" t="s">
        <v>326</v>
      </c>
      <c r="C50" s="933"/>
      <c r="D50" s="291"/>
      <c r="E50" s="291"/>
      <c r="F50" s="695"/>
      <c r="G50" s="311">
        <f>'2.2.Kiadások_részletes '!G36-'2.1.Bevételek_részletes'!G38-G48</f>
        <v>503024913</v>
      </c>
      <c r="H50" s="291">
        <f>'2.2.Kiadások_részletes '!H36-'2.1.Bevételek_részletes'!H38-H48</f>
        <v>550323045</v>
      </c>
      <c r="I50" s="291">
        <v>479735151</v>
      </c>
      <c r="J50" s="695">
        <f>I50/H50%</f>
        <v>87.173371233254457</v>
      </c>
      <c r="K50" s="931">
        <f>'3. Gesz költségvetés'!AA38</f>
        <v>764520638</v>
      </c>
      <c r="L50" s="291">
        <f>'3. Gesz költségvetés'!AB38</f>
        <v>753088795</v>
      </c>
      <c r="M50" s="933">
        <f>'3. Gesz költségvetés'!AC38</f>
        <v>687736340</v>
      </c>
      <c r="N50" s="695">
        <f>M50/L50%</f>
        <v>91.322078427683948</v>
      </c>
      <c r="O50" s="311">
        <f t="shared" si="38"/>
        <v>1267545551</v>
      </c>
      <c r="P50" s="291">
        <f t="shared" si="38"/>
        <v>1303411840</v>
      </c>
      <c r="Q50" s="291">
        <f t="shared" si="38"/>
        <v>1167471491</v>
      </c>
      <c r="R50" s="695">
        <f>Q50/P50%</f>
        <v>89.570422423046267</v>
      </c>
      <c r="S50" s="311"/>
      <c r="T50" s="291"/>
      <c r="U50" s="291"/>
      <c r="V50" s="695"/>
    </row>
    <row r="51" spans="1:22" ht="18.75" customHeight="1" x14ac:dyDescent="0.3">
      <c r="A51" s="240" t="s">
        <v>291</v>
      </c>
      <c r="B51" s="1060" t="s">
        <v>290</v>
      </c>
      <c r="C51" s="1047">
        <f>C50+C48+C43+C44</f>
        <v>103886460</v>
      </c>
      <c r="D51" s="297">
        <f>SUM(D49:D50)+D48+D43+D44</f>
        <v>1780041420</v>
      </c>
      <c r="E51" s="297">
        <f>SUM(E49:E50)+E48+E43+E44</f>
        <v>1826586774</v>
      </c>
      <c r="F51" s="700">
        <f>E51/D51%</f>
        <v>102.61484668148903</v>
      </c>
      <c r="G51" s="318">
        <f t="shared" ref="G51:L51" si="39">G50+G48+G43</f>
        <v>503024913</v>
      </c>
      <c r="H51" s="297">
        <f>H50+H48+H43</f>
        <v>587362090</v>
      </c>
      <c r="I51" s="297">
        <f>I50+I48+I43</f>
        <v>516774196</v>
      </c>
      <c r="J51" s="700">
        <f>I51/H51%</f>
        <v>87.98221825994932</v>
      </c>
      <c r="K51" s="318">
        <f t="shared" si="39"/>
        <v>764520638</v>
      </c>
      <c r="L51" s="297">
        <f t="shared" si="39"/>
        <v>793149255</v>
      </c>
      <c r="M51" s="297">
        <f>M50+M48+M43</f>
        <v>727796800</v>
      </c>
      <c r="N51" s="700">
        <f>M51/L51%</f>
        <v>91.760383737610653</v>
      </c>
      <c r="O51" s="318">
        <f>O43+O48+O50+O44</f>
        <v>1371432011</v>
      </c>
      <c r="P51" s="297">
        <f>P43+P48+P50+P44+P49</f>
        <v>3160552765</v>
      </c>
      <c r="Q51" s="297">
        <f>Q43+Q48+Q50+Q44+Q49</f>
        <v>3071157770</v>
      </c>
      <c r="R51" s="700">
        <f>Q51/P51%</f>
        <v>97.171539232315268</v>
      </c>
      <c r="S51" s="318">
        <f>S43+S48+S50+S44</f>
        <v>103886460</v>
      </c>
      <c r="T51" s="297">
        <f>T43+T48+T50+T44+T49</f>
        <v>1857140925</v>
      </c>
      <c r="U51" s="297">
        <f>U43+U48+U50+U44+U49</f>
        <v>1903686279</v>
      </c>
      <c r="V51" s="700">
        <f>U51/T51%</f>
        <v>102.50629089981419</v>
      </c>
    </row>
    <row r="52" spans="1:22" ht="19.5" thickBot="1" x14ac:dyDescent="0.35">
      <c r="A52" s="241"/>
      <c r="B52" s="1061" t="s">
        <v>406</v>
      </c>
      <c r="C52" s="1048">
        <f>C51+C38</f>
        <v>2156107471</v>
      </c>
      <c r="D52" s="298">
        <f>D51+D38</f>
        <v>5263178448</v>
      </c>
      <c r="E52" s="298">
        <f>E51+E38</f>
        <v>5760552929</v>
      </c>
      <c r="F52" s="701">
        <f>E52/D52%</f>
        <v>109.45007823531049</v>
      </c>
      <c r="G52" s="319">
        <f>G51+G38</f>
        <v>735457213</v>
      </c>
      <c r="H52" s="298">
        <f>H51+H38</f>
        <v>893563923</v>
      </c>
      <c r="I52" s="298">
        <f>I51+I38</f>
        <v>873823740</v>
      </c>
      <c r="J52" s="701">
        <f>I52/H52%</f>
        <v>97.790848254736446</v>
      </c>
      <c r="K52" s="319">
        <f>K51+K38</f>
        <v>1251459938</v>
      </c>
      <c r="L52" s="298">
        <f>L51+L38</f>
        <v>1372243791</v>
      </c>
      <c r="M52" s="298">
        <f>M51+M38</f>
        <v>1310472752</v>
      </c>
      <c r="N52" s="701">
        <f>M52/L52%</f>
        <v>95.498537548128724</v>
      </c>
      <c r="O52" s="319">
        <f>O38+O51</f>
        <v>4143024622</v>
      </c>
      <c r="P52" s="298">
        <f>P38+P51</f>
        <v>7528986162</v>
      </c>
      <c r="Q52" s="298">
        <f>Q38+Q51</f>
        <v>7944849421</v>
      </c>
      <c r="R52" s="701">
        <f>Q52/P52%</f>
        <v>105.52349612619729</v>
      </c>
      <c r="S52" s="319">
        <f>S38+S51</f>
        <v>2875479071</v>
      </c>
      <c r="T52" s="298">
        <f>T38+T51</f>
        <v>6225574322</v>
      </c>
      <c r="U52" s="298">
        <f>U38+U51</f>
        <v>6777377930</v>
      </c>
      <c r="V52" s="701">
        <f>U52/T52%</f>
        <v>108.86349723671326</v>
      </c>
    </row>
    <row r="53" spans="1:22" hidden="1" x14ac:dyDescent="0.3">
      <c r="D53" s="62">
        <f>+D52-2103984</f>
        <v>5261074464</v>
      </c>
      <c r="E53" s="62"/>
      <c r="F53" s="62"/>
      <c r="H53" s="62">
        <f>H52-637461</f>
        <v>892926462</v>
      </c>
      <c r="I53" s="62"/>
      <c r="J53" s="62"/>
      <c r="L53" s="62">
        <f>L52-K52</f>
        <v>120783853</v>
      </c>
      <c r="M53" s="62"/>
      <c r="N53" s="62"/>
      <c r="P53" s="312">
        <f>D52+H52+L52</f>
        <v>7528986162</v>
      </c>
      <c r="Q53" s="393"/>
      <c r="R53" s="393"/>
      <c r="T53" s="62">
        <f>+T52-S52</f>
        <v>3350095251</v>
      </c>
      <c r="U53" s="62"/>
    </row>
    <row r="54" spans="1:22" hidden="1" x14ac:dyDescent="0.3">
      <c r="C54" s="62"/>
      <c r="D54" s="62"/>
      <c r="E54" s="62"/>
      <c r="F54" s="62"/>
      <c r="G54" s="62"/>
      <c r="H54" s="62">
        <f>H52-G52</f>
        <v>158106710</v>
      </c>
      <c r="I54" s="62"/>
      <c r="J54" s="62"/>
      <c r="K54" s="62"/>
      <c r="L54" s="62"/>
      <c r="M54" s="62"/>
      <c r="N54" s="62"/>
      <c r="O54" s="62"/>
      <c r="P54" s="62">
        <f>P53-P52</f>
        <v>0</v>
      </c>
      <c r="Q54" s="62"/>
      <c r="R54" s="62"/>
      <c r="S54" s="62"/>
      <c r="T54" s="62"/>
      <c r="U54" s="62"/>
    </row>
    <row r="55" spans="1:22" hidden="1" x14ac:dyDescent="0.3">
      <c r="G55" s="62"/>
      <c r="H55" s="62">
        <f>H50-G50</f>
        <v>47298132</v>
      </c>
      <c r="I55" s="62"/>
      <c r="J55" s="62"/>
    </row>
    <row r="56" spans="1:22" hidden="1" x14ac:dyDescent="0.3">
      <c r="C56" s="62">
        <f>C52-'2.2.Kiadások_részletes '!C36</f>
        <v>0</v>
      </c>
      <c r="D56" s="62">
        <f>D52-'2.2.Kiadások_részletes '!D36</f>
        <v>0</v>
      </c>
      <c r="E56" s="62"/>
      <c r="F56" s="62"/>
      <c r="G56" s="62">
        <f>G52-'2.2.Kiadások_részletes '!G36</f>
        <v>0</v>
      </c>
      <c r="H56" s="62">
        <f>H52-'2.2.Kiadások_részletes '!H36</f>
        <v>0</v>
      </c>
      <c r="I56" s="62"/>
      <c r="J56" s="62"/>
      <c r="K56" s="62">
        <f>K52-'2.2.Kiadások_részletes '!K36</f>
        <v>0</v>
      </c>
      <c r="L56" s="62">
        <f>L52-'2.2.Kiadások_részletes '!L36</f>
        <v>0</v>
      </c>
      <c r="M56" s="62"/>
      <c r="N56" s="62"/>
      <c r="O56" s="62">
        <f>O52-'2.2.Kiadások_részletes '!O36</f>
        <v>0</v>
      </c>
      <c r="P56" s="62">
        <f>P52-'2.2.Kiadások_részletes '!P36</f>
        <v>0</v>
      </c>
      <c r="Q56" s="62"/>
      <c r="R56" s="62"/>
      <c r="S56" s="62">
        <f>S52-'2.2.Kiadások_részletes '!S36</f>
        <v>0</v>
      </c>
      <c r="T56" s="62">
        <f>T52-'2.2.Kiadások_részletes '!T36</f>
        <v>0</v>
      </c>
      <c r="U56" s="62"/>
    </row>
    <row r="57" spans="1:22" hidden="1" x14ac:dyDescent="0.3"/>
    <row r="58" spans="1:22" hidden="1" x14ac:dyDescent="0.3">
      <c r="D58" s="62">
        <f>+D52-C52</f>
        <v>3107070977</v>
      </c>
      <c r="E58" s="62"/>
      <c r="F58" s="62"/>
      <c r="P58" s="62">
        <f>+P52-O52</f>
        <v>3385961540</v>
      </c>
      <c r="Q58" s="62"/>
      <c r="R58" s="62"/>
      <c r="T58" s="62">
        <f>+T52-S52</f>
        <v>3350095251</v>
      </c>
      <c r="U58" s="62"/>
    </row>
    <row r="59" spans="1:22" hidden="1" x14ac:dyDescent="0.3"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>
        <f>+P58-T58</f>
        <v>35866289</v>
      </c>
      <c r="U59" s="62"/>
    </row>
    <row r="60" spans="1:22" hidden="1" x14ac:dyDescent="0.3"/>
    <row r="61" spans="1:22" hidden="1" x14ac:dyDescent="0.3"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2" hidden="1" x14ac:dyDescent="0.3">
      <c r="O62" s="62"/>
      <c r="P62" s="62"/>
      <c r="Q62" s="62"/>
      <c r="R62" s="62"/>
      <c r="S62" s="62"/>
      <c r="T62" s="62"/>
      <c r="U62" s="62"/>
    </row>
    <row r="63" spans="1:22" hidden="1" x14ac:dyDescent="0.3">
      <c r="C63" s="62"/>
      <c r="D63" s="62"/>
      <c r="E63" s="62"/>
      <c r="F63" s="62"/>
      <c r="O63" s="62"/>
      <c r="P63" s="62"/>
      <c r="Q63" s="62"/>
      <c r="R63" s="62"/>
      <c r="S63" s="62"/>
      <c r="T63" s="62"/>
      <c r="U63" s="62"/>
    </row>
    <row r="64" spans="1:22" x14ac:dyDescent="0.3">
      <c r="C64" s="62"/>
      <c r="D64" s="62"/>
      <c r="E64" s="62"/>
      <c r="F64" s="62"/>
    </row>
    <row r="65" spans="3:21" x14ac:dyDescent="0.3">
      <c r="C65" s="62"/>
      <c r="D65" s="62"/>
      <c r="E65" s="62"/>
      <c r="F65" s="62"/>
    </row>
    <row r="68" spans="3:21" x14ac:dyDescent="0.3">
      <c r="C68" s="62"/>
      <c r="D68" s="62"/>
      <c r="E68" s="62"/>
      <c r="F68" s="62"/>
    </row>
    <row r="69" spans="3:21" x14ac:dyDescent="0.3">
      <c r="C69" s="62"/>
      <c r="D69" s="62"/>
      <c r="E69" s="62"/>
      <c r="F69" s="62"/>
    </row>
    <row r="70" spans="3:21" x14ac:dyDescent="0.3">
      <c r="S70" s="62"/>
      <c r="T70" s="62"/>
      <c r="U70" s="62"/>
    </row>
    <row r="71" spans="3:21" x14ac:dyDescent="0.3">
      <c r="S71" s="62"/>
      <c r="T71" s="62"/>
      <c r="U71" s="62"/>
    </row>
    <row r="73" spans="3:21" x14ac:dyDescent="0.3">
      <c r="O73" s="62"/>
      <c r="P73" s="62"/>
      <c r="Q73" s="62"/>
      <c r="R73" s="62"/>
      <c r="S73" s="62"/>
      <c r="T73" s="62"/>
      <c r="U73" s="62"/>
    </row>
    <row r="74" spans="3:21" x14ac:dyDescent="0.3">
      <c r="O74" s="62"/>
      <c r="P74" s="62"/>
      <c r="Q74" s="62"/>
      <c r="R74" s="62"/>
      <c r="S74" s="62"/>
      <c r="T74" s="62"/>
      <c r="U74" s="62"/>
    </row>
    <row r="75" spans="3:21" x14ac:dyDescent="0.3">
      <c r="O75" s="62"/>
      <c r="P75" s="62"/>
      <c r="Q75" s="62"/>
      <c r="R75" s="62"/>
      <c r="S75" s="62"/>
      <c r="T75" s="62"/>
      <c r="U75" s="62"/>
    </row>
    <row r="76" spans="3:21" x14ac:dyDescent="0.3">
      <c r="O76" s="62"/>
      <c r="P76" s="62"/>
      <c r="Q76" s="62"/>
      <c r="R76" s="62"/>
      <c r="S76" s="62"/>
      <c r="T76" s="62"/>
      <c r="U76" s="62"/>
    </row>
    <row r="77" spans="3:21" x14ac:dyDescent="0.3">
      <c r="O77" s="62"/>
      <c r="P77" s="62"/>
      <c r="Q77" s="62"/>
      <c r="R77" s="62"/>
      <c r="S77" s="62"/>
      <c r="T77" s="62"/>
      <c r="U77" s="62"/>
    </row>
    <row r="78" spans="3:21" x14ac:dyDescent="0.3"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</row>
  </sheetData>
  <mergeCells count="3">
    <mergeCell ref="A1:V1"/>
    <mergeCell ref="A2:V2"/>
    <mergeCell ref="A3:V3"/>
  </mergeCells>
  <phoneticPr fontId="60" type="noConversion"/>
  <hyperlinks>
    <hyperlink ref="W1" location="Tartalom!A1" display="Tartalom!A1" xr:uid="{00000000-0004-0000-0300-000000000000}"/>
  </hyperlinks>
  <pageMargins left="0.16" right="0.24" top="0.28999999999999998" bottom="0.35" header="0.31496062992125984" footer="0.31496062992125984"/>
  <pageSetup paperSize="8" scale="2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>
    <tabColor theme="3" tint="0.39997558519241921"/>
    <pageSetUpPr fitToPage="1"/>
  </sheetPr>
  <dimension ref="A1:AD53"/>
  <sheetViews>
    <sheetView view="pageBreakPreview" zoomScale="55" zoomScaleSheetLayoutView="55" workbookViewId="0">
      <pane xSplit="2" ySplit="8" topLeftCell="L19" activePane="bottomRight" state="frozen"/>
      <selection sqref="A1:B1"/>
      <selection pane="topRight" sqref="A1:B1"/>
      <selection pane="bottomLeft" sqref="A1:B1"/>
      <selection pane="bottomRight" sqref="A1:XFD1048576"/>
    </sheetView>
  </sheetViews>
  <sheetFormatPr defaultColWidth="9.140625" defaultRowHeight="15.75" x14ac:dyDescent="0.25"/>
  <cols>
    <col min="1" max="1" width="12.140625" style="4" customWidth="1"/>
    <col min="2" max="2" width="103.42578125" style="4" bestFit="1" customWidth="1"/>
    <col min="3" max="5" width="23" style="4" customWidth="1"/>
    <col min="6" max="6" width="14.140625" style="4" customWidth="1"/>
    <col min="7" max="9" width="23" style="4" customWidth="1"/>
    <col min="10" max="10" width="14.140625" style="4" customWidth="1"/>
    <col min="11" max="13" width="23" style="4" customWidth="1"/>
    <col min="14" max="14" width="14.140625" style="4" customWidth="1"/>
    <col min="15" max="17" width="23" style="4" customWidth="1"/>
    <col min="18" max="18" width="14.140625" style="4" customWidth="1"/>
    <col min="19" max="21" width="23" style="4" customWidth="1"/>
    <col min="22" max="22" width="14.140625" style="4" customWidth="1"/>
    <col min="23" max="29" width="0" style="4" hidden="1" customWidth="1"/>
    <col min="30" max="30" width="13.7109375" style="4" bestFit="1" customWidth="1"/>
    <col min="31" max="16384" width="9.140625" style="4"/>
  </cols>
  <sheetData>
    <row r="1" spans="1:30" ht="21" customHeight="1" x14ac:dyDescent="0.25">
      <c r="A1" s="1984" t="str">
        <f>Tartalomjegyzék_2019!A1</f>
        <v>Pilisvörösvár Város Önkormányzata Képviselő-testületének 9/2023. (IV. 20.) önkormányzati rendelete</v>
      </c>
      <c r="B1" s="1984"/>
      <c r="C1" s="1984"/>
      <c r="D1" s="1984"/>
      <c r="E1" s="1984"/>
      <c r="F1" s="1984"/>
      <c r="G1" s="1984"/>
      <c r="H1" s="1984"/>
      <c r="I1" s="1984"/>
      <c r="J1" s="1984"/>
      <c r="K1" s="1984"/>
      <c r="L1" s="1984"/>
      <c r="M1" s="1984"/>
      <c r="N1" s="1984"/>
      <c r="O1" s="1984"/>
      <c r="P1" s="1984"/>
      <c r="Q1" s="1984"/>
      <c r="R1" s="1984"/>
      <c r="S1" s="1984"/>
      <c r="T1" s="1984"/>
      <c r="U1" s="1984"/>
      <c r="V1" s="1984"/>
      <c r="W1" s="417" t="s">
        <v>893</v>
      </c>
    </row>
    <row r="2" spans="1:30" ht="7.5" customHeight="1" x14ac:dyDescent="0.4">
      <c r="A2" s="1498"/>
      <c r="B2" s="1499"/>
      <c r="C2" s="1499"/>
      <c r="D2" s="1499"/>
      <c r="E2" s="1499"/>
      <c r="F2" s="1499"/>
      <c r="G2" s="1499"/>
      <c r="H2" s="1499"/>
      <c r="I2" s="1499"/>
      <c r="J2" s="1499"/>
      <c r="K2" s="1499"/>
      <c r="L2" s="1499"/>
      <c r="M2" s="1499"/>
      <c r="N2" s="1499"/>
      <c r="O2" s="687"/>
      <c r="P2" s="687"/>
      <c r="Q2" s="687"/>
      <c r="R2" s="687"/>
      <c r="S2" s="687"/>
      <c r="T2" s="687"/>
      <c r="U2" s="687"/>
      <c r="V2" s="687"/>
    </row>
    <row r="3" spans="1:30" ht="22.15" customHeight="1" x14ac:dyDescent="0.25">
      <c r="A3" s="1984" t="str">
        <f>Tartalomjegyzék_2019!A2</f>
        <v>Pilisvörösvár Város Önkormányzata 2022. évi zárszámadásáról</v>
      </c>
      <c r="B3" s="1984"/>
      <c r="C3" s="1984"/>
      <c r="D3" s="1984"/>
      <c r="E3" s="1984"/>
      <c r="F3" s="1984"/>
      <c r="G3" s="1984"/>
      <c r="H3" s="1984"/>
      <c r="I3" s="1984"/>
      <c r="J3" s="1984"/>
      <c r="K3" s="1984"/>
      <c r="L3" s="1984"/>
      <c r="M3" s="1984"/>
      <c r="N3" s="1984"/>
      <c r="O3" s="1984"/>
      <c r="P3" s="1984"/>
      <c r="Q3" s="1984"/>
      <c r="R3" s="1984"/>
      <c r="S3" s="1984"/>
      <c r="T3" s="1984"/>
      <c r="U3" s="1984"/>
      <c r="V3" s="1984"/>
    </row>
    <row r="4" spans="1:30" ht="22.5" customHeight="1" x14ac:dyDescent="0.25">
      <c r="A4" s="1984" t="str">
        <f>Tartalom!B8</f>
        <v xml:space="preserve">Pilisvörösvár Város Önkormányzat működési és felhalmozási célú kiadások részletes bemutatása </v>
      </c>
      <c r="B4" s="1984"/>
      <c r="C4" s="1984"/>
      <c r="D4" s="1984"/>
      <c r="E4" s="1984"/>
      <c r="F4" s="1984"/>
      <c r="G4" s="1984"/>
      <c r="H4" s="1984"/>
      <c r="I4" s="1984"/>
      <c r="J4" s="1984"/>
      <c r="K4" s="1984"/>
      <c r="L4" s="1984"/>
      <c r="M4" s="1984"/>
      <c r="N4" s="1984"/>
      <c r="O4" s="1984"/>
      <c r="P4" s="1984"/>
      <c r="Q4" s="1984"/>
      <c r="R4" s="1984"/>
      <c r="S4" s="1984"/>
      <c r="T4" s="1984"/>
      <c r="U4" s="1984"/>
      <c r="V4" s="1984"/>
    </row>
    <row r="5" spans="1:30" ht="22.5" customHeight="1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/>
      <c r="P5"/>
      <c r="Q5"/>
      <c r="R5"/>
      <c r="T5" s="223"/>
      <c r="V5" s="222" t="s">
        <v>11</v>
      </c>
    </row>
    <row r="6" spans="1:30" ht="20.2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T6" s="222"/>
      <c r="V6" s="222" t="s">
        <v>469</v>
      </c>
    </row>
    <row r="7" spans="1:30" ht="21" thickBot="1" x14ac:dyDescent="0.35">
      <c r="T7" s="220"/>
      <c r="V7" s="220"/>
    </row>
    <row r="8" spans="1:30" s="329" customFormat="1" ht="120.75" customHeight="1" x14ac:dyDescent="0.2">
      <c r="A8" s="326" t="s">
        <v>143</v>
      </c>
      <c r="B8" s="1062" t="s">
        <v>215</v>
      </c>
      <c r="C8" s="388" t="str">
        <f>'2.1.Bevételek_részletes'!C7</f>
        <v>Önkormányzat 2022. évi eredeti előirányzat</v>
      </c>
      <c r="D8" s="289" t="str">
        <f>'2.1.Bevételek_részletes'!D7</f>
        <v>Önkormányzat 2022. évi módosított előirányzat 2022.12.31</v>
      </c>
      <c r="E8" s="289" t="s">
        <v>1129</v>
      </c>
      <c r="F8" s="290" t="s">
        <v>592</v>
      </c>
      <c r="G8" s="288" t="str">
        <f>'2.1.Bevételek_részletes'!G7</f>
        <v>Polgármesteri Hivatal 2022. évi eredeti előirányzat</v>
      </c>
      <c r="H8" s="289" t="str">
        <f>'2.1.Bevételek_részletes'!H7</f>
        <v>Polgármesteri Hivatal 2022. évi módosított előirányzat 2022.12.31</v>
      </c>
      <c r="I8" s="289" t="s">
        <v>1134</v>
      </c>
      <c r="J8" s="290" t="s">
        <v>592</v>
      </c>
      <c r="K8" s="388" t="str">
        <f>'2.1.Bevételek_részletes'!K7</f>
        <v>Önkormányzati intézmények   2022. évi eredeti előirányzat</v>
      </c>
      <c r="L8" s="289" t="str">
        <f>'2.1.Bevételek_részletes'!L7</f>
        <v>Önkormányzati intézmények  2022. évi módosított előirányzat 2022.12.31</v>
      </c>
      <c r="M8" s="289" t="str">
        <f>'2.1.Bevételek_részletes'!M7</f>
        <v>Önkormányzati intézmények  2022. évi Teljesítés 2022.12.31</v>
      </c>
      <c r="N8" s="290" t="s">
        <v>592</v>
      </c>
      <c r="O8" s="288" t="str">
        <f>'2.1.Bevételek_részletes'!O7</f>
        <v>2022. évi             Eredeti előirányzat Összesen</v>
      </c>
      <c r="P8" s="289" t="str">
        <f>'1.Bev_kiad_kiemelt ei'!L8</f>
        <v>2022. évi módosított kiadás előirányzat összesen 2022.12.31</v>
      </c>
      <c r="Q8" s="289" t="str">
        <f>'2.1.Bevételek_részletes'!Q7</f>
        <v>2022. évi teljesítés összesen 2022.12.31</v>
      </c>
      <c r="R8" s="289" t="str">
        <f>'2.1.Bevételek_részletes'!R7</f>
        <v>Teljesítés %-ban</v>
      </c>
      <c r="S8" s="288" t="str">
        <f>'2.1.Bevételek_részletes'!S7</f>
        <v>2022. évi            Konszolidált eredeti előirányzat</v>
      </c>
      <c r="T8" s="289" t="str">
        <f>'1.Bev_kiad_kiemelt ei'!P8</f>
        <v>2022. évi Konszolidált módosított kiadási előirányzat összesen 2022.12.31</v>
      </c>
      <c r="U8" s="289" t="str">
        <f>'2.1.Bevételek_részletes'!U7</f>
        <v>2022. évi Konszolidált Teljesítés Összesen 2022.12.31</v>
      </c>
      <c r="V8" s="289" t="str">
        <f>'2.1.Bevételek_részletes'!V7</f>
        <v>Teljesítés %-ban</v>
      </c>
    </row>
    <row r="9" spans="1:30" s="6" customFormat="1" ht="18.75" x14ac:dyDescent="0.3">
      <c r="A9" s="197" t="s">
        <v>54</v>
      </c>
      <c r="B9" s="1063" t="s">
        <v>145</v>
      </c>
      <c r="C9" s="389">
        <v>68837142</v>
      </c>
      <c r="D9" s="299">
        <v>67511454</v>
      </c>
      <c r="E9" s="299">
        <v>56855356</v>
      </c>
      <c r="F9" s="545">
        <f>+E9/D9%</f>
        <v>84.215866540217007</v>
      </c>
      <c r="G9" s="320">
        <v>370656280</v>
      </c>
      <c r="H9" s="299">
        <v>370651074</v>
      </c>
      <c r="I9" s="299">
        <v>323281992</v>
      </c>
      <c r="J9" s="545">
        <f>+I9/H9%</f>
        <v>87.220033793831661</v>
      </c>
      <c r="K9" s="389">
        <f>'3. Gesz költségvetés'!AA41</f>
        <v>808214144</v>
      </c>
      <c r="L9" s="299">
        <f>'3. Gesz költségvetés'!AB41</f>
        <v>867276372</v>
      </c>
      <c r="M9" s="389">
        <f>+'3. Gesz költségvetés'!AC41</f>
        <v>802512301</v>
      </c>
      <c r="N9" s="545">
        <f>+M9/L9%</f>
        <v>92.532476025992779</v>
      </c>
      <c r="O9" s="320">
        <f t="shared" ref="O9:O19" si="0">C9+G9+K9</f>
        <v>1247707566</v>
      </c>
      <c r="P9" s="299">
        <f t="shared" ref="P9:P19" si="1">D9+H9+L9</f>
        <v>1305438900</v>
      </c>
      <c r="Q9" s="299">
        <f t="shared" ref="Q9:Q19" si="2">E9+I9+M9</f>
        <v>1182649649</v>
      </c>
      <c r="R9" s="545">
        <f>+Q9/P9%</f>
        <v>90.594025427003899</v>
      </c>
      <c r="S9" s="320">
        <f t="shared" ref="S9:S19" si="3">C9+G9+K9</f>
        <v>1247707566</v>
      </c>
      <c r="T9" s="299">
        <f t="shared" ref="T9:U13" si="4">H9+L9+D9</f>
        <v>1305438900</v>
      </c>
      <c r="U9" s="299">
        <f t="shared" si="4"/>
        <v>1182649649</v>
      </c>
      <c r="V9" s="545">
        <f>+U9/T9%</f>
        <v>90.594025427003899</v>
      </c>
    </row>
    <row r="10" spans="1:30" s="6" customFormat="1" ht="18.75" x14ac:dyDescent="0.3">
      <c r="A10" s="197" t="s">
        <v>49</v>
      </c>
      <c r="B10" s="1063" t="s">
        <v>50</v>
      </c>
      <c r="C10" s="389">
        <v>2300000</v>
      </c>
      <c r="D10" s="299">
        <v>3924561</v>
      </c>
      <c r="E10" s="299">
        <v>3371845</v>
      </c>
      <c r="F10" s="545">
        <f t="shared" ref="F10:F25" si="5">+E10/D10%</f>
        <v>85.916488493872308</v>
      </c>
      <c r="G10" s="320">
        <v>1000000</v>
      </c>
      <c r="H10" s="299">
        <v>2983915</v>
      </c>
      <c r="I10" s="299">
        <v>2954707</v>
      </c>
      <c r="J10" s="545">
        <f>+I10/H10%</f>
        <v>99.021151741922935</v>
      </c>
      <c r="K10" s="389">
        <f>'3. Gesz költségvetés'!AA42</f>
        <v>1250000</v>
      </c>
      <c r="L10" s="299">
        <f>'3. Gesz költségvetés'!AB42</f>
        <v>2922717</v>
      </c>
      <c r="M10" s="389">
        <f>+'3. Gesz költségvetés'!AC42</f>
        <v>1941564</v>
      </c>
      <c r="N10" s="545">
        <f>+M10/L10%</f>
        <v>66.430105959625934</v>
      </c>
      <c r="O10" s="320">
        <f t="shared" si="0"/>
        <v>4550000</v>
      </c>
      <c r="P10" s="299">
        <f t="shared" si="1"/>
        <v>9831193</v>
      </c>
      <c r="Q10" s="299">
        <f t="shared" si="2"/>
        <v>8268116</v>
      </c>
      <c r="R10" s="545">
        <f t="shared" ref="R10:R25" si="6">+Q10/P10%</f>
        <v>84.100841067813448</v>
      </c>
      <c r="S10" s="320">
        <f t="shared" si="3"/>
        <v>4550000</v>
      </c>
      <c r="T10" s="299">
        <f t="shared" si="4"/>
        <v>9831193</v>
      </c>
      <c r="U10" s="299">
        <f t="shared" si="4"/>
        <v>8268116</v>
      </c>
      <c r="V10" s="545">
        <f t="shared" ref="V10:V25" si="7">+U10/T10%</f>
        <v>84.100841067813448</v>
      </c>
    </row>
    <row r="11" spans="1:30" s="6" customFormat="1" ht="18.75" x14ac:dyDescent="0.3">
      <c r="A11" s="198" t="s">
        <v>144</v>
      </c>
      <c r="B11" s="1064" t="s">
        <v>145</v>
      </c>
      <c r="C11" s="390">
        <f>SUM(C9:C10)</f>
        <v>71137142</v>
      </c>
      <c r="D11" s="930">
        <f>SUM(D9:D10)</f>
        <v>71436015</v>
      </c>
      <c r="E11" s="300">
        <f>SUM(E9:E10)</f>
        <v>60227201</v>
      </c>
      <c r="F11" s="546">
        <f t="shared" si="5"/>
        <v>84.309295528312987</v>
      </c>
      <c r="G11" s="321">
        <f>G9+G10</f>
        <v>371656280</v>
      </c>
      <c r="H11" s="300">
        <f>H9+H10</f>
        <v>373634989</v>
      </c>
      <c r="I11" s="300">
        <f>I9+I10</f>
        <v>326236699</v>
      </c>
      <c r="J11" s="546">
        <f>+I11/H11%</f>
        <v>87.3142796056501</v>
      </c>
      <c r="K11" s="390">
        <f>'3. Gesz költségvetés'!AA43</f>
        <v>809464144</v>
      </c>
      <c r="L11" s="300">
        <f>L9+L10</f>
        <v>870199089</v>
      </c>
      <c r="M11" s="300">
        <f>M9+M10</f>
        <v>804453865</v>
      </c>
      <c r="N11" s="546">
        <f t="shared" ref="N11:N21" si="8">+M11/L11%</f>
        <v>92.444806615971984</v>
      </c>
      <c r="O11" s="321">
        <f t="shared" si="0"/>
        <v>1252257566</v>
      </c>
      <c r="P11" s="300">
        <f t="shared" si="1"/>
        <v>1315270093</v>
      </c>
      <c r="Q11" s="300">
        <f t="shared" si="2"/>
        <v>1190917765</v>
      </c>
      <c r="R11" s="546">
        <f t="shared" si="6"/>
        <v>90.545491100131017</v>
      </c>
      <c r="S11" s="321">
        <f t="shared" si="3"/>
        <v>1252257566</v>
      </c>
      <c r="T11" s="300">
        <f t="shared" si="4"/>
        <v>1315270093</v>
      </c>
      <c r="U11" s="300">
        <f t="shared" si="4"/>
        <v>1190917765</v>
      </c>
      <c r="V11" s="546">
        <f t="shared" si="7"/>
        <v>90.545491100131017</v>
      </c>
      <c r="AD11" s="1897">
        <f>T11-U11</f>
        <v>124352328</v>
      </c>
    </row>
    <row r="12" spans="1:30" s="6" customFormat="1" ht="18.75" x14ac:dyDescent="0.3">
      <c r="A12" s="198" t="s">
        <v>146</v>
      </c>
      <c r="B12" s="1058" t="s">
        <v>147</v>
      </c>
      <c r="C12" s="390">
        <v>9407110</v>
      </c>
      <c r="D12" s="300">
        <v>9723864</v>
      </c>
      <c r="E12" s="300">
        <v>7816966</v>
      </c>
      <c r="F12" s="546">
        <f t="shared" si="5"/>
        <v>80.389503596512668</v>
      </c>
      <c r="G12" s="321">
        <v>50444455</v>
      </c>
      <c r="H12" s="300">
        <v>51227717</v>
      </c>
      <c r="I12" s="300">
        <v>43969127</v>
      </c>
      <c r="J12" s="546">
        <f>+I12/H12%</f>
        <v>85.830736903618018</v>
      </c>
      <c r="K12" s="390">
        <f>'3. Gesz költségvetés'!AA44</f>
        <v>110582017</v>
      </c>
      <c r="L12" s="300">
        <f>'3. Gesz költségvetés'!AB44</f>
        <v>112629152</v>
      </c>
      <c r="M12" s="390">
        <f>+'3. Gesz költségvetés'!AC44</f>
        <v>103460751</v>
      </c>
      <c r="N12" s="546">
        <f t="shared" si="8"/>
        <v>91.859655482445604</v>
      </c>
      <c r="O12" s="321">
        <f t="shared" si="0"/>
        <v>170433582</v>
      </c>
      <c r="P12" s="300">
        <f t="shared" si="1"/>
        <v>173580733</v>
      </c>
      <c r="Q12" s="300">
        <f t="shared" si="2"/>
        <v>155246844</v>
      </c>
      <c r="R12" s="546">
        <f t="shared" si="6"/>
        <v>89.437831789775885</v>
      </c>
      <c r="S12" s="321">
        <f t="shared" si="3"/>
        <v>170433582</v>
      </c>
      <c r="T12" s="300">
        <f t="shared" si="4"/>
        <v>173580733</v>
      </c>
      <c r="U12" s="300">
        <f t="shared" si="4"/>
        <v>155246844</v>
      </c>
      <c r="V12" s="546">
        <f t="shared" si="7"/>
        <v>89.437831789775885</v>
      </c>
      <c r="AD12" s="1897">
        <f t="shared" ref="AD12:AD13" si="9">T12-U12</f>
        <v>18333889</v>
      </c>
    </row>
    <row r="13" spans="1:30" s="6" customFormat="1" ht="18.75" x14ac:dyDescent="0.3">
      <c r="A13" s="198" t="s">
        <v>148</v>
      </c>
      <c r="B13" s="1058" t="s">
        <v>149</v>
      </c>
      <c r="C13" s="390">
        <f>'15. Dologi kiadások cofog(K3)'!D33</f>
        <v>225138656</v>
      </c>
      <c r="D13" s="300">
        <f>'15. Dologi kiadások cofog(K3)'!E33</f>
        <v>444743629</v>
      </c>
      <c r="E13" s="300">
        <f>'15. Dologi kiadások cofog(K3)'!F33</f>
        <v>411292937</v>
      </c>
      <c r="F13" s="546">
        <f t="shared" si="5"/>
        <v>92.478657406467306</v>
      </c>
      <c r="G13" s="321">
        <f>'15. Dologi kiadások cofog(K3)'!H33</f>
        <v>304100478</v>
      </c>
      <c r="H13" s="300">
        <f>'15. Dologi kiadások cofog(K3)'!I33</f>
        <v>355493449</v>
      </c>
      <c r="I13" s="300">
        <f>+'15. Dologi kiadások cofog(K3)'!J33</f>
        <v>325562322</v>
      </c>
      <c r="J13" s="546">
        <f t="shared" ref="J13:J22" si="10">+I13/H13%</f>
        <v>91.580399840223208</v>
      </c>
      <c r="K13" s="390">
        <f>'3. Gesz költségvetés'!AA45</f>
        <v>319412277</v>
      </c>
      <c r="L13" s="300">
        <f>'3. Gesz költségvetés'!AB45</f>
        <v>371104994</v>
      </c>
      <c r="M13" s="390">
        <f>+'3. Gesz költségvetés'!AC45</f>
        <v>326249361</v>
      </c>
      <c r="N13" s="546">
        <f t="shared" si="8"/>
        <v>87.912953550821797</v>
      </c>
      <c r="O13" s="321">
        <f t="shared" si="0"/>
        <v>848651411</v>
      </c>
      <c r="P13" s="300">
        <f t="shared" si="1"/>
        <v>1171342072</v>
      </c>
      <c r="Q13" s="300">
        <f t="shared" si="2"/>
        <v>1063104620</v>
      </c>
      <c r="R13" s="546">
        <f t="shared" si="6"/>
        <v>90.759535187258251</v>
      </c>
      <c r="S13" s="321">
        <f t="shared" si="3"/>
        <v>848651411</v>
      </c>
      <c r="T13" s="300">
        <f t="shared" si="4"/>
        <v>1171342072</v>
      </c>
      <c r="U13" s="300">
        <f t="shared" si="4"/>
        <v>1063104620</v>
      </c>
      <c r="V13" s="546">
        <f t="shared" si="7"/>
        <v>90.759535187258251</v>
      </c>
      <c r="AD13" s="1897">
        <f t="shared" si="9"/>
        <v>108237452</v>
      </c>
    </row>
    <row r="14" spans="1:30" s="6" customFormat="1" ht="18.75" x14ac:dyDescent="0.3">
      <c r="A14" s="198" t="s">
        <v>150</v>
      </c>
      <c r="B14" s="1058" t="s">
        <v>19</v>
      </c>
      <c r="C14" s="390">
        <f>'16. Ellátottak p.jutattás (K4)'!D22</f>
        <v>21732000</v>
      </c>
      <c r="D14" s="300">
        <f>'16. Ellátottak p.jutattás (K4)'!E22</f>
        <v>22242000</v>
      </c>
      <c r="E14" s="300">
        <f>'16. Ellátottak p.jutattás (K4)'!F22</f>
        <v>16158380</v>
      </c>
      <c r="F14" s="546">
        <f t="shared" si="5"/>
        <v>72.648053232622971</v>
      </c>
      <c r="G14" s="321">
        <f>'16. Ellátottak p.jutattás (K4)'!H22</f>
        <v>0</v>
      </c>
      <c r="H14" s="300">
        <f>'16. Ellátottak p.jutattás (K4)'!I22</f>
        <v>0</v>
      </c>
      <c r="I14" s="300">
        <f>'16. Ellátottak p.jutattás (K4)'!J22</f>
        <v>0</v>
      </c>
      <c r="J14" s="546"/>
      <c r="K14" s="390">
        <v>0</v>
      </c>
      <c r="L14" s="390">
        <v>0</v>
      </c>
      <c r="M14" s="390">
        <v>0</v>
      </c>
      <c r="N14" s="546"/>
      <c r="O14" s="321">
        <f t="shared" si="0"/>
        <v>21732000</v>
      </c>
      <c r="P14" s="300">
        <f>D14+H14+L14</f>
        <v>22242000</v>
      </c>
      <c r="Q14" s="300">
        <f t="shared" si="2"/>
        <v>16158380</v>
      </c>
      <c r="R14" s="546">
        <f t="shared" si="6"/>
        <v>72.648053232622971</v>
      </c>
      <c r="S14" s="321">
        <f t="shared" si="3"/>
        <v>21732000</v>
      </c>
      <c r="T14" s="300">
        <f t="shared" ref="T14:T19" si="11">H14+L14+D14</f>
        <v>22242000</v>
      </c>
      <c r="U14" s="300">
        <f t="shared" ref="U14" si="12">I14+M14+Q14</f>
        <v>16158380</v>
      </c>
      <c r="V14" s="546">
        <f t="shared" si="7"/>
        <v>72.648053232622971</v>
      </c>
    </row>
    <row r="15" spans="1:30" s="6" customFormat="1" ht="18.75" x14ac:dyDescent="0.3">
      <c r="A15" s="197" t="s">
        <v>75</v>
      </c>
      <c r="B15" s="1054" t="s">
        <v>76</v>
      </c>
      <c r="C15" s="389">
        <f>'17. Pe. átad. és tám. (K5)'!D13</f>
        <v>102470665</v>
      </c>
      <c r="D15" s="299">
        <f>'17. Pe. átad. és tám. (K5)'!E13</f>
        <v>457020455</v>
      </c>
      <c r="E15" s="299">
        <f>'17. Pe. átad. és tám. (K5)'!F13</f>
        <v>457020455</v>
      </c>
      <c r="F15" s="545">
        <f t="shared" si="5"/>
        <v>100</v>
      </c>
      <c r="G15" s="320">
        <v>0</v>
      </c>
      <c r="H15" s="299">
        <v>37601932</v>
      </c>
      <c r="I15" s="299">
        <v>36213731</v>
      </c>
      <c r="J15" s="545">
        <f t="shared" si="10"/>
        <v>96.308165761269919</v>
      </c>
      <c r="K15" s="389">
        <v>0</v>
      </c>
      <c r="L15" s="299">
        <f>'3. Gesz költségvetés'!AB51</f>
        <v>4409376</v>
      </c>
      <c r="M15" s="299">
        <f>'3. Gesz költségvetés'!AC51</f>
        <v>4409376</v>
      </c>
      <c r="N15" s="545">
        <f>+M15/L15%</f>
        <v>100</v>
      </c>
      <c r="O15" s="320">
        <f t="shared" si="0"/>
        <v>102470665</v>
      </c>
      <c r="P15" s="299">
        <f t="shared" si="1"/>
        <v>499031763</v>
      </c>
      <c r="Q15" s="299">
        <f>E15+I15+M15</f>
        <v>497643562</v>
      </c>
      <c r="R15" s="545">
        <f t="shared" si="6"/>
        <v>99.721821113819558</v>
      </c>
      <c r="S15" s="320">
        <f t="shared" si="3"/>
        <v>102470665</v>
      </c>
      <c r="T15" s="299">
        <f>H15+L15+D15</f>
        <v>499031763</v>
      </c>
      <c r="U15" s="299">
        <f>I15+M15+E15</f>
        <v>497643562</v>
      </c>
      <c r="V15" s="545">
        <f t="shared" si="7"/>
        <v>99.721821113819558</v>
      </c>
    </row>
    <row r="16" spans="1:30" s="6" customFormat="1" ht="18.75" x14ac:dyDescent="0.3">
      <c r="A16" s="197" t="s">
        <v>151</v>
      </c>
      <c r="B16" s="1063" t="s">
        <v>152</v>
      </c>
      <c r="C16" s="389">
        <f>'17. Pe. átad. és tám. (K5)'!D21</f>
        <v>217793771</v>
      </c>
      <c r="D16" s="299">
        <f>'17. Pe. átad. és tám. (K5)'!E21</f>
        <v>269256328</v>
      </c>
      <c r="E16" s="299">
        <f>'17. Pe. átad. és tám. (K5)'!F21</f>
        <v>261475717</v>
      </c>
      <c r="F16" s="545">
        <f t="shared" si="5"/>
        <v>97.110333094938454</v>
      </c>
      <c r="G16" s="320"/>
      <c r="H16" s="299"/>
      <c r="I16" s="299"/>
      <c r="J16" s="545"/>
      <c r="K16" s="389">
        <v>0</v>
      </c>
      <c r="L16" s="299">
        <v>0</v>
      </c>
      <c r="M16" s="389">
        <v>0</v>
      </c>
      <c r="N16" s="545"/>
      <c r="O16" s="320">
        <f t="shared" si="0"/>
        <v>217793771</v>
      </c>
      <c r="P16" s="299">
        <f t="shared" si="1"/>
        <v>269256328</v>
      </c>
      <c r="Q16" s="299">
        <f t="shared" si="2"/>
        <v>261475717</v>
      </c>
      <c r="R16" s="545">
        <f t="shared" si="6"/>
        <v>97.110333094938454</v>
      </c>
      <c r="S16" s="320">
        <f t="shared" si="3"/>
        <v>217793771</v>
      </c>
      <c r="T16" s="299">
        <f t="shared" si="11"/>
        <v>269256328</v>
      </c>
      <c r="U16" s="299">
        <f>I16+M16+E16</f>
        <v>261475717</v>
      </c>
      <c r="V16" s="545">
        <f t="shared" si="7"/>
        <v>97.110333094938454</v>
      </c>
    </row>
    <row r="17" spans="1:23" s="6" customFormat="1" ht="18.75" x14ac:dyDescent="0.3">
      <c r="A17" s="197" t="s">
        <v>154</v>
      </c>
      <c r="B17" s="1063" t="s">
        <v>153</v>
      </c>
      <c r="C17" s="389">
        <f>'17. Pe. átad. és tám. (K5)'!D28</f>
        <v>117860000</v>
      </c>
      <c r="D17" s="299">
        <f>'17. Pe. átad. és tám. (K5)'!E28</f>
        <v>118990000</v>
      </c>
      <c r="E17" s="299">
        <f>'17. Pe. átad. és tám. (K5)'!F28</f>
        <v>115607000</v>
      </c>
      <c r="F17" s="545">
        <f t="shared" si="5"/>
        <v>97.156903941507693</v>
      </c>
      <c r="G17" s="320"/>
      <c r="H17" s="299"/>
      <c r="I17" s="299"/>
      <c r="J17" s="545"/>
      <c r="K17" s="389">
        <v>0</v>
      </c>
      <c r="L17" s="299">
        <v>0</v>
      </c>
      <c r="M17" s="389">
        <v>0</v>
      </c>
      <c r="N17" s="545"/>
      <c r="O17" s="320">
        <f t="shared" si="0"/>
        <v>117860000</v>
      </c>
      <c r="P17" s="299">
        <f t="shared" si="1"/>
        <v>118990000</v>
      </c>
      <c r="Q17" s="299">
        <f t="shared" si="2"/>
        <v>115607000</v>
      </c>
      <c r="R17" s="545">
        <f t="shared" si="6"/>
        <v>97.156903941507693</v>
      </c>
      <c r="S17" s="320">
        <f t="shared" si="3"/>
        <v>117860000</v>
      </c>
      <c r="T17" s="299">
        <f t="shared" si="11"/>
        <v>118990000</v>
      </c>
      <c r="U17" s="299">
        <f>I17+M17+E17</f>
        <v>115607000</v>
      </c>
      <c r="V17" s="545">
        <f t="shared" si="7"/>
        <v>97.156903941507693</v>
      </c>
    </row>
    <row r="18" spans="1:23" s="6" customFormat="1" ht="18.75" x14ac:dyDescent="0.3">
      <c r="A18" s="197" t="s">
        <v>456</v>
      </c>
      <c r="B18" s="1065" t="s">
        <v>51</v>
      </c>
      <c r="C18" s="389">
        <f>'17. Pe. átad. és tám. (K5)'!D32</f>
        <v>15000000</v>
      </c>
      <c r="D18" s="299">
        <f>'17. Pe. átad. és tám. (K5)'!E32</f>
        <v>846621090</v>
      </c>
      <c r="E18" s="299">
        <f>'17. Pe. átad. és tám. (K5)'!F32</f>
        <v>0</v>
      </c>
      <c r="F18" s="545">
        <f t="shared" si="5"/>
        <v>0</v>
      </c>
      <c r="G18" s="320"/>
      <c r="H18" s="299"/>
      <c r="I18" s="299"/>
      <c r="J18" s="545"/>
      <c r="K18" s="389">
        <v>0</v>
      </c>
      <c r="L18" s="299">
        <v>0</v>
      </c>
      <c r="M18" s="389">
        <v>0</v>
      </c>
      <c r="N18" s="545"/>
      <c r="O18" s="320">
        <f t="shared" si="0"/>
        <v>15000000</v>
      </c>
      <c r="P18" s="299">
        <f t="shared" si="1"/>
        <v>846621090</v>
      </c>
      <c r="Q18" s="299">
        <f t="shared" si="2"/>
        <v>0</v>
      </c>
      <c r="R18" s="545">
        <f t="shared" si="6"/>
        <v>0</v>
      </c>
      <c r="S18" s="320">
        <f t="shared" si="3"/>
        <v>15000000</v>
      </c>
      <c r="T18" s="299">
        <f t="shared" si="11"/>
        <v>846621090</v>
      </c>
      <c r="U18" s="299">
        <f>I18+M18+E18</f>
        <v>0</v>
      </c>
      <c r="V18" s="545">
        <f t="shared" si="7"/>
        <v>0</v>
      </c>
    </row>
    <row r="19" spans="1:23" s="6" customFormat="1" ht="18.75" x14ac:dyDescent="0.3">
      <c r="A19" s="198" t="s">
        <v>157</v>
      </c>
      <c r="B19" s="1058" t="s">
        <v>158</v>
      </c>
      <c r="C19" s="390">
        <f>SUM(C15:C18)</f>
        <v>453124436</v>
      </c>
      <c r="D19" s="300">
        <f>SUM(D15:D18)</f>
        <v>1691887873</v>
      </c>
      <c r="E19" s="300">
        <f>SUM(E15:E18)-0.4</f>
        <v>834103171.60000002</v>
      </c>
      <c r="F19" s="546">
        <f t="shared" si="5"/>
        <v>49.300144821121961</v>
      </c>
      <c r="G19" s="321">
        <f>SUM(G15:G18)</f>
        <v>0</v>
      </c>
      <c r="H19" s="300">
        <f>SUM(H15:H18)</f>
        <v>37601932</v>
      </c>
      <c r="I19" s="300">
        <f>SUM(I15:I18)</f>
        <v>36213731</v>
      </c>
      <c r="J19" s="546">
        <f t="shared" si="10"/>
        <v>96.308165761269919</v>
      </c>
      <c r="K19" s="390">
        <f>'3. Gesz költségvetés'!AA51</f>
        <v>0</v>
      </c>
      <c r="L19" s="300">
        <f>'3. Gesz költségvetés'!AB51</f>
        <v>4409376</v>
      </c>
      <c r="M19" s="390">
        <f>'3. Gesz költségvetés'!AC51</f>
        <v>4409376</v>
      </c>
      <c r="N19" s="546">
        <f t="shared" si="8"/>
        <v>100</v>
      </c>
      <c r="O19" s="321">
        <f t="shared" si="0"/>
        <v>453124436</v>
      </c>
      <c r="P19" s="300">
        <f t="shared" si="1"/>
        <v>1733899181</v>
      </c>
      <c r="Q19" s="300">
        <f t="shared" si="2"/>
        <v>874726278.60000002</v>
      </c>
      <c r="R19" s="546">
        <f t="shared" si="6"/>
        <v>50.44850866677929</v>
      </c>
      <c r="S19" s="321">
        <f t="shared" si="3"/>
        <v>453124436</v>
      </c>
      <c r="T19" s="300">
        <f t="shared" si="11"/>
        <v>1733899181</v>
      </c>
      <c r="U19" s="300">
        <f>I19+M19+E19</f>
        <v>874726278.60000002</v>
      </c>
      <c r="V19" s="546">
        <f t="shared" si="7"/>
        <v>50.44850866677929</v>
      </c>
    </row>
    <row r="20" spans="1:23" s="6" customFormat="1" ht="19.5" x14ac:dyDescent="0.35">
      <c r="A20" s="199" t="s">
        <v>331</v>
      </c>
      <c r="B20" s="1066" t="s">
        <v>180</v>
      </c>
      <c r="C20" s="391">
        <f>C19+C14+C12+C11+C13</f>
        <v>780539344</v>
      </c>
      <c r="D20" s="301">
        <f>D19+D14+D13+D12+D11</f>
        <v>2240033381</v>
      </c>
      <c r="E20" s="301">
        <f>E19+E14+E13+E12+E11</f>
        <v>1329598655.5999999</v>
      </c>
      <c r="F20" s="704">
        <f>+E20/D20%</f>
        <v>59.356198299439541</v>
      </c>
      <c r="G20" s="322">
        <f>G19+G14+G13+G12+G11</f>
        <v>726201213</v>
      </c>
      <c r="H20" s="301">
        <f>H19+H14+H13+H12+H11</f>
        <v>817958087</v>
      </c>
      <c r="I20" s="301">
        <f>I19+I14+I13+I12+I11</f>
        <v>731981879</v>
      </c>
      <c r="J20" s="704">
        <f>+I20/H20%</f>
        <v>89.48892255404769</v>
      </c>
      <c r="K20" s="391">
        <f>K11+K12+K13+K14+K19</f>
        <v>1239458438</v>
      </c>
      <c r="L20" s="301">
        <f>L11+L12+L13+L14+L19</f>
        <v>1358342611</v>
      </c>
      <c r="M20" s="301">
        <f>M11+M12+M13+M14+M19</f>
        <v>1238573353</v>
      </c>
      <c r="N20" s="704">
        <f>+M20/L20%</f>
        <v>91.182691536723055</v>
      </c>
      <c r="O20" s="322">
        <f>O11+O12+O13+O14+O19</f>
        <v>2746198995</v>
      </c>
      <c r="P20" s="301">
        <f>P11+P12+P13+P14+P19</f>
        <v>4416334079</v>
      </c>
      <c r="Q20" s="301">
        <f>Q11+Q12+Q13+Q14+Q19</f>
        <v>3300153887.5999999</v>
      </c>
      <c r="R20" s="704">
        <f>+Q20/P20%</f>
        <v>74.726092468694333</v>
      </c>
      <c r="S20" s="322">
        <f>S11+S12+S13+S14+S19</f>
        <v>2746198995</v>
      </c>
      <c r="T20" s="301">
        <f>T11+T12+T13+T14+T19</f>
        <v>4416334079</v>
      </c>
      <c r="U20" s="301">
        <f>U11+U12+U13+U14+U19</f>
        <v>3300153887.5999999</v>
      </c>
      <c r="V20" s="704">
        <f>+U20/T20%</f>
        <v>74.726092468694333</v>
      </c>
    </row>
    <row r="21" spans="1:23" s="6" customFormat="1" ht="18.75" x14ac:dyDescent="0.3">
      <c r="A21" s="198" t="s">
        <v>159</v>
      </c>
      <c r="B21" s="1067" t="s">
        <v>911</v>
      </c>
      <c r="C21" s="390">
        <f>'19. Beruházás (K6)'!D48</f>
        <v>68170000</v>
      </c>
      <c r="D21" s="300">
        <f>'19. Beruházás (K6)'!E48</f>
        <v>1243487992</v>
      </c>
      <c r="E21" s="300">
        <f>'19. Beruházás (K6)'!F48</f>
        <v>614585115</v>
      </c>
      <c r="F21" s="546">
        <f t="shared" si="5"/>
        <v>49.424290299057425</v>
      </c>
      <c r="G21" s="321">
        <f>'19. Beruházás (K6)'!H48</f>
        <v>9256000</v>
      </c>
      <c r="H21" s="300">
        <f>'19. Beruházás (K6)'!I48</f>
        <v>25660901</v>
      </c>
      <c r="I21" s="300">
        <f>'19. Beruházás (K6)'!J48</f>
        <v>19176580</v>
      </c>
      <c r="J21" s="546">
        <f t="shared" si="10"/>
        <v>74.730735292576043</v>
      </c>
      <c r="K21" s="390">
        <f>'3. Gesz költségvetés'!AA53</f>
        <v>12001500</v>
      </c>
      <c r="L21" s="300">
        <f>'3. Gesz költségvetés'!AB53</f>
        <v>13901180</v>
      </c>
      <c r="M21" s="390">
        <f>'3. Gesz költségvetés'!AC53</f>
        <v>11752189</v>
      </c>
      <c r="N21" s="546">
        <f t="shared" si="8"/>
        <v>84.540945444919075</v>
      </c>
      <c r="O21" s="321">
        <f t="shared" ref="O21:O32" si="13">C21+G21+K21</f>
        <v>89427500</v>
      </c>
      <c r="P21" s="300">
        <f t="shared" ref="P21:P33" si="14">D21+H21+L21</f>
        <v>1283050073</v>
      </c>
      <c r="Q21" s="300">
        <f t="shared" ref="Q21:Q33" si="15">E21+I21+M21</f>
        <v>645513884</v>
      </c>
      <c r="R21" s="546">
        <f t="shared" si="6"/>
        <v>50.310887905619566</v>
      </c>
      <c r="S21" s="321">
        <f t="shared" ref="S21:S32" si="16">C21+G21+K21</f>
        <v>89427500</v>
      </c>
      <c r="T21" s="300">
        <f t="shared" ref="T21:U24" si="17">H21+L21+D21</f>
        <v>1283050073</v>
      </c>
      <c r="U21" s="300">
        <f t="shared" si="17"/>
        <v>645513884</v>
      </c>
      <c r="V21" s="546">
        <f t="shared" si="7"/>
        <v>50.310887905619566</v>
      </c>
    </row>
    <row r="22" spans="1:23" s="6" customFormat="1" ht="18.75" x14ac:dyDescent="0.3">
      <c r="A22" s="198" t="s">
        <v>160</v>
      </c>
      <c r="B22" s="1058" t="s">
        <v>161</v>
      </c>
      <c r="C22" s="390">
        <f>'20. Felújítás (K7)'!D28</f>
        <v>30516460</v>
      </c>
      <c r="D22" s="300">
        <f>'20. Felújítás (K7)'!E28</f>
        <v>420922636</v>
      </c>
      <c r="E22" s="300">
        <f>'20. Felújítás (K7)'!F28</f>
        <v>233179148</v>
      </c>
      <c r="F22" s="546">
        <f t="shared" si="5"/>
        <v>55.397150938682231</v>
      </c>
      <c r="G22" s="321">
        <f>'20. Felújítás (K7)'!H28</f>
        <v>0</v>
      </c>
      <c r="H22" s="300">
        <f>'20. Felújítás (K7)'!I28</f>
        <v>49944935</v>
      </c>
      <c r="I22" s="300">
        <f>'20. Felújítás (K7)'!J28</f>
        <v>46188086</v>
      </c>
      <c r="J22" s="546">
        <f t="shared" si="10"/>
        <v>92.478018041268854</v>
      </c>
      <c r="K22" s="390">
        <f>'3. Gesz költségvetés'!AA54</f>
        <v>0</v>
      </c>
      <c r="L22" s="300">
        <f>'3. Gesz költségvetés'!AB54</f>
        <v>0</v>
      </c>
      <c r="M22" s="390">
        <f>'3. Gesz költségvetés'!AC54</f>
        <v>0</v>
      </c>
      <c r="N22" s="546"/>
      <c r="O22" s="321">
        <f t="shared" si="13"/>
        <v>30516460</v>
      </c>
      <c r="P22" s="300">
        <f t="shared" si="14"/>
        <v>470867571</v>
      </c>
      <c r="Q22" s="300">
        <f t="shared" si="15"/>
        <v>279367234</v>
      </c>
      <c r="R22" s="546">
        <f t="shared" si="6"/>
        <v>59.330319437097103</v>
      </c>
      <c r="S22" s="321">
        <f t="shared" si="16"/>
        <v>30516460</v>
      </c>
      <c r="T22" s="300">
        <f t="shared" si="17"/>
        <v>470867571</v>
      </c>
      <c r="U22" s="300">
        <f t="shared" si="17"/>
        <v>279367234</v>
      </c>
      <c r="V22" s="546">
        <f t="shared" si="7"/>
        <v>59.330319437097103</v>
      </c>
    </row>
    <row r="23" spans="1:23" s="6" customFormat="1" ht="18.75" x14ac:dyDescent="0.3">
      <c r="A23" s="197" t="s">
        <v>938</v>
      </c>
      <c r="B23" s="1065" t="s">
        <v>939</v>
      </c>
      <c r="C23" s="389"/>
      <c r="D23" s="299">
        <f>'17. Pe. átad. és tám. (K5)'!E36</f>
        <v>2166000</v>
      </c>
      <c r="E23" s="299">
        <f>'17. Pe. átad. és tám. (K5)'!F36</f>
        <v>2166000</v>
      </c>
      <c r="F23" s="545">
        <f t="shared" si="5"/>
        <v>100</v>
      </c>
      <c r="G23" s="320"/>
      <c r="H23" s="299"/>
      <c r="I23" s="299"/>
      <c r="J23" s="546"/>
      <c r="K23" s="389">
        <v>0</v>
      </c>
      <c r="L23" s="299">
        <v>0</v>
      </c>
      <c r="M23" s="389">
        <v>0</v>
      </c>
      <c r="N23" s="546"/>
      <c r="O23" s="320">
        <f t="shared" si="13"/>
        <v>0</v>
      </c>
      <c r="P23" s="299">
        <f t="shared" si="14"/>
        <v>2166000</v>
      </c>
      <c r="Q23" s="299">
        <f t="shared" si="15"/>
        <v>2166000</v>
      </c>
      <c r="R23" s="545">
        <f t="shared" si="6"/>
        <v>100</v>
      </c>
      <c r="S23" s="321">
        <f t="shared" si="16"/>
        <v>0</v>
      </c>
      <c r="T23" s="299">
        <f t="shared" si="17"/>
        <v>2166000</v>
      </c>
      <c r="U23" s="299">
        <f t="shared" si="17"/>
        <v>2166000</v>
      </c>
      <c r="V23" s="545">
        <f t="shared" si="7"/>
        <v>100</v>
      </c>
    </row>
    <row r="24" spans="1:23" s="6" customFormat="1" ht="18.75" x14ac:dyDescent="0.3">
      <c r="A24" s="197" t="s">
        <v>487</v>
      </c>
      <c r="B24" s="1065" t="s">
        <v>580</v>
      </c>
      <c r="C24" s="389">
        <f>'17. Pe. átad. és tám. (K5)'!D38</f>
        <v>5200000</v>
      </c>
      <c r="D24" s="299">
        <f>'17. Pe. átad. és tám. (K5)'!E38</f>
        <v>8000000</v>
      </c>
      <c r="E24" s="299">
        <f>'17. Pe. átad. és tám. (K5)'!F38</f>
        <v>2000000</v>
      </c>
      <c r="F24" s="545">
        <f t="shared" si="5"/>
        <v>25</v>
      </c>
      <c r="G24" s="320"/>
      <c r="H24" s="299"/>
      <c r="I24" s="299"/>
      <c r="J24" s="545"/>
      <c r="K24" s="389">
        <v>0</v>
      </c>
      <c r="L24" s="299">
        <v>0</v>
      </c>
      <c r="M24" s="389">
        <v>0</v>
      </c>
      <c r="N24" s="545"/>
      <c r="O24" s="320">
        <f t="shared" si="13"/>
        <v>5200000</v>
      </c>
      <c r="P24" s="299">
        <f t="shared" si="14"/>
        <v>8000000</v>
      </c>
      <c r="Q24" s="299">
        <f t="shared" si="15"/>
        <v>2000000</v>
      </c>
      <c r="R24" s="545">
        <f t="shared" si="6"/>
        <v>25</v>
      </c>
      <c r="S24" s="321">
        <f t="shared" si="16"/>
        <v>5200000</v>
      </c>
      <c r="T24" s="299">
        <f t="shared" si="17"/>
        <v>8000000</v>
      </c>
      <c r="U24" s="299">
        <f t="shared" si="17"/>
        <v>2000000</v>
      </c>
      <c r="V24" s="545">
        <f t="shared" si="7"/>
        <v>25</v>
      </c>
    </row>
    <row r="25" spans="1:23" s="6" customFormat="1" ht="18.75" x14ac:dyDescent="0.3">
      <c r="A25" s="198" t="s">
        <v>164</v>
      </c>
      <c r="B25" s="1058" t="s">
        <v>165</v>
      </c>
      <c r="C25" s="390">
        <f>C23+C24</f>
        <v>5200000</v>
      </c>
      <c r="D25" s="300">
        <f>D23+D24</f>
        <v>10166000</v>
      </c>
      <c r="E25" s="300">
        <f>E23+E24</f>
        <v>4166000</v>
      </c>
      <c r="F25" s="546">
        <f t="shared" si="5"/>
        <v>40.979736376155813</v>
      </c>
      <c r="G25" s="321"/>
      <c r="H25" s="300"/>
      <c r="I25" s="300"/>
      <c r="J25" s="546"/>
      <c r="K25" s="390">
        <f>'3. Gesz költségvetés'!AA55</f>
        <v>0</v>
      </c>
      <c r="L25" s="300">
        <f>'3. Gesz költségvetés'!AB55</f>
        <v>0</v>
      </c>
      <c r="M25" s="390">
        <f>'3. Gesz költségvetés'!AC55</f>
        <v>0</v>
      </c>
      <c r="N25" s="546"/>
      <c r="O25" s="321">
        <f t="shared" si="13"/>
        <v>5200000</v>
      </c>
      <c r="P25" s="300">
        <f t="shared" si="14"/>
        <v>10166000</v>
      </c>
      <c r="Q25" s="300">
        <f t="shared" si="15"/>
        <v>4166000</v>
      </c>
      <c r="R25" s="546">
        <f t="shared" si="6"/>
        <v>40.979736376155813</v>
      </c>
      <c r="S25" s="321">
        <f t="shared" si="16"/>
        <v>5200000</v>
      </c>
      <c r="T25" s="300">
        <f t="shared" ref="T25:T31" si="18">H25+L25+D25</f>
        <v>10166000</v>
      </c>
      <c r="U25" s="390">
        <f t="shared" ref="U25:U31" si="19">I25+M25+Q25</f>
        <v>4166000</v>
      </c>
      <c r="V25" s="546">
        <f t="shared" si="7"/>
        <v>40.979736376155813</v>
      </c>
    </row>
    <row r="26" spans="1:23" s="6" customFormat="1" ht="19.5" x14ac:dyDescent="0.35">
      <c r="A26" s="200" t="s">
        <v>404</v>
      </c>
      <c r="B26" s="1066" t="s">
        <v>181</v>
      </c>
      <c r="C26" s="391">
        <f>C21+C22+C25</f>
        <v>103886460</v>
      </c>
      <c r="D26" s="301">
        <f>D21+D22+D25</f>
        <v>1674576628</v>
      </c>
      <c r="E26" s="301">
        <f>E21+E22+E25</f>
        <v>851930263</v>
      </c>
      <c r="F26" s="704">
        <f>+E26/D26%</f>
        <v>50.874367213490096</v>
      </c>
      <c r="G26" s="322">
        <f>G21+G22+G25</f>
        <v>9256000</v>
      </c>
      <c r="H26" s="301">
        <f>H21+H22+H25</f>
        <v>75605836</v>
      </c>
      <c r="I26" s="301">
        <f>I21+I22+I25</f>
        <v>65364666</v>
      </c>
      <c r="J26" s="704">
        <f>+I26/H26%</f>
        <v>86.45452448935292</v>
      </c>
      <c r="K26" s="391">
        <f>SUM(K21:K25)</f>
        <v>12001500</v>
      </c>
      <c r="L26" s="301">
        <f>SUM(L21:L25)</f>
        <v>13901180</v>
      </c>
      <c r="M26" s="301">
        <f>SUM(M21:M25)</f>
        <v>11752189</v>
      </c>
      <c r="N26" s="704">
        <f>+M26/L26%</f>
        <v>84.540945444919075</v>
      </c>
      <c r="O26" s="322">
        <f t="shared" si="13"/>
        <v>125143960</v>
      </c>
      <c r="P26" s="301">
        <f t="shared" si="14"/>
        <v>1764083644</v>
      </c>
      <c r="Q26" s="301">
        <f t="shared" si="15"/>
        <v>929047118</v>
      </c>
      <c r="R26" s="704">
        <f>+Q26/P26%</f>
        <v>52.664572973048884</v>
      </c>
      <c r="S26" s="322">
        <f t="shared" si="16"/>
        <v>125143960</v>
      </c>
      <c r="T26" s="301">
        <f t="shared" si="18"/>
        <v>1764083644</v>
      </c>
      <c r="U26" s="301">
        <f>I26+M26+E26</f>
        <v>929047118</v>
      </c>
      <c r="V26" s="704">
        <f>+U26/T26%</f>
        <v>52.664572973048884</v>
      </c>
    </row>
    <row r="27" spans="1:23" s="6" customFormat="1" ht="18.75" x14ac:dyDescent="0.3">
      <c r="A27" s="86" t="s">
        <v>166</v>
      </c>
      <c r="B27" s="1055" t="s">
        <v>167</v>
      </c>
      <c r="C27" s="392">
        <f>C20+C26</f>
        <v>884425804</v>
      </c>
      <c r="D27" s="302">
        <f>D20+D26</f>
        <v>3914610009</v>
      </c>
      <c r="E27" s="302">
        <f>E20+E26</f>
        <v>2181528918.5999999</v>
      </c>
      <c r="F27" s="705">
        <f>+E27/D27%</f>
        <v>55.727873621752643</v>
      </c>
      <c r="G27" s="323">
        <f>G20+G26</f>
        <v>735457213</v>
      </c>
      <c r="H27" s="302">
        <f>H20+H26</f>
        <v>893563923</v>
      </c>
      <c r="I27" s="302">
        <f>I20+I26</f>
        <v>797346545</v>
      </c>
      <c r="J27" s="705">
        <f>+I27/H27%</f>
        <v>89.232177405174852</v>
      </c>
      <c r="K27" s="392">
        <f>K20+K26</f>
        <v>1251459938</v>
      </c>
      <c r="L27" s="302">
        <f>L20+L26</f>
        <v>1372243791</v>
      </c>
      <c r="M27" s="302">
        <f>M20+M26</f>
        <v>1250325542</v>
      </c>
      <c r="N27" s="705">
        <f>+M27/L27%</f>
        <v>91.115408952868776</v>
      </c>
      <c r="O27" s="323">
        <f t="shared" si="13"/>
        <v>2871342955</v>
      </c>
      <c r="P27" s="302">
        <f t="shared" si="14"/>
        <v>6180417723</v>
      </c>
      <c r="Q27" s="302">
        <f t="shared" si="15"/>
        <v>4229201005.5999999</v>
      </c>
      <c r="R27" s="705">
        <f>+Q27/P27%</f>
        <v>68.429047924403548</v>
      </c>
      <c r="S27" s="323">
        <f t="shared" si="16"/>
        <v>2871342955</v>
      </c>
      <c r="T27" s="302">
        <f t="shared" si="18"/>
        <v>6180417723</v>
      </c>
      <c r="U27" s="302">
        <f>I27+M27+E27</f>
        <v>4229201005.5999999</v>
      </c>
      <c r="V27" s="705">
        <f>+U27/T27%</f>
        <v>68.429047924403548</v>
      </c>
    </row>
    <row r="28" spans="1:23" s="6" customFormat="1" ht="18.75" x14ac:dyDescent="0.3">
      <c r="A28" s="201" t="s">
        <v>168</v>
      </c>
      <c r="B28" s="1068" t="s">
        <v>53</v>
      </c>
      <c r="C28" s="389">
        <f>'14. finanszírozás be_ki (B8,K9)'!D26</f>
        <v>1320000</v>
      </c>
      <c r="D28" s="299">
        <f>'14. finanszírozás be_ki (B8,K9)'!E26</f>
        <v>1320000</v>
      </c>
      <c r="E28" s="299">
        <f>'14. finanszírozás be_ki (B8,K9)'!F26</f>
        <v>1319952</v>
      </c>
      <c r="F28" s="545">
        <f t="shared" ref="F28:F36" si="20">+E28/D28%</f>
        <v>99.99636363636364</v>
      </c>
      <c r="G28" s="320"/>
      <c r="H28" s="299"/>
      <c r="I28" s="299"/>
      <c r="J28" s="545"/>
      <c r="K28" s="389"/>
      <c r="L28" s="299"/>
      <c r="M28" s="389"/>
      <c r="N28" s="545"/>
      <c r="O28" s="320">
        <f t="shared" si="13"/>
        <v>1320000</v>
      </c>
      <c r="P28" s="299">
        <f t="shared" si="14"/>
        <v>1320000</v>
      </c>
      <c r="Q28" s="299">
        <f t="shared" si="15"/>
        <v>1319952</v>
      </c>
      <c r="R28" s="545">
        <f t="shared" ref="R28:R36" si="21">+Q28/P28%</f>
        <v>99.99636363636364</v>
      </c>
      <c r="S28" s="320">
        <f t="shared" si="16"/>
        <v>1320000</v>
      </c>
      <c r="T28" s="299">
        <f t="shared" si="18"/>
        <v>1320000</v>
      </c>
      <c r="U28" s="299">
        <f>I28+M28+E28</f>
        <v>1319952</v>
      </c>
      <c r="V28" s="545">
        <f t="shared" ref="V28:V36" si="22">+U28/T28%</f>
        <v>99.99636363636364</v>
      </c>
    </row>
    <row r="29" spans="1:23" s="6" customFormat="1" ht="18.75" x14ac:dyDescent="0.3">
      <c r="A29" s="201" t="s">
        <v>168</v>
      </c>
      <c r="B29" s="1054" t="s">
        <v>196</v>
      </c>
      <c r="C29" s="389">
        <f>'14. finanszírozás be_ki (B8,K9)'!D27</f>
        <v>0</v>
      </c>
      <c r="D29" s="299">
        <f>'14. finanszírozás be_ki (B8,K9)'!E27</f>
        <v>0</v>
      </c>
      <c r="E29" s="299">
        <f>'14. finanszírozás be_ki (B8,K9)'!F27</f>
        <v>0</v>
      </c>
      <c r="F29" s="545"/>
      <c r="G29" s="320"/>
      <c r="H29" s="299"/>
      <c r="I29" s="299"/>
      <c r="J29" s="545"/>
      <c r="K29" s="389"/>
      <c r="L29" s="299"/>
      <c r="M29" s="389"/>
      <c r="N29" s="545"/>
      <c r="O29" s="320">
        <f t="shared" si="13"/>
        <v>0</v>
      </c>
      <c r="P29" s="299">
        <f t="shared" si="14"/>
        <v>0</v>
      </c>
      <c r="Q29" s="299">
        <f t="shared" si="15"/>
        <v>0</v>
      </c>
      <c r="R29" s="545"/>
      <c r="S29" s="320">
        <f t="shared" si="16"/>
        <v>0</v>
      </c>
      <c r="T29" s="299">
        <f t="shared" si="18"/>
        <v>0</v>
      </c>
      <c r="U29" s="389">
        <f t="shared" si="19"/>
        <v>0</v>
      </c>
      <c r="V29" s="545"/>
      <c r="W29" s="77"/>
    </row>
    <row r="30" spans="1:23" s="6" customFormat="1" ht="18.75" x14ac:dyDescent="0.3">
      <c r="A30" s="201" t="s">
        <v>168</v>
      </c>
      <c r="B30" s="1058" t="s">
        <v>169</v>
      </c>
      <c r="C30" s="390">
        <f>SUM(C28:C29)</f>
        <v>1320000</v>
      </c>
      <c r="D30" s="300">
        <f>SUM(D28:D29)</f>
        <v>1320000</v>
      </c>
      <c r="E30" s="300">
        <f>SUM(E28:E29)</f>
        <v>1319952</v>
      </c>
      <c r="F30" s="546">
        <f t="shared" si="20"/>
        <v>99.99636363636364</v>
      </c>
      <c r="G30" s="321"/>
      <c r="H30" s="300"/>
      <c r="I30" s="300"/>
      <c r="J30" s="546"/>
      <c r="K30" s="390"/>
      <c r="L30" s="300"/>
      <c r="M30" s="390"/>
      <c r="N30" s="546"/>
      <c r="O30" s="321">
        <f t="shared" si="13"/>
        <v>1320000</v>
      </c>
      <c r="P30" s="300">
        <f t="shared" si="14"/>
        <v>1320000</v>
      </c>
      <c r="Q30" s="300">
        <f t="shared" si="15"/>
        <v>1319952</v>
      </c>
      <c r="R30" s="546">
        <f t="shared" si="21"/>
        <v>99.99636363636364</v>
      </c>
      <c r="S30" s="321">
        <f t="shared" si="16"/>
        <v>1320000</v>
      </c>
      <c r="T30" s="300">
        <f t="shared" si="18"/>
        <v>1320000</v>
      </c>
      <c r="U30" s="300">
        <f t="shared" si="19"/>
        <v>1319952</v>
      </c>
      <c r="V30" s="546">
        <f t="shared" si="22"/>
        <v>99.99636363636364</v>
      </c>
      <c r="W30" s="77"/>
    </row>
    <row r="31" spans="1:23" s="6" customFormat="1" ht="18.75" x14ac:dyDescent="0.3">
      <c r="A31" s="201" t="s">
        <v>170</v>
      </c>
      <c r="B31" s="1058" t="str">
        <f>'14. finanszírozás be_ki (B8,K9)'!C30</f>
        <v xml:space="preserve">Belföldi értékpapírok kiadásai </v>
      </c>
      <c r="C31" s="390">
        <f>'14. finanszírozás be_ki (B8,K9)'!D30</f>
        <v>0</v>
      </c>
      <c r="D31" s="300">
        <f>'14. finanszírozás be_ki (B8,K9)'!E30</f>
        <v>0</v>
      </c>
      <c r="E31" s="300">
        <f>'14. finanszírozás be_ki (B8,K9)'!F30</f>
        <v>0</v>
      </c>
      <c r="F31" s="545"/>
      <c r="G31" s="321"/>
      <c r="H31" s="300"/>
      <c r="I31" s="300"/>
      <c r="J31" s="545"/>
      <c r="K31" s="390"/>
      <c r="L31" s="300"/>
      <c r="M31" s="390"/>
      <c r="N31" s="545"/>
      <c r="O31" s="321">
        <f t="shared" si="13"/>
        <v>0</v>
      </c>
      <c r="P31" s="300">
        <f t="shared" si="14"/>
        <v>0</v>
      </c>
      <c r="Q31" s="300">
        <f t="shared" si="15"/>
        <v>0</v>
      </c>
      <c r="R31" s="545"/>
      <c r="S31" s="321">
        <f t="shared" si="16"/>
        <v>0</v>
      </c>
      <c r="T31" s="300">
        <f t="shared" si="18"/>
        <v>0</v>
      </c>
      <c r="U31" s="390">
        <f t="shared" si="19"/>
        <v>0</v>
      </c>
      <c r="V31" s="545"/>
      <c r="W31" s="77"/>
    </row>
    <row r="32" spans="1:23" s="6" customFormat="1" ht="18.75" x14ac:dyDescent="0.3">
      <c r="A32" s="201" t="s">
        <v>431</v>
      </c>
      <c r="B32" s="1058" t="s">
        <v>479</v>
      </c>
      <c r="C32" s="390">
        <f>'14. finanszírozás be_ki (B8,K9)'!D31</f>
        <v>0</v>
      </c>
      <c r="D32" s="300">
        <f>'14. finanszírozás be_ki (B8,K9)'!E31</f>
        <v>41020483</v>
      </c>
      <c r="E32" s="300">
        <f>'14. finanszírozás be_ki (B8,K9)'!F31</f>
        <v>41020483</v>
      </c>
      <c r="F32" s="546">
        <f t="shared" si="20"/>
        <v>100</v>
      </c>
      <c r="G32" s="321"/>
      <c r="H32" s="300"/>
      <c r="I32" s="300"/>
      <c r="J32" s="546"/>
      <c r="K32" s="390"/>
      <c r="L32" s="300"/>
      <c r="M32" s="390"/>
      <c r="N32" s="546"/>
      <c r="O32" s="321">
        <f t="shared" si="13"/>
        <v>0</v>
      </c>
      <c r="P32" s="300">
        <f t="shared" si="14"/>
        <v>41020483</v>
      </c>
      <c r="Q32" s="300">
        <f t="shared" si="15"/>
        <v>41020483</v>
      </c>
      <c r="R32" s="546">
        <f t="shared" si="21"/>
        <v>100</v>
      </c>
      <c r="S32" s="321">
        <f t="shared" si="16"/>
        <v>0</v>
      </c>
      <c r="T32" s="300">
        <f>D32+H32+L32</f>
        <v>41020483</v>
      </c>
      <c r="U32" s="300">
        <f>E32+I32+M32</f>
        <v>41020483</v>
      </c>
      <c r="V32" s="546">
        <f t="shared" si="22"/>
        <v>100</v>
      </c>
      <c r="W32" s="77"/>
    </row>
    <row r="33" spans="1:23" s="6" customFormat="1" ht="18.75" x14ac:dyDescent="0.3">
      <c r="A33" s="201" t="s">
        <v>182</v>
      </c>
      <c r="B33" s="1067" t="s">
        <v>52</v>
      </c>
      <c r="C33" s="390">
        <f>'3. Gesz költségvetés'!AA38+'2.1.Bevételek_részletes'!G50</f>
        <v>1267545551</v>
      </c>
      <c r="D33" s="300">
        <f>'3. Gesz költségvetés'!AB38+'2.1.Bevételek_részletes'!H50</f>
        <v>1303411840</v>
      </c>
      <c r="E33" s="300">
        <f>'3. Gesz költségvetés'!AC38+'2.1.Bevételek_részletes'!I50</f>
        <v>1167471491</v>
      </c>
      <c r="F33" s="546">
        <f t="shared" si="20"/>
        <v>89.570422423046267</v>
      </c>
      <c r="G33" s="321"/>
      <c r="H33" s="300"/>
      <c r="I33" s="300"/>
      <c r="J33" s="546"/>
      <c r="K33" s="390"/>
      <c r="L33" s="300"/>
      <c r="M33" s="390"/>
      <c r="N33" s="546"/>
      <c r="O33" s="321">
        <f>C33+G33+K33</f>
        <v>1267545551</v>
      </c>
      <c r="P33" s="300">
        <f t="shared" si="14"/>
        <v>1303411840</v>
      </c>
      <c r="Q33" s="300">
        <f t="shared" si="15"/>
        <v>1167471491</v>
      </c>
      <c r="R33" s="546">
        <f t="shared" si="21"/>
        <v>89.570422423046267</v>
      </c>
      <c r="S33" s="321"/>
      <c r="T33" s="300"/>
      <c r="U33" s="300"/>
      <c r="V33" s="546"/>
      <c r="W33" s="81"/>
    </row>
    <row r="34" spans="1:23" s="6" customFormat="1" ht="18.75" x14ac:dyDescent="0.3">
      <c r="A34" s="201" t="s">
        <v>1186</v>
      </c>
      <c r="B34" s="1067" t="s">
        <v>1236</v>
      </c>
      <c r="C34" s="390">
        <f>'14. finanszírozás be_ki (B8,K9)'!D33</f>
        <v>2816116</v>
      </c>
      <c r="D34" s="390">
        <f>'14. finanszírozás be_ki (B8,K9)'!E33</f>
        <v>2816116</v>
      </c>
      <c r="E34" s="300">
        <v>2182249</v>
      </c>
      <c r="F34" s="546">
        <f t="shared" si="20"/>
        <v>77.491445664880288</v>
      </c>
      <c r="G34" s="321"/>
      <c r="H34" s="300"/>
      <c r="I34" s="300"/>
      <c r="J34" s="546"/>
      <c r="K34" s="390"/>
      <c r="L34" s="300"/>
      <c r="M34" s="390"/>
      <c r="N34" s="546"/>
      <c r="O34" s="1070">
        <f>C34+G34+K34</f>
        <v>2816116</v>
      </c>
      <c r="P34" s="300">
        <f>D34+H34+L34</f>
        <v>2816116</v>
      </c>
      <c r="Q34" s="300">
        <f>E34+I34+M34</f>
        <v>2182249</v>
      </c>
      <c r="R34" s="546">
        <f t="shared" si="21"/>
        <v>77.491445664880288</v>
      </c>
      <c r="S34" s="1070">
        <f>C34+G34+K34</f>
        <v>2816116</v>
      </c>
      <c r="T34" s="300">
        <f>D34+H34+L34</f>
        <v>2816116</v>
      </c>
      <c r="U34" s="300">
        <f>E34+I34+M34</f>
        <v>2182249</v>
      </c>
      <c r="V34" s="546">
        <f t="shared" ref="V34" si="23">+U34/T34%</f>
        <v>77.491445664880288</v>
      </c>
      <c r="W34" s="81"/>
    </row>
    <row r="35" spans="1:23" s="6" customFormat="1" ht="18.75" x14ac:dyDescent="0.3">
      <c r="A35" s="201" t="s">
        <v>172</v>
      </c>
      <c r="B35" s="1067" t="s">
        <v>173</v>
      </c>
      <c r="C35" s="390">
        <f>C30+C33+C32+C31+C34</f>
        <v>1271681667</v>
      </c>
      <c r="D35" s="300">
        <f>D30+D33+D32+D31+D34</f>
        <v>1348568439</v>
      </c>
      <c r="E35" s="300">
        <f>E30+E33+E32+E31</f>
        <v>1209811926</v>
      </c>
      <c r="F35" s="546">
        <f t="shared" si="20"/>
        <v>89.710828980775219</v>
      </c>
      <c r="G35" s="321">
        <f t="shared" ref="G35:M35" si="24">G30+G33</f>
        <v>0</v>
      </c>
      <c r="H35" s="300">
        <f>H30+H33</f>
        <v>0</v>
      </c>
      <c r="I35" s="300">
        <f>I30+I33</f>
        <v>0</v>
      </c>
      <c r="J35" s="546"/>
      <c r="K35" s="390">
        <f t="shared" si="24"/>
        <v>0</v>
      </c>
      <c r="L35" s="300">
        <f t="shared" si="24"/>
        <v>0</v>
      </c>
      <c r="M35" s="300">
        <f t="shared" si="24"/>
        <v>0</v>
      </c>
      <c r="N35" s="546"/>
      <c r="O35" s="321">
        <f>O30+O33+O32+O31+O34</f>
        <v>1271681667</v>
      </c>
      <c r="P35" s="300">
        <f>P30+P33+P32+P31+P34</f>
        <v>1348568439</v>
      </c>
      <c r="Q35" s="300">
        <f>Q30+Q33+Q32+Q31+Q34</f>
        <v>1211994175</v>
      </c>
      <c r="R35" s="546">
        <f>+Q35/P35%</f>
        <v>89.87264865094474</v>
      </c>
      <c r="S35" s="321">
        <f>S30+S33+S32+S31+S34</f>
        <v>4136116</v>
      </c>
      <c r="T35" s="300">
        <f>T30+T33+T32+T31+T34</f>
        <v>45156599</v>
      </c>
      <c r="U35" s="300">
        <f>U30+U33+U32+U31+U34</f>
        <v>44522684</v>
      </c>
      <c r="V35" s="546">
        <f t="shared" si="22"/>
        <v>98.596185244154455</v>
      </c>
      <c r="W35" s="87"/>
    </row>
    <row r="36" spans="1:23" s="6" customFormat="1" ht="19.5" thickBot="1" x14ac:dyDescent="0.35">
      <c r="A36" s="242"/>
      <c r="B36" s="1069" t="s">
        <v>405</v>
      </c>
      <c r="C36" s="1048">
        <f>C35+C27</f>
        <v>2156107471</v>
      </c>
      <c r="D36" s="298">
        <f>D35+D27</f>
        <v>5263178448</v>
      </c>
      <c r="E36" s="298">
        <f>E35+E27</f>
        <v>3391340844.5999999</v>
      </c>
      <c r="F36" s="694">
        <f t="shared" si="20"/>
        <v>64.435224420116413</v>
      </c>
      <c r="G36" s="319">
        <f t="shared" ref="G36:O36" si="25">G27+G35</f>
        <v>735457213</v>
      </c>
      <c r="H36" s="298">
        <f>H27+H35</f>
        <v>893563923</v>
      </c>
      <c r="I36" s="298">
        <f>I27+I35</f>
        <v>797346545</v>
      </c>
      <c r="J36" s="694">
        <f>+I36/H36%</f>
        <v>89.232177405174852</v>
      </c>
      <c r="K36" s="319">
        <f t="shared" si="25"/>
        <v>1251459938</v>
      </c>
      <c r="L36" s="298">
        <f t="shared" si="25"/>
        <v>1372243791</v>
      </c>
      <c r="M36" s="298">
        <f>M27+M35</f>
        <v>1250325542</v>
      </c>
      <c r="N36" s="694">
        <f>+M36/L36%</f>
        <v>91.115408952868776</v>
      </c>
      <c r="O36" s="319">
        <f t="shared" si="25"/>
        <v>4143024622</v>
      </c>
      <c r="P36" s="298">
        <f>P27+P35</f>
        <v>7528986162</v>
      </c>
      <c r="Q36" s="298">
        <f>Q27+Q35</f>
        <v>5441195180.6000004</v>
      </c>
      <c r="R36" s="694">
        <f t="shared" si="21"/>
        <v>72.269958577724367</v>
      </c>
      <c r="S36" s="319">
        <f>S27+S35</f>
        <v>2875479071</v>
      </c>
      <c r="T36" s="298">
        <f>T27+T35</f>
        <v>6225574322</v>
      </c>
      <c r="U36" s="298">
        <f>U27+U35</f>
        <v>4273723689.5999999</v>
      </c>
      <c r="V36" s="694">
        <f t="shared" si="22"/>
        <v>68.647862326492032</v>
      </c>
    </row>
    <row r="37" spans="1:23" hidden="1" x14ac:dyDescent="0.25">
      <c r="C37" s="4" t="s">
        <v>564</v>
      </c>
      <c r="D37" s="30">
        <f>+D36-D38</f>
        <v>5261074464</v>
      </c>
      <c r="E37" s="30"/>
      <c r="F37" s="30"/>
      <c r="H37" s="30">
        <f>H36-H38</f>
        <v>892926462</v>
      </c>
      <c r="I37" s="30"/>
      <c r="J37" s="30"/>
      <c r="L37" s="30">
        <v>1425</v>
      </c>
      <c r="M37" s="30"/>
      <c r="N37" s="30"/>
      <c r="P37" s="30">
        <v>106300</v>
      </c>
      <c r="Q37" s="30"/>
      <c r="R37" s="30"/>
      <c r="S37" s="30"/>
      <c r="T37" s="30">
        <v>106300</v>
      </c>
    </row>
    <row r="38" spans="1:23" hidden="1" x14ac:dyDescent="0.25">
      <c r="C38" s="30" t="s">
        <v>587</v>
      </c>
      <c r="D38" s="30">
        <v>2103984</v>
      </c>
      <c r="E38" s="30"/>
      <c r="F38" s="30"/>
      <c r="H38" s="30">
        <v>637461</v>
      </c>
      <c r="I38" s="30"/>
      <c r="J38" s="30"/>
      <c r="K38" s="30"/>
      <c r="L38" s="30">
        <f>+K36+L37</f>
        <v>1251461363</v>
      </c>
      <c r="M38" s="30"/>
      <c r="N38" s="30"/>
      <c r="O38" s="30"/>
      <c r="P38" s="30">
        <v>3284660</v>
      </c>
      <c r="Q38" s="30"/>
      <c r="R38" s="30"/>
      <c r="S38" s="30"/>
      <c r="T38" s="30">
        <v>2335799</v>
      </c>
    </row>
    <row r="39" spans="1:23" ht="36" hidden="1" customHeight="1" x14ac:dyDescent="0.25">
      <c r="C39" s="30" t="s">
        <v>565</v>
      </c>
      <c r="D39" s="30">
        <v>1923727</v>
      </c>
      <c r="E39" s="30"/>
      <c r="F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3" ht="36" hidden="1" customHeight="1" x14ac:dyDescent="0.25">
      <c r="C40" s="30"/>
      <c r="D40" s="325">
        <f>D39-D36</f>
        <v>-5261254721</v>
      </c>
      <c r="E40" s="325"/>
      <c r="F40" s="325"/>
      <c r="H40" s="30"/>
      <c r="I40" s="30"/>
      <c r="J40" s="30"/>
      <c r="K40" s="30"/>
      <c r="L40" s="30"/>
      <c r="M40" s="30"/>
      <c r="N40" s="30"/>
      <c r="O40" s="30"/>
      <c r="P40" s="325"/>
      <c r="Q40" s="325"/>
      <c r="R40" s="325"/>
      <c r="S40" s="30"/>
      <c r="T40" s="325"/>
    </row>
    <row r="41" spans="1:23" ht="29.25" hidden="1" customHeight="1" x14ac:dyDescent="0.25">
      <c r="C41" s="30" t="s">
        <v>563</v>
      </c>
      <c r="D41" s="30">
        <f>D36-D38</f>
        <v>5261074464</v>
      </c>
      <c r="E41" s="30"/>
      <c r="F41" s="30"/>
      <c r="G41" s="30"/>
      <c r="H41" s="30">
        <f>H36-H38</f>
        <v>892926462</v>
      </c>
      <c r="I41" s="30"/>
      <c r="J41" s="30"/>
      <c r="K41" s="30"/>
      <c r="L41" s="30"/>
      <c r="M41" s="30"/>
      <c r="N41" s="30"/>
      <c r="O41" s="30"/>
      <c r="P41" s="30">
        <f>P36-P38</f>
        <v>7525701502</v>
      </c>
      <c r="Q41" s="30"/>
      <c r="R41" s="30"/>
      <c r="S41" s="30"/>
      <c r="T41" s="30">
        <f>T36-T38</f>
        <v>6223238523</v>
      </c>
    </row>
    <row r="42" spans="1:23" ht="18.75" hidden="1" x14ac:dyDescent="0.3">
      <c r="B42" s="60"/>
      <c r="C42" s="30" t="s">
        <v>34</v>
      </c>
      <c r="D42" s="30">
        <f>'2.1.Bevételek_részletes'!D52</f>
        <v>5263178448</v>
      </c>
      <c r="E42" s="30"/>
      <c r="F42" s="30"/>
      <c r="O42" s="30"/>
      <c r="P42" s="30">
        <f>'2.1.Bevételek_részletes'!P52</f>
        <v>7528986162</v>
      </c>
      <c r="Q42" s="30"/>
      <c r="R42" s="30"/>
      <c r="S42" s="30"/>
      <c r="T42" s="30">
        <f>'2.1.Bevételek_részletes'!T52</f>
        <v>6225574322</v>
      </c>
    </row>
    <row r="43" spans="1:23" ht="18.75" hidden="1" x14ac:dyDescent="0.3">
      <c r="B43" s="60"/>
      <c r="C43" s="30" t="s">
        <v>35</v>
      </c>
      <c r="D43" s="30">
        <f>D36</f>
        <v>5263178448</v>
      </c>
      <c r="E43" s="30"/>
      <c r="F43" s="30"/>
      <c r="O43" s="30"/>
      <c r="P43" s="30">
        <f>P36</f>
        <v>7528986162</v>
      </c>
      <c r="Q43" s="30"/>
      <c r="R43" s="30"/>
      <c r="S43" s="30"/>
      <c r="T43" s="30">
        <f>T36</f>
        <v>6225574322</v>
      </c>
    </row>
    <row r="44" spans="1:23" ht="18.75" hidden="1" x14ac:dyDescent="0.3">
      <c r="B44" s="60"/>
      <c r="C44" s="4" t="s">
        <v>562</v>
      </c>
      <c r="D44" s="30">
        <f>D42-D43</f>
        <v>0</v>
      </c>
      <c r="E44" s="30"/>
      <c r="F44" s="30"/>
      <c r="P44" s="30">
        <f>P42-P43</f>
        <v>0</v>
      </c>
      <c r="Q44" s="30"/>
      <c r="R44" s="30"/>
      <c r="S44" s="30"/>
      <c r="T44" s="30">
        <f>T42-T43</f>
        <v>0</v>
      </c>
    </row>
    <row r="45" spans="1:23" hidden="1" x14ac:dyDescent="0.25"/>
    <row r="46" spans="1:23" hidden="1" x14ac:dyDescent="0.25"/>
    <row r="47" spans="1:23" hidden="1" x14ac:dyDescent="0.25"/>
    <row r="48" spans="1:2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</sheetData>
  <mergeCells count="3">
    <mergeCell ref="A1:V1"/>
    <mergeCell ref="A3:V3"/>
    <mergeCell ref="A4:V4"/>
  </mergeCells>
  <phoneticPr fontId="60" type="noConversion"/>
  <hyperlinks>
    <hyperlink ref="W1" location="Tartalom!A1" display="Tartalom!A1" xr:uid="{00000000-0004-0000-0400-000000000000}"/>
  </hyperlinks>
  <pageMargins left="0.2" right="0.15" top="1" bottom="1" header="0.5" footer="0.5"/>
  <pageSetup paperSize="8" scale="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5">
    <tabColor theme="3" tint="0.39997558519241921"/>
    <pageSetUpPr fitToPage="1"/>
  </sheetPr>
  <dimension ref="A1:AJ71"/>
  <sheetViews>
    <sheetView view="pageBreakPreview" zoomScale="55" zoomScaleSheetLayoutView="55" workbookViewId="0">
      <pane xSplit="2" ySplit="9" topLeftCell="G10" activePane="bottomRight" state="frozen"/>
      <selection sqref="A1:B1"/>
      <selection pane="topRight" sqref="A1:B1"/>
      <selection pane="bottomLeft" sqref="A1:B1"/>
      <selection pane="bottomRight" sqref="A1:XFD1048576"/>
    </sheetView>
  </sheetViews>
  <sheetFormatPr defaultColWidth="16.42578125" defaultRowHeight="18.75" x14ac:dyDescent="0.3"/>
  <cols>
    <col min="1" max="1" width="13.7109375" style="60" customWidth="1"/>
    <col min="2" max="2" width="121" style="60" customWidth="1"/>
    <col min="3" max="3" width="18.85546875" style="182" hidden="1" customWidth="1"/>
    <col min="4" max="5" width="19.140625" style="182" hidden="1" customWidth="1"/>
    <col min="6" max="6" width="14" style="182" hidden="1" customWidth="1"/>
    <col min="7" max="9" width="23.28515625" style="182" customWidth="1"/>
    <col min="10" max="10" width="13.85546875" style="182" customWidth="1"/>
    <col min="11" max="13" width="23.28515625" style="182" customWidth="1"/>
    <col min="14" max="14" width="13.7109375" style="182" customWidth="1"/>
    <col min="15" max="17" width="23.28515625" style="182" customWidth="1"/>
    <col min="18" max="18" width="13.85546875" style="182" customWidth="1"/>
    <col min="19" max="21" width="23.28515625" style="182" customWidth="1"/>
    <col min="22" max="22" width="13.7109375" style="182" customWidth="1"/>
    <col min="23" max="25" width="23.28515625" style="182" customWidth="1"/>
    <col min="26" max="26" width="13.85546875" style="182" customWidth="1"/>
    <col min="27" max="28" width="23.28515625" style="182" customWidth="1"/>
    <col min="29" max="29" width="23.28515625" style="60" customWidth="1"/>
    <col min="30" max="30" width="14" style="60" customWidth="1"/>
    <col min="31" max="36" width="9.140625" style="60" hidden="1" customWidth="1"/>
    <col min="37" max="261" width="9.140625" style="60" customWidth="1"/>
    <col min="262" max="262" width="92.5703125" style="60" customWidth="1"/>
    <col min="263" max="263" width="9.140625" style="60" customWidth="1"/>
    <col min="264" max="16384" width="16.42578125" style="60"/>
  </cols>
  <sheetData>
    <row r="1" spans="1:31" ht="27" customHeight="1" x14ac:dyDescent="0.35">
      <c r="A1" s="1983" t="str">
        <f>Tartalomjegyzék_2019!A1</f>
        <v>Pilisvörösvár Város Önkormányzata Képviselő-testületének 9/2023. (IV. 20.) önkormányzati rendelete</v>
      </c>
      <c r="B1" s="1983"/>
      <c r="C1" s="1983"/>
      <c r="D1" s="1983"/>
      <c r="E1" s="1983"/>
      <c r="F1" s="1983"/>
      <c r="G1" s="1983"/>
      <c r="H1" s="1983"/>
      <c r="I1" s="1983"/>
      <c r="J1" s="1983"/>
      <c r="K1" s="1983"/>
      <c r="L1" s="1983"/>
      <c r="M1" s="1983"/>
      <c r="N1" s="1983"/>
      <c r="O1" s="1983"/>
      <c r="P1" s="1983"/>
      <c r="Q1" s="1983"/>
      <c r="R1" s="1983"/>
      <c r="S1" s="1983"/>
      <c r="T1" s="1983"/>
      <c r="U1" s="1983"/>
      <c r="V1" s="1983"/>
      <c r="W1" s="1983"/>
      <c r="X1" s="1983"/>
      <c r="Y1" s="1983"/>
      <c r="Z1" s="1983"/>
      <c r="AA1" s="1983"/>
      <c r="AB1" s="1983"/>
      <c r="AC1" s="1983"/>
      <c r="AD1" s="1983"/>
      <c r="AE1" s="417" t="s">
        <v>893</v>
      </c>
    </row>
    <row r="2" spans="1:31" ht="8.25" customHeight="1" x14ac:dyDescent="0.4">
      <c r="A2" s="1500"/>
      <c r="B2" s="1500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2"/>
      <c r="P2" s="1502"/>
      <c r="Q2" s="1502"/>
      <c r="R2" s="1502"/>
      <c r="S2" s="1502"/>
      <c r="T2" s="1502"/>
      <c r="U2" s="1502"/>
      <c r="V2" s="1502"/>
      <c r="W2" s="1502"/>
      <c r="X2" s="1502"/>
      <c r="Y2" s="1502"/>
      <c r="Z2" s="1503"/>
      <c r="AA2" s="1503"/>
      <c r="AB2" s="1503"/>
      <c r="AC2" s="100"/>
      <c r="AD2" s="100"/>
    </row>
    <row r="3" spans="1:31" ht="19.5" customHeight="1" x14ac:dyDescent="0.35">
      <c r="A3" s="1983" t="str">
        <f>'2.2.Kiadások_részletes '!A3:O3</f>
        <v>Pilisvörösvár Város Önkormányzata 2022. évi zárszámadásáról</v>
      </c>
      <c r="B3" s="1983"/>
      <c r="C3" s="1983"/>
      <c r="D3" s="1983"/>
      <c r="E3" s="1983"/>
      <c r="F3" s="1983"/>
      <c r="G3" s="1983"/>
      <c r="H3" s="1983"/>
      <c r="I3" s="1983"/>
      <c r="J3" s="1983"/>
      <c r="K3" s="1983"/>
      <c r="L3" s="1983"/>
      <c r="M3" s="1983"/>
      <c r="N3" s="1983"/>
      <c r="O3" s="1983"/>
      <c r="P3" s="1983"/>
      <c r="Q3" s="1983"/>
      <c r="R3" s="1983"/>
      <c r="S3" s="1983"/>
      <c r="T3" s="1983"/>
      <c r="U3" s="1983"/>
      <c r="V3" s="1983"/>
      <c r="W3" s="1983"/>
      <c r="X3" s="1983"/>
      <c r="Y3" s="1983"/>
      <c r="Z3" s="1983"/>
      <c r="AA3" s="1983"/>
      <c r="AB3" s="1983"/>
      <c r="AC3" s="1983"/>
      <c r="AD3" s="1983"/>
    </row>
    <row r="4" spans="1:31" ht="9.75" customHeight="1" x14ac:dyDescent="0.4">
      <c r="A4" s="1500"/>
      <c r="B4" s="1500"/>
      <c r="C4" s="1501"/>
      <c r="D4" s="1501"/>
      <c r="E4" s="1501"/>
      <c r="F4" s="1501"/>
      <c r="G4" s="1501"/>
      <c r="H4" s="1501"/>
      <c r="I4" s="1501"/>
      <c r="J4" s="1501"/>
      <c r="K4" s="1501"/>
      <c r="L4" s="1501"/>
      <c r="M4" s="1501"/>
      <c r="N4" s="1501"/>
      <c r="O4" s="1502"/>
      <c r="P4" s="1502"/>
      <c r="Q4" s="1502"/>
      <c r="R4" s="1502"/>
      <c r="S4" s="1502"/>
      <c r="T4" s="1502"/>
      <c r="U4" s="1502"/>
      <c r="V4" s="1502"/>
      <c r="W4" s="1502"/>
      <c r="X4" s="1502"/>
      <c r="Y4" s="1502"/>
      <c r="Z4" s="1503"/>
      <c r="AA4" s="1503"/>
      <c r="AB4" s="1503"/>
      <c r="AC4" s="100"/>
      <c r="AD4" s="100"/>
    </row>
    <row r="5" spans="1:31" ht="21" customHeight="1" x14ac:dyDescent="0.35">
      <c r="A5" s="1983" t="str">
        <f>Tartalom!B9</f>
        <v xml:space="preserve">Önkormányzati intézmények működési és felhalmozási célú bevételi és kiadási előirányzatok részletes bemutatása </v>
      </c>
      <c r="B5" s="1983"/>
      <c r="C5" s="1983"/>
      <c r="D5" s="1983"/>
      <c r="E5" s="1983"/>
      <c r="F5" s="1983"/>
      <c r="G5" s="1983"/>
      <c r="H5" s="1983"/>
      <c r="I5" s="1983"/>
      <c r="J5" s="1983"/>
      <c r="K5" s="1983"/>
      <c r="L5" s="1983"/>
      <c r="M5" s="1983"/>
      <c r="N5" s="1983"/>
      <c r="O5" s="1983"/>
      <c r="P5" s="1983"/>
      <c r="Q5" s="1983"/>
      <c r="R5" s="1983"/>
      <c r="S5" s="1983"/>
      <c r="T5" s="1983"/>
      <c r="U5" s="1983"/>
      <c r="V5" s="1983"/>
      <c r="W5" s="1983"/>
      <c r="X5" s="1983"/>
      <c r="Y5" s="1983"/>
      <c r="Z5" s="1983"/>
      <c r="AA5" s="1983"/>
      <c r="AB5" s="1983"/>
      <c r="AC5" s="1983"/>
      <c r="AD5" s="1983"/>
      <c r="AE5" s="211"/>
    </row>
    <row r="6" spans="1:31" ht="23.25" x14ac:dyDescent="0.3">
      <c r="A6" s="56"/>
      <c r="B6" s="56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AC6" s="56"/>
      <c r="AD6" s="226" t="s">
        <v>12</v>
      </c>
      <c r="AE6" s="56"/>
    </row>
    <row r="7" spans="1:31" ht="20.25" x14ac:dyDescent="0.3">
      <c r="A7" s="56"/>
      <c r="B7" s="56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AC7" s="56"/>
      <c r="AD7" s="222" t="s">
        <v>469</v>
      </c>
      <c r="AE7" s="56"/>
    </row>
    <row r="8" spans="1:31" ht="24" thickBot="1" x14ac:dyDescent="0.4">
      <c r="AD8" s="227"/>
    </row>
    <row r="9" spans="1:31" ht="142.5" customHeight="1" x14ac:dyDescent="0.3">
      <c r="A9" s="303" t="s">
        <v>216</v>
      </c>
      <c r="B9" s="304" t="s">
        <v>213</v>
      </c>
      <c r="C9" s="303" t="s">
        <v>916</v>
      </c>
      <c r="D9" s="289" t="s">
        <v>917</v>
      </c>
      <c r="E9" s="305" t="s">
        <v>918</v>
      </c>
      <c r="F9" s="394" t="s">
        <v>592</v>
      </c>
      <c r="G9" s="303" t="s">
        <v>1148</v>
      </c>
      <c r="H9" s="289" t="s">
        <v>1155</v>
      </c>
      <c r="I9" s="305" t="s">
        <v>1160</v>
      </c>
      <c r="J9" s="394" t="s">
        <v>592</v>
      </c>
      <c r="K9" s="303" t="s">
        <v>1178</v>
      </c>
      <c r="L9" s="289" t="s">
        <v>1161</v>
      </c>
      <c r="M9" s="305" t="s">
        <v>1162</v>
      </c>
      <c r="N9" s="394" t="s">
        <v>592</v>
      </c>
      <c r="O9" s="303" t="s">
        <v>1163</v>
      </c>
      <c r="P9" s="289" t="s">
        <v>1164</v>
      </c>
      <c r="Q9" s="305" t="s">
        <v>1165</v>
      </c>
      <c r="R9" s="394" t="s">
        <v>592</v>
      </c>
      <c r="S9" s="303" t="s">
        <v>1166</v>
      </c>
      <c r="T9" s="305" t="s">
        <v>1167</v>
      </c>
      <c r="U9" s="305" t="s">
        <v>1168</v>
      </c>
      <c r="V9" s="394" t="s">
        <v>592</v>
      </c>
      <c r="W9" s="303" t="s">
        <v>1169</v>
      </c>
      <c r="X9" s="305" t="s">
        <v>1170</v>
      </c>
      <c r="Y9" s="305" t="s">
        <v>1171</v>
      </c>
      <c r="Z9" s="394" t="s">
        <v>592</v>
      </c>
      <c r="AA9" s="305" t="s">
        <v>1172</v>
      </c>
      <c r="AB9" s="305" t="s">
        <v>1173</v>
      </c>
      <c r="AC9" s="305" t="s">
        <v>1174</v>
      </c>
      <c r="AD9" s="394" t="s">
        <v>592</v>
      </c>
    </row>
    <row r="10" spans="1:31" s="572" customFormat="1" ht="22.5" x14ac:dyDescent="0.2">
      <c r="A10" s="549" t="s">
        <v>230</v>
      </c>
      <c r="B10" s="550" t="s">
        <v>329</v>
      </c>
      <c r="C10" s="568"/>
      <c r="D10" s="569"/>
      <c r="E10" s="569"/>
      <c r="F10" s="570"/>
      <c r="G10" s="568"/>
      <c r="H10" s="569"/>
      <c r="I10" s="569"/>
      <c r="J10" s="570"/>
      <c r="K10" s="568"/>
      <c r="L10" s="569">
        <v>9098863</v>
      </c>
      <c r="M10" s="569">
        <v>9098863</v>
      </c>
      <c r="N10" s="570">
        <f>+M10/L10%</f>
        <v>100</v>
      </c>
      <c r="O10" s="569"/>
      <c r="P10" s="569">
        <v>1130000</v>
      </c>
      <c r="Q10" s="569">
        <v>1130000</v>
      </c>
      <c r="R10" s="570">
        <f>+Q10/P10%</f>
        <v>100</v>
      </c>
      <c r="S10" s="568"/>
      <c r="T10" s="569"/>
      <c r="U10" s="569"/>
      <c r="V10" s="570"/>
      <c r="W10" s="568">
        <v>447648000</v>
      </c>
      <c r="X10" s="569">
        <v>510813480</v>
      </c>
      <c r="Y10" s="569">
        <v>510813480</v>
      </c>
      <c r="Z10" s="570">
        <f>+Y10/X10%</f>
        <v>100</v>
      </c>
      <c r="AA10" s="569">
        <f>C10+G10+K10+O10+S10+W10</f>
        <v>447648000</v>
      </c>
      <c r="AB10" s="569">
        <f>D10+H10+L10+P10+T10+X10</f>
        <v>521042343</v>
      </c>
      <c r="AC10" s="569">
        <f>E10+I10+M10+Q10+U10+Y10</f>
        <v>521042343</v>
      </c>
      <c r="AD10" s="569">
        <f>F10+J10+N10+R10+V10+Z10</f>
        <v>300</v>
      </c>
    </row>
    <row r="11" spans="1:31" s="572" customFormat="1" ht="22.5" x14ac:dyDescent="0.2">
      <c r="A11" s="549" t="s">
        <v>234</v>
      </c>
      <c r="B11" s="550" t="s">
        <v>330</v>
      </c>
      <c r="C11" s="568"/>
      <c r="D11" s="569"/>
      <c r="E11" s="569"/>
      <c r="F11" s="570"/>
      <c r="G11" s="568"/>
      <c r="H11" s="569"/>
      <c r="I11" s="569"/>
      <c r="J11" s="570"/>
      <c r="K11" s="568"/>
      <c r="L11" s="569"/>
      <c r="M11" s="569"/>
      <c r="N11" s="570"/>
      <c r="O11" s="569"/>
      <c r="P11" s="569"/>
      <c r="Q11" s="569"/>
      <c r="R11" s="570"/>
      <c r="S11" s="568"/>
      <c r="T11" s="569"/>
      <c r="U11" s="569"/>
      <c r="V11" s="570"/>
      <c r="W11" s="568"/>
      <c r="X11" s="569"/>
      <c r="Y11" s="569"/>
      <c r="Z11" s="570"/>
      <c r="AA11" s="569">
        <f t="shared" ref="AA11:AC14" si="0">C11+G11+K11+O11+S11+W11</f>
        <v>0</v>
      </c>
      <c r="AB11" s="569">
        <f t="shared" si="0"/>
        <v>0</v>
      </c>
      <c r="AC11" s="569">
        <f t="shared" si="0"/>
        <v>0</v>
      </c>
      <c r="AD11" s="570">
        <v>0</v>
      </c>
    </row>
    <row r="12" spans="1:31" s="101" customFormat="1" ht="23.25" x14ac:dyDescent="0.2">
      <c r="A12" s="551"/>
      <c r="B12" s="552" t="s">
        <v>1293</v>
      </c>
      <c r="C12" s="573"/>
      <c r="D12" s="574"/>
      <c r="E12" s="574"/>
      <c r="F12" s="570"/>
      <c r="G12" s="573"/>
      <c r="H12" s="574"/>
      <c r="I12" s="574"/>
      <c r="J12" s="570"/>
      <c r="K12" s="573"/>
      <c r="L12" s="574">
        <v>16630</v>
      </c>
      <c r="M12" s="574">
        <v>16630</v>
      </c>
      <c r="N12" s="576">
        <f>+M12/L12%</f>
        <v>100</v>
      </c>
      <c r="O12" s="574"/>
      <c r="P12" s="574"/>
      <c r="Q12" s="574"/>
      <c r="R12" s="570"/>
      <c r="S12" s="573"/>
      <c r="T12" s="569"/>
      <c r="U12" s="569"/>
      <c r="V12" s="570"/>
      <c r="W12" s="573"/>
      <c r="X12" s="569"/>
      <c r="Y12" s="569"/>
      <c r="Z12" s="570"/>
      <c r="AA12" s="574">
        <f>C12+G12+K12+O12+S12+W12</f>
        <v>0</v>
      </c>
      <c r="AB12" s="574">
        <f t="shared" si="0"/>
        <v>16630</v>
      </c>
      <c r="AC12" s="574">
        <f t="shared" si="0"/>
        <v>16630</v>
      </c>
      <c r="AD12" s="576">
        <f t="shared" ref="AD12:AD29" si="1">+AC12/AB12%</f>
        <v>100</v>
      </c>
    </row>
    <row r="13" spans="1:31" s="577" customFormat="1" ht="23.25" x14ac:dyDescent="0.2">
      <c r="A13" s="553" t="s">
        <v>239</v>
      </c>
      <c r="B13" s="554" t="s">
        <v>238</v>
      </c>
      <c r="C13" s="578">
        <f>SUM(C12:C12)</f>
        <v>0</v>
      </c>
      <c r="D13" s="579">
        <f>SUM(D12:D12)</f>
        <v>0</v>
      </c>
      <c r="E13" s="579">
        <f>SUM(E12:E12)</f>
        <v>0</v>
      </c>
      <c r="F13" s="580"/>
      <c r="G13" s="578">
        <f>SUM(G12:G12)</f>
        <v>0</v>
      </c>
      <c r="H13" s="579">
        <f>G13</f>
        <v>0</v>
      </c>
      <c r="I13" s="579"/>
      <c r="J13" s="580"/>
      <c r="K13" s="578">
        <f>SUM(K12:K12)</f>
        <v>0</v>
      </c>
      <c r="L13" s="579">
        <f>SUM(L12:L12)</f>
        <v>16630</v>
      </c>
      <c r="M13" s="579">
        <f>SUM(M12:M12)</f>
        <v>16630</v>
      </c>
      <c r="N13" s="580">
        <f>+M13/L13%</f>
        <v>100</v>
      </c>
      <c r="O13" s="579">
        <f>SUM(O12:O12)</f>
        <v>0</v>
      </c>
      <c r="P13" s="579">
        <f>SUM(P12:P12)</f>
        <v>0</v>
      </c>
      <c r="Q13" s="579">
        <f>SUM(Q12:Q12)</f>
        <v>0</v>
      </c>
      <c r="R13" s="580"/>
      <c r="S13" s="1899">
        <f>SUM(S12:S12)</f>
        <v>0</v>
      </c>
      <c r="T13" s="579">
        <f>SUM(T12:T12)</f>
        <v>0</v>
      </c>
      <c r="U13" s="584">
        <f>SUM(U12:U12)</f>
        <v>0</v>
      </c>
      <c r="V13" s="580"/>
      <c r="W13" s="1899">
        <f>SUM(W12:W12)</f>
        <v>0</v>
      </c>
      <c r="X13" s="579">
        <f>SUM(X12:X12)</f>
        <v>0</v>
      </c>
      <c r="Y13" s="584">
        <f>SUM(Y12:Y12)</f>
        <v>0</v>
      </c>
      <c r="Z13" s="580"/>
      <c r="AA13" s="579">
        <f t="shared" si="0"/>
        <v>0</v>
      </c>
      <c r="AB13" s="579">
        <f t="shared" si="0"/>
        <v>16630</v>
      </c>
      <c r="AC13" s="579">
        <f t="shared" si="0"/>
        <v>16630</v>
      </c>
      <c r="AD13" s="580">
        <f t="shared" si="1"/>
        <v>100</v>
      </c>
    </row>
    <row r="14" spans="1:31" s="101" customFormat="1" ht="23.25" x14ac:dyDescent="0.2">
      <c r="A14" s="555"/>
      <c r="B14" s="552" t="s">
        <v>328</v>
      </c>
      <c r="C14" s="573"/>
      <c r="D14" s="574"/>
      <c r="E14" s="574"/>
      <c r="F14" s="570"/>
      <c r="G14" s="573"/>
      <c r="H14" s="574"/>
      <c r="I14" s="574"/>
      <c r="J14" s="570"/>
      <c r="K14" s="573">
        <v>800000</v>
      </c>
      <c r="L14" s="574">
        <v>800000</v>
      </c>
      <c r="M14" s="574">
        <v>872530</v>
      </c>
      <c r="N14" s="576">
        <f>+M14/L14%</f>
        <v>109.06625</v>
      </c>
      <c r="O14" s="574"/>
      <c r="P14" s="574"/>
      <c r="Q14" s="574"/>
      <c r="R14" s="570"/>
      <c r="S14" s="573"/>
      <c r="T14" s="574"/>
      <c r="U14" s="574"/>
      <c r="V14" s="570"/>
      <c r="W14" s="573"/>
      <c r="X14" s="574"/>
      <c r="Y14" s="574"/>
      <c r="Z14" s="570"/>
      <c r="AA14" s="574">
        <f t="shared" si="0"/>
        <v>800000</v>
      </c>
      <c r="AB14" s="574">
        <f t="shared" si="0"/>
        <v>800000</v>
      </c>
      <c r="AC14" s="574">
        <f t="shared" si="0"/>
        <v>872530</v>
      </c>
      <c r="AD14" s="576">
        <f t="shared" si="1"/>
        <v>109.06625</v>
      </c>
    </row>
    <row r="15" spans="1:31" s="101" customFormat="1" ht="23.25" x14ac:dyDescent="0.2">
      <c r="A15" s="555"/>
      <c r="B15" s="552" t="s">
        <v>443</v>
      </c>
      <c r="C15" s="573"/>
      <c r="D15" s="574"/>
      <c r="E15" s="574"/>
      <c r="F15" s="570"/>
      <c r="G15" s="573"/>
      <c r="H15" s="574"/>
      <c r="I15" s="574"/>
      <c r="J15" s="570"/>
      <c r="K15" s="573">
        <v>1300000</v>
      </c>
      <c r="L15" s="574">
        <v>2566969</v>
      </c>
      <c r="M15" s="574">
        <v>2566969</v>
      </c>
      <c r="N15" s="576">
        <f>+M15/L15%</f>
        <v>100</v>
      </c>
      <c r="O15" s="574"/>
      <c r="P15" s="574"/>
      <c r="Q15" s="574"/>
      <c r="R15" s="570"/>
      <c r="S15" s="573"/>
      <c r="T15" s="574"/>
      <c r="U15" s="574"/>
      <c r="V15" s="570"/>
      <c r="W15" s="573"/>
      <c r="X15" s="574"/>
      <c r="Y15" s="574"/>
      <c r="Z15" s="570"/>
      <c r="AA15" s="574">
        <f t="shared" ref="AA15:AC20" si="2">G15+K15+O15+S15+W15</f>
        <v>1300000</v>
      </c>
      <c r="AB15" s="574">
        <f t="shared" si="2"/>
        <v>2566969</v>
      </c>
      <c r="AC15" s="574">
        <f t="shared" si="2"/>
        <v>2566969</v>
      </c>
      <c r="AD15" s="576">
        <f t="shared" si="1"/>
        <v>100</v>
      </c>
    </row>
    <row r="16" spans="1:31" s="101" customFormat="1" ht="23.25" x14ac:dyDescent="0.2">
      <c r="A16" s="555"/>
      <c r="B16" s="552" t="s">
        <v>444</v>
      </c>
      <c r="C16" s="573"/>
      <c r="D16" s="574"/>
      <c r="E16" s="574"/>
      <c r="F16" s="570"/>
      <c r="G16" s="573"/>
      <c r="H16" s="574"/>
      <c r="I16" s="574"/>
      <c r="J16" s="570"/>
      <c r="K16" s="573">
        <v>6000000</v>
      </c>
      <c r="L16" s="574">
        <v>6898600</v>
      </c>
      <c r="M16" s="574">
        <v>6898600</v>
      </c>
      <c r="N16" s="576">
        <f t="shared" ref="N16:N21" si="3">+M16/L16%</f>
        <v>100</v>
      </c>
      <c r="O16" s="574"/>
      <c r="P16" s="574"/>
      <c r="Q16" s="574"/>
      <c r="R16" s="576"/>
      <c r="S16" s="573"/>
      <c r="T16" s="574"/>
      <c r="U16" s="574"/>
      <c r="V16" s="570"/>
      <c r="W16" s="573"/>
      <c r="X16" s="574"/>
      <c r="Y16" s="574"/>
      <c r="Z16" s="570"/>
      <c r="AA16" s="574">
        <f t="shared" si="2"/>
        <v>6000000</v>
      </c>
      <c r="AB16" s="574">
        <f t="shared" si="2"/>
        <v>6898600</v>
      </c>
      <c r="AC16" s="574">
        <f t="shared" si="2"/>
        <v>6898600</v>
      </c>
      <c r="AD16" s="576">
        <f t="shared" si="1"/>
        <v>100</v>
      </c>
    </row>
    <row r="17" spans="1:30" s="101" customFormat="1" ht="23.25" x14ac:dyDescent="0.2">
      <c r="A17" s="555"/>
      <c r="B17" s="552" t="s">
        <v>327</v>
      </c>
      <c r="C17" s="573"/>
      <c r="D17" s="574"/>
      <c r="E17" s="574"/>
      <c r="F17" s="576" t="e">
        <f>+E17/D17%</f>
        <v>#DIV/0!</v>
      </c>
      <c r="G17" s="573">
        <v>400000</v>
      </c>
      <c r="H17" s="574">
        <v>543200</v>
      </c>
      <c r="I17" s="575">
        <v>895200</v>
      </c>
      <c r="J17" s="576">
        <f>+I17/H17%</f>
        <v>164.80117820324006</v>
      </c>
      <c r="K17" s="573">
        <v>3000000</v>
      </c>
      <c r="L17" s="574">
        <v>8453990</v>
      </c>
      <c r="M17" s="574">
        <v>9575048</v>
      </c>
      <c r="N17" s="576">
        <f t="shared" si="3"/>
        <v>113.26069701998702</v>
      </c>
      <c r="O17" s="573"/>
      <c r="P17" s="575"/>
      <c r="Q17" s="574"/>
      <c r="R17" s="576"/>
      <c r="S17" s="573"/>
      <c r="T17" s="574"/>
      <c r="U17" s="574"/>
      <c r="V17" s="576"/>
      <c r="W17" s="573"/>
      <c r="X17" s="574"/>
      <c r="Y17" s="574"/>
      <c r="Z17" s="576"/>
      <c r="AA17" s="574">
        <f t="shared" si="2"/>
        <v>3400000</v>
      </c>
      <c r="AB17" s="574">
        <f t="shared" si="2"/>
        <v>8997190</v>
      </c>
      <c r="AC17" s="574">
        <f t="shared" si="2"/>
        <v>10470248</v>
      </c>
      <c r="AD17" s="576">
        <f t="shared" si="1"/>
        <v>116.37242294538629</v>
      </c>
    </row>
    <row r="18" spans="1:30" s="101" customFormat="1" ht="23.25" x14ac:dyDescent="0.2">
      <c r="A18" s="555"/>
      <c r="B18" s="552" t="s">
        <v>557</v>
      </c>
      <c r="C18" s="573"/>
      <c r="D18" s="574"/>
      <c r="E18" s="574"/>
      <c r="F18" s="570"/>
      <c r="G18" s="573"/>
      <c r="H18" s="569"/>
      <c r="I18" s="571"/>
      <c r="J18" s="570"/>
      <c r="K18" s="573">
        <v>3000000</v>
      </c>
      <c r="L18" s="574">
        <v>3652240</v>
      </c>
      <c r="M18" s="574">
        <v>3652240</v>
      </c>
      <c r="N18" s="576">
        <f t="shared" si="3"/>
        <v>100</v>
      </c>
      <c r="O18" s="573"/>
      <c r="P18" s="575"/>
      <c r="Q18" s="574"/>
      <c r="R18" s="570"/>
      <c r="S18" s="573"/>
      <c r="T18" s="574"/>
      <c r="U18" s="574"/>
      <c r="V18" s="570"/>
      <c r="W18" s="573"/>
      <c r="X18" s="574"/>
      <c r="Y18" s="574"/>
      <c r="Z18" s="570"/>
      <c r="AA18" s="574">
        <f t="shared" si="2"/>
        <v>3000000</v>
      </c>
      <c r="AB18" s="574">
        <f t="shared" si="2"/>
        <v>3652240</v>
      </c>
      <c r="AC18" s="574">
        <f t="shared" si="2"/>
        <v>3652240</v>
      </c>
      <c r="AD18" s="576">
        <f t="shared" si="1"/>
        <v>100</v>
      </c>
    </row>
    <row r="19" spans="1:30" s="101" customFormat="1" ht="23.25" x14ac:dyDescent="0.2">
      <c r="A19" s="555"/>
      <c r="B19" s="552" t="s">
        <v>976</v>
      </c>
      <c r="C19" s="573"/>
      <c r="D19" s="574"/>
      <c r="E19" s="574"/>
      <c r="F19" s="570"/>
      <c r="G19" s="573"/>
      <c r="H19" s="569"/>
      <c r="I19" s="571"/>
      <c r="J19" s="570"/>
      <c r="K19" s="573">
        <v>10000000</v>
      </c>
      <c r="L19" s="574">
        <v>4726532</v>
      </c>
      <c r="M19" s="574">
        <v>4726532</v>
      </c>
      <c r="N19" s="576">
        <f t="shared" si="3"/>
        <v>100</v>
      </c>
      <c r="O19" s="573"/>
      <c r="P19" s="575"/>
      <c r="Q19" s="574"/>
      <c r="R19" s="570"/>
      <c r="S19" s="573"/>
      <c r="T19" s="575"/>
      <c r="U19" s="574"/>
      <c r="V19" s="570"/>
      <c r="W19" s="573"/>
      <c r="X19" s="575"/>
      <c r="Y19" s="574"/>
      <c r="Z19" s="570"/>
      <c r="AA19" s="574">
        <f t="shared" si="2"/>
        <v>10000000</v>
      </c>
      <c r="AB19" s="574">
        <f t="shared" si="2"/>
        <v>4726532</v>
      </c>
      <c r="AC19" s="574">
        <f t="shared" si="2"/>
        <v>4726532</v>
      </c>
      <c r="AD19" s="576">
        <f t="shared" si="1"/>
        <v>100</v>
      </c>
    </row>
    <row r="20" spans="1:30" s="101" customFormat="1" ht="23.25" x14ac:dyDescent="0.2">
      <c r="A20" s="555"/>
      <c r="B20" s="552" t="s">
        <v>1177</v>
      </c>
      <c r="C20" s="573"/>
      <c r="D20" s="574"/>
      <c r="E20" s="574"/>
      <c r="F20" s="570"/>
      <c r="G20" s="573"/>
      <c r="H20" s="569"/>
      <c r="I20" s="571"/>
      <c r="J20" s="570"/>
      <c r="K20" s="573"/>
      <c r="L20" s="574">
        <v>857643</v>
      </c>
      <c r="M20" s="574">
        <v>857643</v>
      </c>
      <c r="N20" s="576">
        <f t="shared" si="3"/>
        <v>100</v>
      </c>
      <c r="O20" s="573"/>
      <c r="P20" s="575"/>
      <c r="Q20" s="574"/>
      <c r="R20" s="570"/>
      <c r="S20" s="573"/>
      <c r="T20" s="575"/>
      <c r="U20" s="574"/>
      <c r="V20" s="570"/>
      <c r="W20" s="573"/>
      <c r="X20" s="575"/>
      <c r="Y20" s="574"/>
      <c r="Z20" s="570"/>
      <c r="AA20" s="574"/>
      <c r="AB20" s="574">
        <f t="shared" si="2"/>
        <v>857643</v>
      </c>
      <c r="AC20" s="574">
        <f t="shared" si="2"/>
        <v>857643</v>
      </c>
      <c r="AD20" s="576">
        <f t="shared" si="1"/>
        <v>100</v>
      </c>
    </row>
    <row r="21" spans="1:30" s="577" customFormat="1" ht="23.25" x14ac:dyDescent="0.2">
      <c r="A21" s="553" t="s">
        <v>241</v>
      </c>
      <c r="B21" s="554" t="s">
        <v>240</v>
      </c>
      <c r="C21" s="578">
        <f>SUM(C14:C17)</f>
        <v>0</v>
      </c>
      <c r="D21" s="579">
        <f>SUM(D14:D17)</f>
        <v>0</v>
      </c>
      <c r="E21" s="579">
        <f>SUM(E14:E17)</f>
        <v>0</v>
      </c>
      <c r="F21" s="580" t="e">
        <f>+E21/D21%</f>
        <v>#DIV/0!</v>
      </c>
      <c r="G21" s="583">
        <f>SUM(G14:G17)</f>
        <v>400000</v>
      </c>
      <c r="H21" s="582">
        <f>SUM(H14:H17)</f>
        <v>543200</v>
      </c>
      <c r="I21" s="582">
        <f>SUM(I14:I17)</f>
        <v>895200</v>
      </c>
      <c r="J21" s="580">
        <f>+I21/H21%</f>
        <v>164.80117820324006</v>
      </c>
      <c r="K21" s="583">
        <f>SUM(K14:K19)</f>
        <v>24100000</v>
      </c>
      <c r="L21" s="582">
        <f>SUM(L14:L20)</f>
        <v>27955974</v>
      </c>
      <c r="M21" s="582">
        <f>SUM(M14:M20)</f>
        <v>29149562</v>
      </c>
      <c r="N21" s="580">
        <f t="shared" si="3"/>
        <v>104.26952750778779</v>
      </c>
      <c r="O21" s="583">
        <f>SUM(O14:O18)</f>
        <v>0</v>
      </c>
      <c r="P21" s="581">
        <f>SUM(P14:P17)</f>
        <v>0</v>
      </c>
      <c r="Q21" s="582">
        <f>SUM(Q14:Q17)</f>
        <v>0</v>
      </c>
      <c r="R21" s="580">
        <v>0</v>
      </c>
      <c r="S21" s="583">
        <f>SUM(S14:S18)</f>
        <v>0</v>
      </c>
      <c r="T21" s="581">
        <f>SUM(T14:T18)</f>
        <v>0</v>
      </c>
      <c r="U21" s="582">
        <f>SUM(U14:U18)</f>
        <v>0</v>
      </c>
      <c r="V21" s="580"/>
      <c r="W21" s="583">
        <v>6200000</v>
      </c>
      <c r="X21" s="581">
        <v>5111309</v>
      </c>
      <c r="Y21" s="582">
        <v>5136541</v>
      </c>
      <c r="Z21" s="580">
        <f>+Y21/X21%</f>
        <v>100.49365045235966</v>
      </c>
      <c r="AA21" s="579">
        <f>C21+G21+K21+O21+S21+W21</f>
        <v>30700000</v>
      </c>
      <c r="AB21" s="579">
        <f>D21+H21+L21+P21+T21+X21</f>
        <v>33610483</v>
      </c>
      <c r="AC21" s="579">
        <f>E21+I21+M21+Q21+U21+Y21</f>
        <v>35181303</v>
      </c>
      <c r="AD21" s="580">
        <f t="shared" si="1"/>
        <v>104.67360138799552</v>
      </c>
    </row>
    <row r="22" spans="1:30" s="577" customFormat="1" ht="23.25" x14ac:dyDescent="0.2">
      <c r="A22" s="553" t="s">
        <v>243</v>
      </c>
      <c r="B22" s="554" t="s">
        <v>944</v>
      </c>
      <c r="C22" s="578"/>
      <c r="D22" s="579"/>
      <c r="E22" s="579"/>
      <c r="F22" s="580"/>
      <c r="G22" s="583"/>
      <c r="H22" s="582"/>
      <c r="I22" s="581"/>
      <c r="J22" s="580"/>
      <c r="K22" s="583"/>
      <c r="L22" s="582"/>
      <c r="M22" s="582"/>
      <c r="N22" s="580"/>
      <c r="O22" s="583"/>
      <c r="P22" s="581">
        <v>502489</v>
      </c>
      <c r="Q22" s="582">
        <v>502489</v>
      </c>
      <c r="R22" s="580">
        <f>+Q22/P22%</f>
        <v>100</v>
      </c>
      <c r="S22" s="583"/>
      <c r="T22" s="581"/>
      <c r="U22" s="582"/>
      <c r="V22" s="580"/>
      <c r="W22" s="583">
        <v>4800000</v>
      </c>
      <c r="X22" s="581">
        <v>5844633</v>
      </c>
      <c r="Y22" s="582">
        <v>7020097</v>
      </c>
      <c r="Z22" s="580">
        <f>+Y22/X22%</f>
        <v>120.11185304534946</v>
      </c>
      <c r="AA22" s="579">
        <f t="shared" ref="AA22:AC30" si="4">G22+K22+O22+S22+W22</f>
        <v>4800000</v>
      </c>
      <c r="AB22" s="579">
        <f t="shared" si="4"/>
        <v>6347122</v>
      </c>
      <c r="AC22" s="579">
        <f>I22+M22+Q22+U22+Y22</f>
        <v>7522586</v>
      </c>
      <c r="AD22" s="580">
        <f t="shared" si="1"/>
        <v>118.51963771926867</v>
      </c>
    </row>
    <row r="23" spans="1:30" s="577" customFormat="1" ht="23.25" x14ac:dyDescent="0.2">
      <c r="A23" s="553" t="s">
        <v>247</v>
      </c>
      <c r="B23" s="554" t="s">
        <v>1004</v>
      </c>
      <c r="C23" s="578"/>
      <c r="D23" s="579"/>
      <c r="E23" s="579"/>
      <c r="F23" s="580"/>
      <c r="G23" s="578"/>
      <c r="H23" s="579"/>
      <c r="I23" s="584"/>
      <c r="J23" s="580"/>
      <c r="K23" s="578"/>
      <c r="L23" s="579"/>
      <c r="M23" s="579"/>
      <c r="N23" s="580"/>
      <c r="O23" s="578"/>
      <c r="P23" s="579"/>
      <c r="Q23" s="579"/>
      <c r="R23" s="580"/>
      <c r="S23" s="583">
        <v>3791300</v>
      </c>
      <c r="T23" s="581">
        <v>3767236</v>
      </c>
      <c r="U23" s="582">
        <v>2752765</v>
      </c>
      <c r="V23" s="580">
        <f t="shared" ref="V23" si="5">+U23/T23%</f>
        <v>73.071211891158399</v>
      </c>
      <c r="W23" s="583"/>
      <c r="X23" s="581"/>
      <c r="Y23" s="582"/>
      <c r="Z23" s="580"/>
      <c r="AA23" s="579">
        <f t="shared" si="4"/>
        <v>3791300</v>
      </c>
      <c r="AB23" s="579">
        <f t="shared" si="4"/>
        <v>3767236</v>
      </c>
      <c r="AC23" s="579">
        <f>I23+M23+Q23+U23+Y23</f>
        <v>2752765</v>
      </c>
      <c r="AD23" s="580">
        <f t="shared" si="1"/>
        <v>73.071211891158399</v>
      </c>
    </row>
    <row r="24" spans="1:30" s="577" customFormat="1" ht="23.25" x14ac:dyDescent="0.2">
      <c r="A24" s="553" t="s">
        <v>41</v>
      </c>
      <c r="B24" s="554" t="s">
        <v>1179</v>
      </c>
      <c r="C24" s="578"/>
      <c r="D24" s="579"/>
      <c r="E24" s="579"/>
      <c r="F24" s="580"/>
      <c r="G24" s="578"/>
      <c r="H24" s="579"/>
      <c r="I24" s="584"/>
      <c r="J24" s="580"/>
      <c r="K24" s="578"/>
      <c r="L24" s="579">
        <v>4202609</v>
      </c>
      <c r="M24" s="579">
        <v>4232586</v>
      </c>
      <c r="N24" s="580">
        <f t="shared" ref="N24:N25" si="6">+M24/L24%</f>
        <v>100.71329500317542</v>
      </c>
      <c r="O24" s="578"/>
      <c r="P24" s="579"/>
      <c r="Q24" s="579"/>
      <c r="R24" s="580"/>
      <c r="S24" s="583"/>
      <c r="T24" s="581"/>
      <c r="U24" s="582"/>
      <c r="V24" s="580"/>
      <c r="W24" s="583"/>
      <c r="X24" s="581"/>
      <c r="Y24" s="582"/>
      <c r="Z24" s="580"/>
      <c r="AA24" s="579">
        <f>G24+K24+O24+S24+W24</f>
        <v>0</v>
      </c>
      <c r="AB24" s="579">
        <f>H24+L24+P24+T24+X24</f>
        <v>4202609</v>
      </c>
      <c r="AC24" s="579">
        <f t="shared" ref="AC24:AC25" si="7">I24+M24+Q24+U24+Y24</f>
        <v>4232586</v>
      </c>
      <c r="AD24" s="580">
        <f t="shared" si="1"/>
        <v>100.71329500317542</v>
      </c>
    </row>
    <row r="25" spans="1:30" s="577" customFormat="1" ht="23.25" x14ac:dyDescent="0.2">
      <c r="A25" s="553" t="s">
        <v>249</v>
      </c>
      <c r="B25" s="554" t="s">
        <v>248</v>
      </c>
      <c r="C25" s="578"/>
      <c r="D25" s="579"/>
      <c r="E25" s="579"/>
      <c r="F25" s="580"/>
      <c r="G25" s="578"/>
      <c r="H25" s="579"/>
      <c r="I25" s="584"/>
      <c r="J25" s="580"/>
      <c r="K25" s="578"/>
      <c r="L25" s="579">
        <v>5287000</v>
      </c>
      <c r="M25" s="579">
        <v>5287000</v>
      </c>
      <c r="N25" s="580">
        <f t="shared" si="6"/>
        <v>100</v>
      </c>
      <c r="O25" s="578"/>
      <c r="P25" s="579"/>
      <c r="Q25" s="579"/>
      <c r="R25" s="580"/>
      <c r="S25" s="583"/>
      <c r="T25" s="581"/>
      <c r="U25" s="582"/>
      <c r="V25" s="580"/>
      <c r="W25" s="583"/>
      <c r="X25" s="581"/>
      <c r="Y25" s="582"/>
      <c r="Z25" s="580"/>
      <c r="AA25" s="579">
        <f>G25+K25+O25+S25+W25</f>
        <v>0</v>
      </c>
      <c r="AB25" s="579">
        <f>H25+L25+P25+T25+X25</f>
        <v>5287000</v>
      </c>
      <c r="AC25" s="579">
        <f t="shared" si="7"/>
        <v>5287000</v>
      </c>
      <c r="AD25" s="580">
        <f t="shared" si="1"/>
        <v>100</v>
      </c>
    </row>
    <row r="26" spans="1:30" s="577" customFormat="1" ht="23.25" x14ac:dyDescent="0.2">
      <c r="A26" s="553" t="s">
        <v>251</v>
      </c>
      <c r="B26" s="554" t="s">
        <v>250</v>
      </c>
      <c r="C26" s="578"/>
      <c r="D26" s="579"/>
      <c r="E26" s="579"/>
      <c r="F26" s="580"/>
      <c r="G26" s="578"/>
      <c r="H26" s="579">
        <v>37654</v>
      </c>
      <c r="I26" s="584">
        <v>37654</v>
      </c>
      <c r="J26" s="580">
        <f>+I26/H26%</f>
        <v>100</v>
      </c>
      <c r="K26" s="578"/>
      <c r="L26" s="579">
        <v>256419</v>
      </c>
      <c r="M26" s="579">
        <v>256419</v>
      </c>
      <c r="N26" s="580">
        <f>+M26/L26%</f>
        <v>100</v>
      </c>
      <c r="O26" s="578"/>
      <c r="P26" s="579">
        <v>13027</v>
      </c>
      <c r="Q26" s="579">
        <v>13027</v>
      </c>
      <c r="R26" s="580">
        <f>+Q26/P26%</f>
        <v>99.999999999999986</v>
      </c>
      <c r="S26" s="578"/>
      <c r="T26" s="579">
        <v>24064</v>
      </c>
      <c r="U26" s="579">
        <v>24064</v>
      </c>
      <c r="V26" s="580">
        <f>+U26/T26%</f>
        <v>100</v>
      </c>
      <c r="W26" s="578"/>
      <c r="X26" s="579">
        <v>1342291</v>
      </c>
      <c r="Y26" s="579">
        <v>3161910</v>
      </c>
      <c r="Z26" s="580">
        <f>+Y26/X26%</f>
        <v>235.56069436508179</v>
      </c>
      <c r="AA26" s="579">
        <f t="shared" si="4"/>
        <v>0</v>
      </c>
      <c r="AB26" s="579">
        <f t="shared" si="4"/>
        <v>1673455</v>
      </c>
      <c r="AC26" s="579">
        <f>I26+M26+Q26+U26+Y26</f>
        <v>3493074</v>
      </c>
      <c r="AD26" s="580">
        <f t="shared" si="1"/>
        <v>208.73426533728127</v>
      </c>
    </row>
    <row r="27" spans="1:30" s="577" customFormat="1" ht="23.25" x14ac:dyDescent="0.2">
      <c r="A27" s="553" t="s">
        <v>585</v>
      </c>
      <c r="B27" s="554" t="s">
        <v>603</v>
      </c>
      <c r="C27" s="578"/>
      <c r="D27" s="579"/>
      <c r="E27" s="579"/>
      <c r="F27" s="580"/>
      <c r="G27" s="578"/>
      <c r="H27" s="579"/>
      <c r="I27" s="584"/>
      <c r="J27" s="580"/>
      <c r="K27" s="578"/>
      <c r="L27" s="579"/>
      <c r="M27" s="579"/>
      <c r="N27" s="580"/>
      <c r="O27" s="578"/>
      <c r="P27" s="579"/>
      <c r="Q27" s="579"/>
      <c r="R27" s="580"/>
      <c r="S27" s="578"/>
      <c r="T27" s="579"/>
      <c r="U27" s="579"/>
      <c r="V27" s="580"/>
      <c r="W27" s="578"/>
      <c r="X27" s="579"/>
      <c r="Y27" s="579"/>
      <c r="Z27" s="580"/>
      <c r="AA27" s="579">
        <f t="shared" si="4"/>
        <v>0</v>
      </c>
      <c r="AB27" s="579">
        <f t="shared" si="4"/>
        <v>0</v>
      </c>
      <c r="AC27" s="579">
        <f t="shared" si="4"/>
        <v>0</v>
      </c>
      <c r="AD27" s="580"/>
    </row>
    <row r="28" spans="1:30" s="577" customFormat="1" ht="23.25" x14ac:dyDescent="0.2">
      <c r="A28" s="553" t="s">
        <v>571</v>
      </c>
      <c r="B28" s="554" t="s">
        <v>1294</v>
      </c>
      <c r="C28" s="578"/>
      <c r="D28" s="579"/>
      <c r="E28" s="579"/>
      <c r="F28" s="580" t="e">
        <f>+E28/D28%</f>
        <v>#DIV/0!</v>
      </c>
      <c r="G28" s="578"/>
      <c r="H28" s="579"/>
      <c r="I28" s="584"/>
      <c r="J28" s="580"/>
      <c r="K28" s="578"/>
      <c r="L28" s="579"/>
      <c r="M28" s="579"/>
      <c r="N28" s="580"/>
      <c r="O28" s="578"/>
      <c r="P28" s="584">
        <v>7000</v>
      </c>
      <c r="Q28" s="579">
        <v>7000</v>
      </c>
      <c r="R28" s="580">
        <f>+Q28/P28%</f>
        <v>100</v>
      </c>
      <c r="S28" s="578"/>
      <c r="T28" s="579"/>
      <c r="U28" s="579"/>
      <c r="V28" s="580"/>
      <c r="W28" s="578"/>
      <c r="X28" s="579">
        <v>58</v>
      </c>
      <c r="Y28" s="579">
        <v>65</v>
      </c>
      <c r="Z28" s="580">
        <f>+Y28/X28%</f>
        <v>112.06896551724138</v>
      </c>
      <c r="AA28" s="579">
        <f t="shared" si="4"/>
        <v>0</v>
      </c>
      <c r="AB28" s="579">
        <f t="shared" si="4"/>
        <v>7058</v>
      </c>
      <c r="AC28" s="579">
        <f t="shared" si="4"/>
        <v>7065</v>
      </c>
      <c r="AD28" s="580">
        <f>+AC28/AB28%</f>
        <v>100.09917823746105</v>
      </c>
    </row>
    <row r="29" spans="1:30" s="572" customFormat="1" ht="22.5" x14ac:dyDescent="0.2">
      <c r="A29" s="549" t="s">
        <v>253</v>
      </c>
      <c r="B29" s="550" t="s">
        <v>252</v>
      </c>
      <c r="C29" s="568">
        <f>C13+C21+C23+C26+C27+C28</f>
        <v>0</v>
      </c>
      <c r="D29" s="569">
        <f>D13+D21+D23+D26+D27+D28</f>
        <v>0</v>
      </c>
      <c r="E29" s="569">
        <f>E13+E21+E23+E26+E27+E28</f>
        <v>0</v>
      </c>
      <c r="F29" s="570" t="e">
        <f>+E29/D29%</f>
        <v>#DIV/0!</v>
      </c>
      <c r="G29" s="568">
        <f>G13+G21+G23+G26+G27+G28</f>
        <v>400000</v>
      </c>
      <c r="H29" s="569">
        <f>H13+H21+H23+H26+H27+H28</f>
        <v>580854</v>
      </c>
      <c r="I29" s="569">
        <f>I13+I21+I23+I26+I27+I28</f>
        <v>932854</v>
      </c>
      <c r="J29" s="570">
        <f>+I29/H29%</f>
        <v>160.60042626890751</v>
      </c>
      <c r="K29" s="875">
        <f>K13+K21+K23+K26+K27+K28+K22+K24+K25</f>
        <v>24100000</v>
      </c>
      <c r="L29" s="585">
        <f>L13+L21+L23+L26+L27+L28+L22+L24+L25</f>
        <v>37718632</v>
      </c>
      <c r="M29" s="569">
        <f>M13+M21+M23+M26+M27+M28+M22+M24+M25</f>
        <v>38942197</v>
      </c>
      <c r="N29" s="570">
        <f>+M29/L29%</f>
        <v>103.24392729831771</v>
      </c>
      <c r="O29" s="568">
        <f>O13+O21+O23+O26+O27+O28+O22</f>
        <v>0</v>
      </c>
      <c r="P29" s="569">
        <f>P13+P21+P23+P26+P27+P28+P22</f>
        <v>522516</v>
      </c>
      <c r="Q29" s="569">
        <f>Q13+Q21+Q23+Q26+Q27+Q28+Q22</f>
        <v>522516</v>
      </c>
      <c r="R29" s="570">
        <f>+Q29/P29%</f>
        <v>100</v>
      </c>
      <c r="S29" s="568">
        <f>S13+S21+S23+S26+S27+S28</f>
        <v>3791300</v>
      </c>
      <c r="T29" s="569">
        <f>T13+T21+T23+T26+T27+T28</f>
        <v>3791300</v>
      </c>
      <c r="U29" s="569">
        <f>U13+U21+U23+U26+U27+U28</f>
        <v>2776829</v>
      </c>
      <c r="V29" s="570">
        <f>+U29/T29%</f>
        <v>73.242133305198749</v>
      </c>
      <c r="W29" s="568">
        <f>W13+W21+W23+W26+W27+W28+W22</f>
        <v>11000000</v>
      </c>
      <c r="X29" s="585">
        <v>12298291</v>
      </c>
      <c r="Y29" s="569">
        <f>Y13+Y21+Y23+Y26+Y27+Y28+Y22</f>
        <v>15318613</v>
      </c>
      <c r="Z29" s="570">
        <f>+Y29/X29%</f>
        <v>124.55887570069694</v>
      </c>
      <c r="AA29" s="569">
        <f t="shared" si="4"/>
        <v>39291300</v>
      </c>
      <c r="AB29" s="569">
        <f t="shared" si="4"/>
        <v>54911593</v>
      </c>
      <c r="AC29" s="569">
        <f>I29+M29+Q29+U29+Y29</f>
        <v>58493009</v>
      </c>
      <c r="AD29" s="570">
        <f t="shared" si="1"/>
        <v>106.52214915710057</v>
      </c>
    </row>
    <row r="30" spans="1:30" s="572" customFormat="1" ht="22.5" x14ac:dyDescent="0.2">
      <c r="A30" s="1036" t="s">
        <v>262</v>
      </c>
      <c r="B30" s="1037" t="s">
        <v>582</v>
      </c>
      <c r="C30" s="1038"/>
      <c r="D30" s="1039"/>
      <c r="E30" s="1039">
        <v>0</v>
      </c>
      <c r="F30" s="1040"/>
      <c r="G30" s="1038"/>
      <c r="H30" s="1041"/>
      <c r="I30" s="1039"/>
      <c r="J30" s="1040"/>
      <c r="K30" s="1038"/>
      <c r="L30" s="1039">
        <v>3096600</v>
      </c>
      <c r="M30" s="1039">
        <v>3096600</v>
      </c>
      <c r="N30" s="1040">
        <f>+M30/L30%</f>
        <v>100</v>
      </c>
      <c r="O30" s="1038"/>
      <c r="P30" s="1042"/>
      <c r="Q30" s="1039"/>
      <c r="R30" s="1040"/>
      <c r="S30" s="1038">
        <v>0</v>
      </c>
      <c r="T30" s="1039">
        <v>0</v>
      </c>
      <c r="U30" s="1039"/>
      <c r="V30" s="1040"/>
      <c r="W30" s="1038">
        <v>0</v>
      </c>
      <c r="X30" s="1039">
        <v>44000</v>
      </c>
      <c r="Y30" s="1039">
        <v>44000</v>
      </c>
      <c r="Z30" s="1040">
        <f>+Y30/X30%</f>
        <v>100</v>
      </c>
      <c r="AA30" s="1039">
        <f t="shared" si="4"/>
        <v>0</v>
      </c>
      <c r="AB30" s="1039">
        <f t="shared" si="4"/>
        <v>3140600</v>
      </c>
      <c r="AC30" s="1039">
        <f t="shared" si="4"/>
        <v>3140600</v>
      </c>
      <c r="AD30" s="1040">
        <f>+AC30/AB30%</f>
        <v>100</v>
      </c>
    </row>
    <row r="31" spans="1:30" s="572" customFormat="1" ht="22.5" x14ac:dyDescent="0.2">
      <c r="A31" s="1036" t="s">
        <v>268</v>
      </c>
      <c r="B31" s="1037" t="s">
        <v>1180</v>
      </c>
      <c r="C31" s="1038"/>
      <c r="D31" s="1039"/>
      <c r="E31" s="1039"/>
      <c r="F31" s="1040"/>
      <c r="G31" s="1038"/>
      <c r="H31" s="1041"/>
      <c r="I31" s="1039"/>
      <c r="J31" s="1040"/>
      <c r="K31" s="1038"/>
      <c r="L31" s="1039"/>
      <c r="M31" s="1039"/>
      <c r="N31" s="1040"/>
      <c r="O31" s="1038"/>
      <c r="P31" s="1042"/>
      <c r="Q31" s="1039"/>
      <c r="R31" s="1040"/>
      <c r="S31" s="1038">
        <v>0</v>
      </c>
      <c r="T31" s="1039">
        <v>0</v>
      </c>
      <c r="U31" s="1039"/>
      <c r="V31" s="1040"/>
      <c r="W31" s="1038">
        <v>0</v>
      </c>
      <c r="X31" s="1039">
        <v>0</v>
      </c>
      <c r="Y31" s="1039"/>
      <c r="Z31" s="1040"/>
      <c r="AA31" s="1042"/>
      <c r="AB31" s="1039"/>
      <c r="AC31" s="1039"/>
      <c r="AD31" s="1040"/>
    </row>
    <row r="32" spans="1:30" s="572" customFormat="1" ht="22.5" x14ac:dyDescent="0.2">
      <c r="A32" s="556" t="s">
        <v>270</v>
      </c>
      <c r="B32" s="557" t="s">
        <v>269</v>
      </c>
      <c r="C32" s="586">
        <f>C10+C11+C29+C30</f>
        <v>0</v>
      </c>
      <c r="D32" s="587">
        <f>D10+D11+D29+D30</f>
        <v>0</v>
      </c>
      <c r="E32" s="587">
        <f>E10+E11+E29+E30</f>
        <v>0</v>
      </c>
      <c r="F32" s="588" t="e">
        <f>+E32/D32%</f>
        <v>#DIV/0!</v>
      </c>
      <c r="G32" s="586">
        <f>G10+G11+G29</f>
        <v>400000</v>
      </c>
      <c r="H32" s="937">
        <f>H10+H11+H29+H30</f>
        <v>580854</v>
      </c>
      <c r="I32" s="587">
        <f>I10+I11+I29+I30</f>
        <v>932854</v>
      </c>
      <c r="J32" s="588">
        <f>+I32/H32%</f>
        <v>160.60042626890751</v>
      </c>
      <c r="K32" s="586">
        <f>K10+K11+K29</f>
        <v>24100000</v>
      </c>
      <c r="L32" s="587">
        <f>L10+L11+L29+L30</f>
        <v>49914095</v>
      </c>
      <c r="M32" s="587">
        <f>M10+M11+M29+M30</f>
        <v>51137660</v>
      </c>
      <c r="N32" s="588">
        <f>+M32/L32%</f>
        <v>102.45134165008902</v>
      </c>
      <c r="O32" s="586">
        <f>O10+O11+O29</f>
        <v>0</v>
      </c>
      <c r="P32" s="587">
        <f>P10+P11+P29+P30</f>
        <v>1652516</v>
      </c>
      <c r="Q32" s="587">
        <f>Q10+Q11+Q29+Q30</f>
        <v>1652516</v>
      </c>
      <c r="R32" s="588">
        <f>+Q32/P32%</f>
        <v>100</v>
      </c>
      <c r="S32" s="586">
        <f>S10+S11+S29+S30</f>
        <v>3791300</v>
      </c>
      <c r="T32" s="587">
        <f>T10+T11+T29+T30</f>
        <v>3791300</v>
      </c>
      <c r="U32" s="587">
        <f>U10+U11+U29+U30</f>
        <v>2776829</v>
      </c>
      <c r="V32" s="588">
        <f>+U32/T32%</f>
        <v>73.242133305198749</v>
      </c>
      <c r="W32" s="586">
        <f>W10+W11+W29+W30</f>
        <v>458648000</v>
      </c>
      <c r="X32" s="587">
        <f>X10+X11+X29+X30</f>
        <v>523155771</v>
      </c>
      <c r="Y32" s="587">
        <f>Y10+Y11+Y29+Y30</f>
        <v>526176093</v>
      </c>
      <c r="Z32" s="588">
        <f>+Y32/X32%</f>
        <v>100.57732747442061</v>
      </c>
      <c r="AA32" s="586">
        <f>AA10+AA11+AA29+AA30</f>
        <v>486939300</v>
      </c>
      <c r="AB32" s="587">
        <f>AB10+AB11+AB29+AB30</f>
        <v>579094536</v>
      </c>
      <c r="AC32" s="587">
        <f>AC10+AC11+AC29+AC30</f>
        <v>582675952</v>
      </c>
      <c r="AD32" s="588">
        <f>+AC32/AB32%</f>
        <v>100.61845100883494</v>
      </c>
    </row>
    <row r="33" spans="1:30" s="101" customFormat="1" ht="23.25" x14ac:dyDescent="0.2">
      <c r="A33" s="558"/>
      <c r="B33" s="589" t="s">
        <v>271</v>
      </c>
      <c r="C33" s="590">
        <f>C29-C52</f>
        <v>0</v>
      </c>
      <c r="D33" s="591">
        <f>D29-D52</f>
        <v>0</v>
      </c>
      <c r="E33" s="591">
        <f>E29-E52</f>
        <v>0</v>
      </c>
      <c r="F33" s="592"/>
      <c r="G33" s="590">
        <f>G29-G52</f>
        <v>-507704521</v>
      </c>
      <c r="H33" s="591">
        <f>H29-H52</f>
        <v>-507343470</v>
      </c>
      <c r="I33" s="591">
        <f>I29-I52</f>
        <v>-455559290</v>
      </c>
      <c r="J33" s="592"/>
      <c r="K33" s="938">
        <f>K29-K52</f>
        <v>-153375141</v>
      </c>
      <c r="L33" s="591">
        <f>L29-L52+L30</f>
        <v>-162294313</v>
      </c>
      <c r="M33" s="591">
        <f>M29+M10-M52+M30</f>
        <v>-138435371</v>
      </c>
      <c r="N33" s="592"/>
      <c r="O33" s="590">
        <f>O29-O52</f>
        <v>-41832855</v>
      </c>
      <c r="P33" s="591">
        <f>P10+P29-P52</f>
        <v>-42819134</v>
      </c>
      <c r="Q33" s="591">
        <f>Q29-Q52+Q10</f>
        <v>-40712439</v>
      </c>
      <c r="R33" s="591"/>
      <c r="S33" s="590">
        <f>S29-S52</f>
        <v>-49606621</v>
      </c>
      <c r="T33" s="591">
        <f>T29-T52</f>
        <v>-51051753</v>
      </c>
      <c r="U33" s="591">
        <f>U29-U52</f>
        <v>-49185218</v>
      </c>
      <c r="V33" s="592"/>
      <c r="W33" s="590">
        <f>W10+W29-W52</f>
        <v>0</v>
      </c>
      <c r="X33" s="591">
        <f>X10+X29-X52</f>
        <v>-24882268</v>
      </c>
      <c r="Y33" s="591">
        <f>Y29-Y52+Y10</f>
        <v>27950917</v>
      </c>
      <c r="Z33" s="592"/>
      <c r="AA33" s="938">
        <f>AA10+AA29-AA52</f>
        <v>-752519138</v>
      </c>
      <c r="AB33" s="591">
        <f>AB10+AB29-AB52+AB30</f>
        <v>-779248075</v>
      </c>
      <c r="AC33" s="591">
        <f>AC10+AC11+AC30+AC29-AC52</f>
        <v>-655897401</v>
      </c>
      <c r="AD33" s="593"/>
    </row>
    <row r="34" spans="1:30" s="101" customFormat="1" ht="23.25" x14ac:dyDescent="0.2">
      <c r="A34" s="558"/>
      <c r="B34" s="589" t="s">
        <v>272</v>
      </c>
      <c r="C34" s="590">
        <f>-C56</f>
        <v>0</v>
      </c>
      <c r="D34" s="591">
        <f>-D56</f>
        <v>0</v>
      </c>
      <c r="E34" s="591">
        <f>-E56</f>
        <v>0</v>
      </c>
      <c r="F34" s="592"/>
      <c r="G34" s="590">
        <f t="shared" ref="G34:T34" si="8">-G56</f>
        <v>-1524000</v>
      </c>
      <c r="H34" s="591">
        <f>H31-H56</f>
        <v>-1524000</v>
      </c>
      <c r="I34" s="591">
        <f>-I56</f>
        <v>-1351051</v>
      </c>
      <c r="J34" s="592"/>
      <c r="K34" s="590">
        <f>-K56</f>
        <v>-9969500</v>
      </c>
      <c r="L34" s="591">
        <f t="shared" si="8"/>
        <v>-10990846</v>
      </c>
      <c r="M34" s="591">
        <f>-M56</f>
        <v>-9456414</v>
      </c>
      <c r="N34" s="592"/>
      <c r="O34" s="590">
        <f t="shared" si="8"/>
        <v>-381000</v>
      </c>
      <c r="P34" s="591">
        <f t="shared" si="8"/>
        <v>-381000</v>
      </c>
      <c r="Q34" s="591">
        <f>-Q56</f>
        <v>-35000</v>
      </c>
      <c r="R34" s="591"/>
      <c r="S34" s="590">
        <f t="shared" si="8"/>
        <v>-127000</v>
      </c>
      <c r="T34" s="591">
        <f t="shared" si="8"/>
        <v>-127000</v>
      </c>
      <c r="U34" s="591">
        <f>-U56</f>
        <v>-31390</v>
      </c>
      <c r="V34" s="592"/>
      <c r="W34" s="590">
        <f>-W56</f>
        <v>0</v>
      </c>
      <c r="X34" s="591">
        <f>X31-X56</f>
        <v>-878334</v>
      </c>
      <c r="Y34" s="591">
        <f>Y56</f>
        <v>878334</v>
      </c>
      <c r="Z34" s="592"/>
      <c r="AA34" s="938">
        <f>-AA56</f>
        <v>-12001500</v>
      </c>
      <c r="AB34" s="591">
        <f>AB31-AB56</f>
        <v>-13901180</v>
      </c>
      <c r="AC34" s="591">
        <f>AC56</f>
        <v>11752189</v>
      </c>
      <c r="AD34" s="593"/>
    </row>
    <row r="35" spans="1:30" s="101" customFormat="1" ht="23.25" x14ac:dyDescent="0.2">
      <c r="A35" s="559" t="s">
        <v>278</v>
      </c>
      <c r="B35" s="552" t="s">
        <v>277</v>
      </c>
      <c r="C35" s="594"/>
      <c r="D35" s="595"/>
      <c r="E35" s="595"/>
      <c r="F35" s="596" t="e">
        <f>+E35/D35%</f>
        <v>#DIV/0!</v>
      </c>
      <c r="G35" s="594"/>
      <c r="H35" s="595">
        <v>1971929</v>
      </c>
      <c r="I35" s="597">
        <v>1971929</v>
      </c>
      <c r="J35" s="596">
        <f>+I35/H35%</f>
        <v>100</v>
      </c>
      <c r="K35" s="594"/>
      <c r="L35" s="595">
        <v>9940518</v>
      </c>
      <c r="M35" s="595">
        <v>9940518</v>
      </c>
      <c r="N35" s="596">
        <f>+M35/L35%</f>
        <v>100</v>
      </c>
      <c r="O35" s="594"/>
      <c r="P35" s="595">
        <v>986279</v>
      </c>
      <c r="Q35" s="595">
        <v>986279</v>
      </c>
      <c r="R35" s="596">
        <f>+Q35/P35%</f>
        <v>99.999999999999986</v>
      </c>
      <c r="S35" s="594"/>
      <c r="T35" s="595">
        <v>1445132</v>
      </c>
      <c r="U35" s="595">
        <v>1445132</v>
      </c>
      <c r="V35" s="596">
        <f>+U35/T35%</f>
        <v>100</v>
      </c>
      <c r="W35" s="594"/>
      <c r="X35" s="595">
        <v>25716602</v>
      </c>
      <c r="Y35" s="595">
        <v>25716602</v>
      </c>
      <c r="Z35" s="596">
        <f t="shared" ref="Z35:Z42" si="9">+Y35/X35%</f>
        <v>100</v>
      </c>
      <c r="AA35" s="929">
        <f>G35+K35+O35+S35+W35</f>
        <v>0</v>
      </c>
      <c r="AB35" s="574">
        <f>D35+H35+L35+P35+T35+X35</f>
        <v>40060460</v>
      </c>
      <c r="AC35" s="574">
        <f>E35+I35+M35+Q35+U35+Y35</f>
        <v>40060460</v>
      </c>
      <c r="AD35" s="596">
        <f>+AC35/AB35%</f>
        <v>100</v>
      </c>
    </row>
    <row r="36" spans="1:30" s="101" customFormat="1" ht="23.25" x14ac:dyDescent="0.2">
      <c r="A36" s="559" t="s">
        <v>278</v>
      </c>
      <c r="B36" s="552" t="s">
        <v>279</v>
      </c>
      <c r="C36" s="594"/>
      <c r="D36" s="595"/>
      <c r="E36" s="595"/>
      <c r="F36" s="596"/>
      <c r="G36" s="594"/>
      <c r="H36" s="569"/>
      <c r="I36" s="571"/>
      <c r="J36" s="596"/>
      <c r="K36" s="594"/>
      <c r="L36" s="595"/>
      <c r="M36" s="595"/>
      <c r="N36" s="596"/>
      <c r="O36" s="594"/>
      <c r="P36" s="595"/>
      <c r="Q36" s="595"/>
      <c r="R36" s="596"/>
      <c r="S36" s="594"/>
      <c r="T36" s="595"/>
      <c r="U36" s="595"/>
      <c r="V36" s="596"/>
      <c r="W36" s="594"/>
      <c r="X36" s="595"/>
      <c r="Y36" s="595"/>
      <c r="Z36" s="596"/>
      <c r="AA36" s="574">
        <f>G36+K36+O36+S36+W36</f>
        <v>0</v>
      </c>
      <c r="AB36" s="574">
        <f>I36+L36+P36+T36+X36</f>
        <v>0</v>
      </c>
      <c r="AC36" s="574">
        <f>E36+I36+M36+Q36+U36+Y36</f>
        <v>0</v>
      </c>
      <c r="AD36" s="596"/>
    </row>
    <row r="37" spans="1:30" s="572" customFormat="1" ht="22.5" x14ac:dyDescent="0.2">
      <c r="A37" s="560" t="s">
        <v>281</v>
      </c>
      <c r="B37" s="561" t="s">
        <v>280</v>
      </c>
      <c r="C37" s="598">
        <f t="shared" ref="C37:U37" si="10">SUM(C35:C36)</f>
        <v>0</v>
      </c>
      <c r="D37" s="599">
        <f t="shared" si="10"/>
        <v>0</v>
      </c>
      <c r="E37" s="599">
        <f t="shared" si="10"/>
        <v>0</v>
      </c>
      <c r="F37" s="600" t="e">
        <f>+E37/D37%</f>
        <v>#DIV/0!</v>
      </c>
      <c r="G37" s="598">
        <f t="shared" si="10"/>
        <v>0</v>
      </c>
      <c r="H37" s="599">
        <f t="shared" si="10"/>
        <v>1971929</v>
      </c>
      <c r="I37" s="599">
        <f t="shared" si="10"/>
        <v>1971929</v>
      </c>
      <c r="J37" s="600">
        <f>+I37/H37%</f>
        <v>100</v>
      </c>
      <c r="K37" s="598">
        <f t="shared" si="10"/>
        <v>0</v>
      </c>
      <c r="L37" s="599">
        <f t="shared" si="10"/>
        <v>9940518</v>
      </c>
      <c r="M37" s="599">
        <f t="shared" si="10"/>
        <v>9940518</v>
      </c>
      <c r="N37" s="600">
        <f>+M37/L37%</f>
        <v>100</v>
      </c>
      <c r="O37" s="598">
        <f t="shared" si="10"/>
        <v>0</v>
      </c>
      <c r="P37" s="599">
        <f t="shared" si="10"/>
        <v>986279</v>
      </c>
      <c r="Q37" s="599">
        <f t="shared" si="10"/>
        <v>986279</v>
      </c>
      <c r="R37" s="600">
        <f>+Q37/P37%</f>
        <v>99.999999999999986</v>
      </c>
      <c r="S37" s="598">
        <f t="shared" si="10"/>
        <v>0</v>
      </c>
      <c r="T37" s="599">
        <f t="shared" si="10"/>
        <v>1445132</v>
      </c>
      <c r="U37" s="599">
        <f t="shared" si="10"/>
        <v>1445132</v>
      </c>
      <c r="V37" s="600">
        <f>+U37/T37%</f>
        <v>100</v>
      </c>
      <c r="W37" s="598">
        <f>SUM(W35:W36)</f>
        <v>0</v>
      </c>
      <c r="X37" s="599">
        <f>SUM(X35:X36)</f>
        <v>25716602</v>
      </c>
      <c r="Y37" s="599">
        <f>SUM(Y35:Y36)</f>
        <v>25716602</v>
      </c>
      <c r="Z37" s="600">
        <f t="shared" si="9"/>
        <v>100</v>
      </c>
      <c r="AA37" s="569">
        <f>G37+K37+O37+S37+W37</f>
        <v>0</v>
      </c>
      <c r="AB37" s="599">
        <f>D37+H37+L37+P37+T37+X37</f>
        <v>40060460</v>
      </c>
      <c r="AC37" s="599">
        <f>E37+I37+M37+Q37+U37+Y37</f>
        <v>40060460</v>
      </c>
      <c r="AD37" s="600">
        <f>+AC37/AB37%</f>
        <v>100</v>
      </c>
    </row>
    <row r="38" spans="1:30" s="101" customFormat="1" ht="23.25" x14ac:dyDescent="0.2">
      <c r="A38" s="559" t="s">
        <v>283</v>
      </c>
      <c r="B38" s="562" t="s">
        <v>553</v>
      </c>
      <c r="C38" s="594">
        <f>C57-C32-C37</f>
        <v>0</v>
      </c>
      <c r="D38" s="595">
        <f>D57-D32-D37</f>
        <v>0</v>
      </c>
      <c r="E38" s="595"/>
      <c r="F38" s="596" t="e">
        <f>+E38/D38%</f>
        <v>#DIV/0!</v>
      </c>
      <c r="G38" s="594">
        <f>G57-G32-G37</f>
        <v>509228521</v>
      </c>
      <c r="H38" s="595">
        <f>H57-H32-H37</f>
        <v>506895541</v>
      </c>
      <c r="I38" s="597">
        <v>458288116</v>
      </c>
      <c r="J38" s="596">
        <f>+I38/H38%</f>
        <v>90.410760981620072</v>
      </c>
      <c r="K38" s="594">
        <f>K57-K32-K37</f>
        <v>163344641</v>
      </c>
      <c r="L38" s="595">
        <f>L57-L32-L37</f>
        <v>154245778</v>
      </c>
      <c r="M38" s="595">
        <v>141198207</v>
      </c>
      <c r="N38" s="596">
        <f>+M38/L38%</f>
        <v>91.541051451016045</v>
      </c>
      <c r="O38" s="594">
        <f>O57-O32-O37</f>
        <v>42213855</v>
      </c>
      <c r="P38" s="595">
        <v>42213855</v>
      </c>
      <c r="Q38" s="595">
        <v>39851535</v>
      </c>
      <c r="R38" s="596">
        <f>+Q38/P38%</f>
        <v>94.403922598398083</v>
      </c>
      <c r="S38" s="594">
        <f>S57-S32-S37</f>
        <v>49733621</v>
      </c>
      <c r="T38" s="595">
        <f>T57-T32-T37</f>
        <v>49733621</v>
      </c>
      <c r="U38" s="595">
        <v>48398482</v>
      </c>
      <c r="V38" s="596">
        <f>+U38/T38%</f>
        <v>97.315419683597938</v>
      </c>
      <c r="W38" s="594">
        <f>W57-W32-W37</f>
        <v>0</v>
      </c>
      <c r="X38" s="595">
        <f>X57-X32-X37</f>
        <v>0</v>
      </c>
      <c r="Y38" s="595"/>
      <c r="Z38" s="596"/>
      <c r="AA38" s="574">
        <f>C38+G38+K38+O38+S38</f>
        <v>764520638</v>
      </c>
      <c r="AB38" s="574">
        <f>D38+H38+L38+P38+T38+X38</f>
        <v>753088795</v>
      </c>
      <c r="AC38" s="574">
        <f>E38+I38+M38+Q38+U38+Y38</f>
        <v>687736340</v>
      </c>
      <c r="AD38" s="596">
        <f>+AC38/AB38%</f>
        <v>91.322078427683948</v>
      </c>
    </row>
    <row r="39" spans="1:30" s="101" customFormat="1" ht="23.25" x14ac:dyDescent="0.2">
      <c r="A39" s="556" t="s">
        <v>291</v>
      </c>
      <c r="B39" s="557" t="s">
        <v>290</v>
      </c>
      <c r="C39" s="586">
        <f t="shared" ref="C39:T39" si="11">SUM(C37:C38)</f>
        <v>0</v>
      </c>
      <c r="D39" s="587">
        <f>SUM(D37:D38)</f>
        <v>0</v>
      </c>
      <c r="E39" s="587">
        <f>SUM(E37:E38)</f>
        <v>0</v>
      </c>
      <c r="F39" s="588" t="e">
        <f>+E39/D39%</f>
        <v>#DIV/0!</v>
      </c>
      <c r="G39" s="586">
        <f t="shared" si="11"/>
        <v>509228521</v>
      </c>
      <c r="H39" s="587">
        <f t="shared" si="11"/>
        <v>508867470</v>
      </c>
      <c r="I39" s="587">
        <f>SUM(I37:I38)</f>
        <v>460260045</v>
      </c>
      <c r="J39" s="588">
        <f>+I39/H39%</f>
        <v>90.447920555817802</v>
      </c>
      <c r="K39" s="586">
        <f t="shared" si="11"/>
        <v>163344641</v>
      </c>
      <c r="L39" s="587">
        <f t="shared" si="11"/>
        <v>164186296</v>
      </c>
      <c r="M39" s="587">
        <f t="shared" si="11"/>
        <v>151138725</v>
      </c>
      <c r="N39" s="588">
        <f>+M39/L39%</f>
        <v>92.053191211524748</v>
      </c>
      <c r="O39" s="586">
        <f t="shared" si="11"/>
        <v>42213855</v>
      </c>
      <c r="P39" s="587">
        <f t="shared" si="11"/>
        <v>43200134</v>
      </c>
      <c r="Q39" s="587">
        <f>SUM(Q37:Q38)</f>
        <v>40837814</v>
      </c>
      <c r="R39" s="588">
        <f>+Q39/P39%</f>
        <v>94.53168362857393</v>
      </c>
      <c r="S39" s="586">
        <f t="shared" si="11"/>
        <v>49733621</v>
      </c>
      <c r="T39" s="587">
        <f t="shared" si="11"/>
        <v>51178753</v>
      </c>
      <c r="U39" s="587">
        <f>SUM(U37:U38)</f>
        <v>49843614</v>
      </c>
      <c r="V39" s="588">
        <f>+U39/T39%</f>
        <v>97.391224049558218</v>
      </c>
      <c r="W39" s="586">
        <f>SUM(W37:W38)</f>
        <v>0</v>
      </c>
      <c r="X39" s="587">
        <f>SUM(X37:X38)</f>
        <v>25716602</v>
      </c>
      <c r="Y39" s="587">
        <f>SUM(Y37:Y38)</f>
        <v>25716602</v>
      </c>
      <c r="Z39" s="588">
        <f t="shared" si="9"/>
        <v>100</v>
      </c>
      <c r="AA39" s="586">
        <f>SUM(AA37:AA38)</f>
        <v>764520638</v>
      </c>
      <c r="AB39" s="587">
        <f>SUM(AB37:AB38)</f>
        <v>793149255</v>
      </c>
      <c r="AC39" s="587">
        <f>SUM(AC37:AC38)</f>
        <v>727796800</v>
      </c>
      <c r="AD39" s="588">
        <f>+AC39/AB39%</f>
        <v>91.760383737610653</v>
      </c>
    </row>
    <row r="40" spans="1:30" s="101" customFormat="1" ht="23.25" x14ac:dyDescent="0.2">
      <c r="A40" s="601" t="s">
        <v>333</v>
      </c>
      <c r="B40" s="602" t="s">
        <v>912</v>
      </c>
      <c r="C40" s="603">
        <f>C32+C39</f>
        <v>0</v>
      </c>
      <c r="D40" s="604">
        <f>D32+D39</f>
        <v>0</v>
      </c>
      <c r="E40" s="604">
        <f>E32+E39</f>
        <v>0</v>
      </c>
      <c r="F40" s="605" t="e">
        <f>+E40/D40%</f>
        <v>#DIV/0!</v>
      </c>
      <c r="G40" s="603">
        <f>G32+G39</f>
        <v>509628521</v>
      </c>
      <c r="H40" s="604">
        <f>H32+H39</f>
        <v>509448324</v>
      </c>
      <c r="I40" s="604">
        <f>I32+I39</f>
        <v>461192899</v>
      </c>
      <c r="J40" s="605">
        <f>+I40/H40%</f>
        <v>90.527905829365338</v>
      </c>
      <c r="K40" s="603">
        <f>K32+K39</f>
        <v>187444641</v>
      </c>
      <c r="L40" s="604">
        <f>L32+L39</f>
        <v>214100391</v>
      </c>
      <c r="M40" s="604">
        <f>M32+M39</f>
        <v>202276385</v>
      </c>
      <c r="N40" s="605">
        <f>+M40/L40%</f>
        <v>94.477354317395893</v>
      </c>
      <c r="O40" s="603">
        <f>O32+O39</f>
        <v>42213855</v>
      </c>
      <c r="P40" s="604">
        <f>P32+P39</f>
        <v>44852650</v>
      </c>
      <c r="Q40" s="604">
        <f>Q32+Q39</f>
        <v>42490330</v>
      </c>
      <c r="R40" s="605">
        <f>+Q40/P40%</f>
        <v>94.733154005393217</v>
      </c>
      <c r="S40" s="603">
        <f>S32+S39</f>
        <v>53524921</v>
      </c>
      <c r="T40" s="604">
        <f>T32+T39</f>
        <v>54970053</v>
      </c>
      <c r="U40" s="604">
        <f>U32+U39</f>
        <v>52620443</v>
      </c>
      <c r="V40" s="605">
        <f>+U40/T40%</f>
        <v>95.725654475901635</v>
      </c>
      <c r="W40" s="603">
        <f>W32+W39</f>
        <v>458648000</v>
      </c>
      <c r="X40" s="604">
        <f>X32+X39</f>
        <v>548872373</v>
      </c>
      <c r="Y40" s="604">
        <f>Y32+Y39</f>
        <v>551892695</v>
      </c>
      <c r="Z40" s="605">
        <f t="shared" si="9"/>
        <v>100.55027765079369</v>
      </c>
      <c r="AA40" s="603">
        <f>AA32+AA39</f>
        <v>1251459938</v>
      </c>
      <c r="AB40" s="604">
        <f>AB32+AB39</f>
        <v>1372243791</v>
      </c>
      <c r="AC40" s="604">
        <f>AC32+AC39</f>
        <v>1310472752</v>
      </c>
      <c r="AD40" s="605">
        <f>+AC40/AB40%</f>
        <v>95.498537548128724</v>
      </c>
    </row>
    <row r="41" spans="1:30" s="101" customFormat="1" ht="23.25" x14ac:dyDescent="0.2">
      <c r="A41" s="563" t="s">
        <v>54</v>
      </c>
      <c r="B41" s="564" t="s">
        <v>145</v>
      </c>
      <c r="C41" s="573"/>
      <c r="D41" s="574"/>
      <c r="E41" s="574"/>
      <c r="F41" s="596" t="e">
        <f t="shared" ref="F41:F51" si="12">+E41/D41%</f>
        <v>#DIV/0!</v>
      </c>
      <c r="G41" s="573">
        <v>407247836</v>
      </c>
      <c r="H41" s="574">
        <v>405183251</v>
      </c>
      <c r="I41" s="575">
        <v>370532782</v>
      </c>
      <c r="J41" s="596">
        <f t="shared" ref="J41:J51" si="13">+I41/H41%</f>
        <v>91.448198089510868</v>
      </c>
      <c r="K41" s="573">
        <v>65271158</v>
      </c>
      <c r="L41" s="574">
        <v>65271158</v>
      </c>
      <c r="M41" s="574">
        <v>60834731</v>
      </c>
      <c r="N41" s="596">
        <f t="shared" ref="N41:N51" si="14">+M41/L41%</f>
        <v>93.203082133152904</v>
      </c>
      <c r="O41" s="573">
        <v>33798214</v>
      </c>
      <c r="P41" s="574">
        <v>34798214</v>
      </c>
      <c r="Q41" s="574">
        <v>34285008</v>
      </c>
      <c r="R41" s="596">
        <f t="shared" ref="R41:R51" si="15">+Q41/P41%</f>
        <v>98.525194425208142</v>
      </c>
      <c r="S41" s="573">
        <v>43629946</v>
      </c>
      <c r="T41" s="574">
        <v>43629946</v>
      </c>
      <c r="U41" s="574">
        <v>43058789</v>
      </c>
      <c r="V41" s="596">
        <f t="shared" ref="V41:V51" si="16">+U41/T41%</f>
        <v>98.690906012122952</v>
      </c>
      <c r="W41" s="573">
        <v>258266990</v>
      </c>
      <c r="X41" s="574">
        <v>318393803</v>
      </c>
      <c r="Y41" s="574">
        <v>293800991</v>
      </c>
      <c r="Z41" s="596">
        <f t="shared" si="9"/>
        <v>92.275976552219518</v>
      </c>
      <c r="AA41" s="574">
        <f t="shared" ref="AA41:AC45" si="17">C41+G41+K41+O41+S41+W41</f>
        <v>808214144</v>
      </c>
      <c r="AB41" s="574">
        <f t="shared" si="17"/>
        <v>867276372</v>
      </c>
      <c r="AC41" s="574">
        <f>E41+I41+M41+Q41+U41+Y41</f>
        <v>802512301</v>
      </c>
      <c r="AD41" s="596">
        <f t="shared" ref="AD41:AD51" si="18">+AC41/AB41%</f>
        <v>92.532476025992779</v>
      </c>
    </row>
    <row r="42" spans="1:30" s="101" customFormat="1" ht="23.25" x14ac:dyDescent="0.2">
      <c r="A42" s="563" t="s">
        <v>49</v>
      </c>
      <c r="B42" s="564" t="s">
        <v>50</v>
      </c>
      <c r="C42" s="573"/>
      <c r="D42" s="574"/>
      <c r="E42" s="574"/>
      <c r="F42" s="596"/>
      <c r="G42" s="573"/>
      <c r="H42" s="574"/>
      <c r="I42" s="575">
        <v>0</v>
      </c>
      <c r="J42" s="596"/>
      <c r="K42" s="573">
        <v>1250000</v>
      </c>
      <c r="L42" s="574">
        <v>2129570</v>
      </c>
      <c r="M42" s="574">
        <v>1148417</v>
      </c>
      <c r="N42" s="596">
        <f t="shared" si="14"/>
        <v>53.927177787064991</v>
      </c>
      <c r="O42" s="573"/>
      <c r="P42" s="574"/>
      <c r="Q42" s="574"/>
      <c r="R42" s="596"/>
      <c r="S42" s="573"/>
      <c r="T42" s="574"/>
      <c r="U42" s="574"/>
      <c r="V42" s="596"/>
      <c r="W42" s="573"/>
      <c r="X42" s="574">
        <v>793147</v>
      </c>
      <c r="Y42" s="574">
        <v>793147</v>
      </c>
      <c r="Z42" s="596">
        <f t="shared" si="9"/>
        <v>100</v>
      </c>
      <c r="AA42" s="574">
        <f t="shared" si="17"/>
        <v>1250000</v>
      </c>
      <c r="AB42" s="574">
        <f t="shared" si="17"/>
        <v>2922717</v>
      </c>
      <c r="AC42" s="574">
        <f t="shared" si="17"/>
        <v>1941564</v>
      </c>
      <c r="AD42" s="596">
        <v>0</v>
      </c>
    </row>
    <row r="43" spans="1:30" s="572" customFormat="1" ht="22.5" x14ac:dyDescent="0.2">
      <c r="A43" s="565" t="s">
        <v>144</v>
      </c>
      <c r="B43" s="566" t="s">
        <v>145</v>
      </c>
      <c r="C43" s="568">
        <f t="shared" ref="C43:U43" si="19">C41+C42</f>
        <v>0</v>
      </c>
      <c r="D43" s="569"/>
      <c r="E43" s="569">
        <f t="shared" si="19"/>
        <v>0</v>
      </c>
      <c r="F43" s="600" t="e">
        <f t="shared" si="12"/>
        <v>#DIV/0!</v>
      </c>
      <c r="G43" s="568">
        <f t="shared" si="19"/>
        <v>407247836</v>
      </c>
      <c r="H43" s="569">
        <f t="shared" si="19"/>
        <v>405183251</v>
      </c>
      <c r="I43" s="569">
        <f t="shared" si="19"/>
        <v>370532782</v>
      </c>
      <c r="J43" s="600">
        <f t="shared" si="13"/>
        <v>91.448198089510868</v>
      </c>
      <c r="K43" s="568">
        <f t="shared" si="19"/>
        <v>66521158</v>
      </c>
      <c r="L43" s="569">
        <f t="shared" si="19"/>
        <v>67400728</v>
      </c>
      <c r="M43" s="569">
        <f t="shared" si="19"/>
        <v>61983148</v>
      </c>
      <c r="N43" s="600">
        <f t="shared" si="14"/>
        <v>91.962134296234893</v>
      </c>
      <c r="O43" s="568">
        <f t="shared" si="19"/>
        <v>33798214</v>
      </c>
      <c r="P43" s="569">
        <f t="shared" si="19"/>
        <v>34798214</v>
      </c>
      <c r="Q43" s="569">
        <f t="shared" si="19"/>
        <v>34285008</v>
      </c>
      <c r="R43" s="600">
        <f t="shared" si="15"/>
        <v>98.525194425208142</v>
      </c>
      <c r="S43" s="568">
        <f t="shared" si="19"/>
        <v>43629946</v>
      </c>
      <c r="T43" s="569">
        <f t="shared" si="19"/>
        <v>43629946</v>
      </c>
      <c r="U43" s="569">
        <f t="shared" si="19"/>
        <v>43058789</v>
      </c>
      <c r="V43" s="600">
        <f t="shared" si="16"/>
        <v>98.690906012122952</v>
      </c>
      <c r="W43" s="568">
        <f>W41+W42</f>
        <v>258266990</v>
      </c>
      <c r="X43" s="569">
        <f>X41+X42</f>
        <v>319186950</v>
      </c>
      <c r="Y43" s="569">
        <f>Y41+Y42</f>
        <v>294594138</v>
      </c>
      <c r="Z43" s="600">
        <f>+Y43/X43%</f>
        <v>92.295169962305792</v>
      </c>
      <c r="AA43" s="569">
        <f t="shared" si="17"/>
        <v>809464144</v>
      </c>
      <c r="AB43" s="569">
        <f>D43+H43+L43+P43+T43+X43</f>
        <v>870199089</v>
      </c>
      <c r="AC43" s="569">
        <f t="shared" si="17"/>
        <v>804453865</v>
      </c>
      <c r="AD43" s="600">
        <f t="shared" si="18"/>
        <v>92.444806615971984</v>
      </c>
    </row>
    <row r="44" spans="1:30" s="572" customFormat="1" ht="22.5" x14ac:dyDescent="0.2">
      <c r="A44" s="565" t="s">
        <v>146</v>
      </c>
      <c r="B44" s="561" t="s">
        <v>147</v>
      </c>
      <c r="C44" s="568"/>
      <c r="D44" s="569"/>
      <c r="E44" s="569"/>
      <c r="F44" s="600" t="e">
        <f t="shared" si="12"/>
        <v>#DIV/0!</v>
      </c>
      <c r="G44" s="568">
        <v>56950805</v>
      </c>
      <c r="H44" s="569">
        <v>56682410</v>
      </c>
      <c r="I44" s="874">
        <v>52136218</v>
      </c>
      <c r="J44" s="600">
        <f t="shared" si="13"/>
        <v>91.979536508768774</v>
      </c>
      <c r="K44" s="568">
        <v>9264811</v>
      </c>
      <c r="L44" s="569">
        <v>9264811</v>
      </c>
      <c r="M44" s="569">
        <v>8173864</v>
      </c>
      <c r="N44" s="600">
        <f t="shared" si="14"/>
        <v>88.22483264904163</v>
      </c>
      <c r="O44" s="568">
        <v>4648101</v>
      </c>
      <c r="P44" s="569">
        <v>4778101</v>
      </c>
      <c r="Q44" s="569">
        <v>4699931</v>
      </c>
      <c r="R44" s="600">
        <f t="shared" si="15"/>
        <v>98.363994398611496</v>
      </c>
      <c r="S44" s="568">
        <v>5914565</v>
      </c>
      <c r="T44" s="569">
        <v>5914565</v>
      </c>
      <c r="U44" s="569">
        <v>5629776</v>
      </c>
      <c r="V44" s="600">
        <f t="shared" si="16"/>
        <v>95.184954430291995</v>
      </c>
      <c r="W44" s="568">
        <v>33803735</v>
      </c>
      <c r="X44" s="569">
        <v>35989265</v>
      </c>
      <c r="Y44" s="569">
        <v>32820962</v>
      </c>
      <c r="Z44" s="600">
        <f>+Y44/X44%</f>
        <v>91.196533188438266</v>
      </c>
      <c r="AA44" s="569">
        <f t="shared" si="17"/>
        <v>110582017</v>
      </c>
      <c r="AB44" s="569">
        <f>D44+H44+L44+P44+T44+X44</f>
        <v>112629152</v>
      </c>
      <c r="AC44" s="569">
        <f t="shared" si="17"/>
        <v>103460751</v>
      </c>
      <c r="AD44" s="600">
        <f t="shared" si="18"/>
        <v>91.859655482445604</v>
      </c>
    </row>
    <row r="45" spans="1:30" s="572" customFormat="1" ht="22.5" x14ac:dyDescent="0.2">
      <c r="A45" s="565" t="s">
        <v>148</v>
      </c>
      <c r="B45" s="561" t="s">
        <v>149</v>
      </c>
      <c r="C45" s="568"/>
      <c r="D45" s="569"/>
      <c r="E45" s="569"/>
      <c r="F45" s="600" t="e">
        <f t="shared" si="12"/>
        <v>#DIV/0!</v>
      </c>
      <c r="G45" s="568">
        <v>43905880</v>
      </c>
      <c r="H45" s="569">
        <v>44086734</v>
      </c>
      <c r="I45" s="571">
        <v>31851215</v>
      </c>
      <c r="J45" s="600">
        <f t="shared" si="13"/>
        <v>72.246710314263694</v>
      </c>
      <c r="K45" s="568">
        <v>101689172</v>
      </c>
      <c r="L45" s="569">
        <v>126437970</v>
      </c>
      <c r="M45" s="569">
        <v>119409983</v>
      </c>
      <c r="N45" s="600">
        <f t="shared" si="14"/>
        <v>94.441553435253667</v>
      </c>
      <c r="O45" s="568">
        <v>3386540</v>
      </c>
      <c r="P45" s="569">
        <v>3909056</v>
      </c>
      <c r="Q45" s="569">
        <v>2393737</v>
      </c>
      <c r="R45" s="600">
        <f t="shared" si="15"/>
        <v>61.235679406997498</v>
      </c>
      <c r="S45" s="568">
        <v>3853410</v>
      </c>
      <c r="T45" s="569">
        <v>3853410</v>
      </c>
      <c r="U45" s="569">
        <v>1828350</v>
      </c>
      <c r="V45" s="600">
        <f t="shared" si="16"/>
        <v>47.447585385411884</v>
      </c>
      <c r="W45" s="568">
        <v>166577275</v>
      </c>
      <c r="X45" s="569">
        <v>192817824</v>
      </c>
      <c r="Y45" s="569">
        <v>170766076</v>
      </c>
      <c r="Z45" s="600">
        <f>+Y45/X45%</f>
        <v>88.56342865896049</v>
      </c>
      <c r="AA45" s="569">
        <f t="shared" si="17"/>
        <v>319412277</v>
      </c>
      <c r="AB45" s="569">
        <f>D45+H45+L45+P45+T45+X45</f>
        <v>371104994</v>
      </c>
      <c r="AC45" s="569">
        <f t="shared" si="17"/>
        <v>326249361</v>
      </c>
      <c r="AD45" s="600">
        <f t="shared" si="18"/>
        <v>87.912953550821797</v>
      </c>
    </row>
    <row r="46" spans="1:30" s="101" customFormat="1" ht="23.25" x14ac:dyDescent="0.2">
      <c r="A46" s="563"/>
      <c r="B46" s="564" t="s">
        <v>952</v>
      </c>
      <c r="C46" s="573"/>
      <c r="D46" s="574"/>
      <c r="E46" s="574"/>
      <c r="F46" s="596"/>
      <c r="G46" s="573"/>
      <c r="H46" s="574"/>
      <c r="I46" s="575"/>
      <c r="J46" s="596"/>
      <c r="K46" s="573">
        <v>500000</v>
      </c>
      <c r="L46" s="574"/>
      <c r="M46" s="574"/>
      <c r="N46" s="596"/>
      <c r="O46" s="573"/>
      <c r="P46" s="574"/>
      <c r="Q46" s="574"/>
      <c r="R46" s="596"/>
      <c r="S46" s="573"/>
      <c r="T46" s="574"/>
      <c r="U46" s="574"/>
      <c r="V46" s="596"/>
      <c r="W46" s="573"/>
      <c r="X46" s="574"/>
      <c r="Y46" s="574"/>
      <c r="Z46" s="596"/>
      <c r="AA46" s="574">
        <f t="shared" ref="AA46:AA56" si="20">C46+G46+K46+O46+S46</f>
        <v>500000</v>
      </c>
      <c r="AB46" s="574">
        <f t="shared" ref="AB46:AB55" si="21">D46+H46+L46+P46+T46</f>
        <v>0</v>
      </c>
      <c r="AC46" s="574">
        <f t="shared" ref="AC46:AC55" si="22">E46+I46+M46+Q46+U46</f>
        <v>0</v>
      </c>
      <c r="AD46" s="596"/>
    </row>
    <row r="47" spans="1:30" s="101" customFormat="1" ht="23.25" x14ac:dyDescent="0.2">
      <c r="A47" s="563"/>
      <c r="B47" s="564" t="s">
        <v>402</v>
      </c>
      <c r="C47" s="573"/>
      <c r="D47" s="574"/>
      <c r="E47" s="574"/>
      <c r="F47" s="596"/>
      <c r="G47" s="573"/>
      <c r="H47" s="574"/>
      <c r="I47" s="575"/>
      <c r="J47" s="596"/>
      <c r="K47" s="573">
        <v>26000000</v>
      </c>
      <c r="L47" s="574">
        <v>34173450</v>
      </c>
      <c r="M47" s="574">
        <v>34173450</v>
      </c>
      <c r="N47" s="596">
        <f t="shared" si="14"/>
        <v>100</v>
      </c>
      <c r="O47" s="573"/>
      <c r="P47" s="574"/>
      <c r="Q47" s="574"/>
      <c r="R47" s="596"/>
      <c r="S47" s="573"/>
      <c r="T47" s="574"/>
      <c r="U47" s="574"/>
      <c r="V47" s="596"/>
      <c r="W47" s="573"/>
      <c r="X47" s="574"/>
      <c r="Y47" s="574"/>
      <c r="Z47" s="596"/>
      <c r="AA47" s="574">
        <f t="shared" si="20"/>
        <v>26000000</v>
      </c>
      <c r="AB47" s="574">
        <f t="shared" si="21"/>
        <v>34173450</v>
      </c>
      <c r="AC47" s="574">
        <f t="shared" si="22"/>
        <v>34173450</v>
      </c>
      <c r="AD47" s="596">
        <v>0</v>
      </c>
    </row>
    <row r="48" spans="1:30" s="101" customFormat="1" ht="23.25" x14ac:dyDescent="0.2">
      <c r="A48" s="563"/>
      <c r="B48" s="564" t="s">
        <v>403</v>
      </c>
      <c r="C48" s="573"/>
      <c r="D48" s="574"/>
      <c r="E48" s="574"/>
      <c r="F48" s="596"/>
      <c r="G48" s="573"/>
      <c r="H48" s="574"/>
      <c r="I48" s="575"/>
      <c r="J48" s="596"/>
      <c r="K48" s="573">
        <v>7000000</v>
      </c>
      <c r="L48" s="574">
        <v>7272161</v>
      </c>
      <c r="M48" s="574">
        <v>7165481</v>
      </c>
      <c r="N48" s="596">
        <f t="shared" si="14"/>
        <v>98.533035778498302</v>
      </c>
      <c r="O48" s="573"/>
      <c r="P48" s="574"/>
      <c r="Q48" s="574"/>
      <c r="R48" s="596"/>
      <c r="S48" s="573"/>
      <c r="T48" s="574"/>
      <c r="U48" s="574"/>
      <c r="V48" s="596"/>
      <c r="W48" s="573"/>
      <c r="X48" s="574"/>
      <c r="Y48" s="574"/>
      <c r="Z48" s="596"/>
      <c r="AA48" s="574">
        <f t="shared" si="20"/>
        <v>7000000</v>
      </c>
      <c r="AB48" s="574">
        <f t="shared" si="21"/>
        <v>7272161</v>
      </c>
      <c r="AC48" s="574">
        <f t="shared" si="22"/>
        <v>7165481</v>
      </c>
      <c r="AD48" s="596">
        <f t="shared" si="18"/>
        <v>98.533035778498302</v>
      </c>
    </row>
    <row r="49" spans="1:30" s="101" customFormat="1" ht="23.25" x14ac:dyDescent="0.2">
      <c r="A49" s="563"/>
      <c r="B49" s="564" t="s">
        <v>1295</v>
      </c>
      <c r="C49" s="573"/>
      <c r="D49" s="574"/>
      <c r="E49" s="574"/>
      <c r="F49" s="596"/>
      <c r="G49" s="573"/>
      <c r="H49" s="574"/>
      <c r="I49" s="575"/>
      <c r="J49" s="596"/>
      <c r="K49" s="573">
        <v>8500000</v>
      </c>
      <c r="L49" s="574">
        <v>11832858</v>
      </c>
      <c r="M49" s="574">
        <v>10926168</v>
      </c>
      <c r="N49" s="596">
        <f t="shared" si="14"/>
        <v>92.337523191776654</v>
      </c>
      <c r="O49" s="573"/>
      <c r="P49" s="574"/>
      <c r="Q49" s="574"/>
      <c r="R49" s="596"/>
      <c r="S49" s="573"/>
      <c r="T49" s="574"/>
      <c r="U49" s="574"/>
      <c r="V49" s="596"/>
      <c r="W49" s="573"/>
      <c r="X49" s="574"/>
      <c r="Y49" s="574"/>
      <c r="Z49" s="596"/>
      <c r="AA49" s="574">
        <f t="shared" si="20"/>
        <v>8500000</v>
      </c>
      <c r="AB49" s="574">
        <f t="shared" si="21"/>
        <v>11832858</v>
      </c>
      <c r="AC49" s="574">
        <f t="shared" ref="AC49:AC54" si="23">E49+I49+M49+Q49+U49+Y49</f>
        <v>10926168</v>
      </c>
      <c r="AD49" s="596">
        <f t="shared" si="18"/>
        <v>92.337523191776654</v>
      </c>
    </row>
    <row r="50" spans="1:30" s="101" customFormat="1" ht="23.25" x14ac:dyDescent="0.2">
      <c r="A50" s="563"/>
      <c r="B50" s="564" t="s">
        <v>1296</v>
      </c>
      <c r="C50" s="573"/>
      <c r="D50" s="574"/>
      <c r="E50" s="574"/>
      <c r="F50" s="596"/>
      <c r="G50" s="573"/>
      <c r="H50" s="574"/>
      <c r="I50" s="575"/>
      <c r="J50" s="596"/>
      <c r="K50" s="573">
        <v>19080000</v>
      </c>
      <c r="L50" s="574">
        <v>23188520</v>
      </c>
      <c r="M50" s="574">
        <v>23188520</v>
      </c>
      <c r="N50" s="596">
        <f t="shared" si="14"/>
        <v>100</v>
      </c>
      <c r="O50" s="573"/>
      <c r="P50" s="574"/>
      <c r="Q50" s="574"/>
      <c r="R50" s="596"/>
      <c r="S50" s="573"/>
      <c r="T50" s="574"/>
      <c r="U50" s="574"/>
      <c r="V50" s="596"/>
      <c r="W50" s="573"/>
      <c r="X50" s="574"/>
      <c r="Y50" s="574"/>
      <c r="Z50" s="596"/>
      <c r="AA50" s="574">
        <f t="shared" si="20"/>
        <v>19080000</v>
      </c>
      <c r="AB50" s="574">
        <f t="shared" si="21"/>
        <v>23188520</v>
      </c>
      <c r="AC50" s="574">
        <f t="shared" si="23"/>
        <v>23188520</v>
      </c>
      <c r="AD50" s="596">
        <f t="shared" si="18"/>
        <v>100</v>
      </c>
    </row>
    <row r="51" spans="1:30" s="572" customFormat="1" ht="22.5" x14ac:dyDescent="0.2">
      <c r="A51" s="565" t="s">
        <v>157</v>
      </c>
      <c r="B51" s="561" t="s">
        <v>158</v>
      </c>
      <c r="C51" s="568"/>
      <c r="D51" s="569"/>
      <c r="E51" s="569"/>
      <c r="F51" s="600" t="e">
        <f t="shared" si="12"/>
        <v>#DIV/0!</v>
      </c>
      <c r="G51" s="568"/>
      <c r="H51" s="569">
        <v>1971929</v>
      </c>
      <c r="I51" s="571">
        <v>1971929</v>
      </c>
      <c r="J51" s="600">
        <f t="shared" si="13"/>
        <v>100</v>
      </c>
      <c r="K51" s="568"/>
      <c r="L51" s="569">
        <v>6036</v>
      </c>
      <c r="M51" s="569">
        <v>6036</v>
      </c>
      <c r="N51" s="600">
        <f t="shared" si="14"/>
        <v>100</v>
      </c>
      <c r="O51" s="568"/>
      <c r="P51" s="569">
        <v>986279</v>
      </c>
      <c r="Q51" s="569">
        <v>986279</v>
      </c>
      <c r="R51" s="600">
        <f t="shared" si="15"/>
        <v>99.999999999999986</v>
      </c>
      <c r="S51" s="568"/>
      <c r="T51" s="569">
        <v>1445132</v>
      </c>
      <c r="U51" s="569">
        <v>1445132</v>
      </c>
      <c r="V51" s="600">
        <f t="shared" si="16"/>
        <v>100</v>
      </c>
      <c r="W51" s="568"/>
      <c r="X51" s="569"/>
      <c r="Y51" s="569"/>
      <c r="Z51" s="600"/>
      <c r="AA51" s="569">
        <f t="shared" si="20"/>
        <v>0</v>
      </c>
      <c r="AB51" s="569">
        <f t="shared" si="21"/>
        <v>4409376</v>
      </c>
      <c r="AC51" s="569">
        <f t="shared" si="23"/>
        <v>4409376</v>
      </c>
      <c r="AD51" s="600">
        <f t="shared" si="18"/>
        <v>100</v>
      </c>
    </row>
    <row r="52" spans="1:30" s="572" customFormat="1" ht="22.5" x14ac:dyDescent="0.2">
      <c r="A52" s="556" t="s">
        <v>331</v>
      </c>
      <c r="B52" s="557" t="s">
        <v>180</v>
      </c>
      <c r="C52" s="586">
        <f>C43+C44+C45+C51</f>
        <v>0</v>
      </c>
      <c r="D52" s="587">
        <f>D43+D44+D45+D51</f>
        <v>0</v>
      </c>
      <c r="E52" s="587">
        <f>E43+E44+E45+E51</f>
        <v>0</v>
      </c>
      <c r="F52" s="588" t="e">
        <f>+E52/D52%</f>
        <v>#DIV/0!</v>
      </c>
      <c r="G52" s="586">
        <f>G43+G44+G45+G51</f>
        <v>508104521</v>
      </c>
      <c r="H52" s="587">
        <f>H43+H44+H45+H51</f>
        <v>507924324</v>
      </c>
      <c r="I52" s="587">
        <f>I43+I44+I45+I51</f>
        <v>456492144</v>
      </c>
      <c r="J52" s="588">
        <f>+I52/H52%</f>
        <v>89.874046669991728</v>
      </c>
      <c r="K52" s="586">
        <f>K43+K44+K45+K51</f>
        <v>177475141</v>
      </c>
      <c r="L52" s="587">
        <f>L43+L44+L45+L51</f>
        <v>203109545</v>
      </c>
      <c r="M52" s="587">
        <f>M43+M44+M45+M51</f>
        <v>189573031</v>
      </c>
      <c r="N52" s="588">
        <f>+M52/L52%</f>
        <v>93.335362944168878</v>
      </c>
      <c r="O52" s="586">
        <f>O43+O44+O45+O51</f>
        <v>41832855</v>
      </c>
      <c r="P52" s="587">
        <f>P43+P44+P45+P51</f>
        <v>44471650</v>
      </c>
      <c r="Q52" s="587">
        <f>Q43+Q44+Q45+Q51</f>
        <v>42364955</v>
      </c>
      <c r="R52" s="588">
        <f>+Q52/P52%</f>
        <v>95.26283598652175</v>
      </c>
      <c r="S52" s="586">
        <f>S43+S44+S45+S51</f>
        <v>53397921</v>
      </c>
      <c r="T52" s="587">
        <f>T43+T44+T45+T51</f>
        <v>54843053</v>
      </c>
      <c r="U52" s="587">
        <f>U43+U44+U45+U51</f>
        <v>51962047</v>
      </c>
      <c r="V52" s="588">
        <f>+U52/T52%</f>
        <v>94.746816884902444</v>
      </c>
      <c r="W52" s="586">
        <f>W43+W44+W45+W51</f>
        <v>458648000</v>
      </c>
      <c r="X52" s="587">
        <f>X43+X44+X45+X51</f>
        <v>547994039</v>
      </c>
      <c r="Y52" s="587">
        <f>Y43+Y44+Y45+Y51</f>
        <v>498181176</v>
      </c>
      <c r="Z52" s="588">
        <f>+Y52/X52%</f>
        <v>90.909962617312345</v>
      </c>
      <c r="AA52" s="587">
        <f>C52+G52+K52+O52+S52+W52</f>
        <v>1239458438</v>
      </c>
      <c r="AB52" s="587">
        <f>D52+H52+L52+P52+T52+X52</f>
        <v>1358342611</v>
      </c>
      <c r="AC52" s="587">
        <f t="shared" si="23"/>
        <v>1238573353</v>
      </c>
      <c r="AD52" s="588">
        <f>+AC52/AB52%</f>
        <v>91.182691536723055</v>
      </c>
    </row>
    <row r="53" spans="1:30" s="572" customFormat="1" ht="22.5" x14ac:dyDescent="0.2">
      <c r="A53" s="565" t="s">
        <v>159</v>
      </c>
      <c r="B53" s="567" t="s">
        <v>445</v>
      </c>
      <c r="C53" s="568"/>
      <c r="D53" s="569"/>
      <c r="E53" s="569"/>
      <c r="F53" s="570" t="e">
        <f>+E53/D53%</f>
        <v>#DIV/0!</v>
      </c>
      <c r="G53" s="568">
        <v>1524000</v>
      </c>
      <c r="H53" s="569">
        <v>1524000</v>
      </c>
      <c r="I53" s="571">
        <v>1351051</v>
      </c>
      <c r="J53" s="570">
        <f>+I53/H53%</f>
        <v>88.651640419947512</v>
      </c>
      <c r="K53" s="568">
        <v>9969500</v>
      </c>
      <c r="L53" s="569">
        <v>10990846</v>
      </c>
      <c r="M53" s="569">
        <v>9456414</v>
      </c>
      <c r="N53" s="570">
        <f>+M53/L53%</f>
        <v>86.03900009153071</v>
      </c>
      <c r="O53" s="568">
        <v>381000</v>
      </c>
      <c r="P53" s="569">
        <v>381000</v>
      </c>
      <c r="Q53" s="569">
        <v>35000</v>
      </c>
      <c r="R53" s="570">
        <f>+Q53/P53%</f>
        <v>9.1863517060367457</v>
      </c>
      <c r="S53" s="875">
        <v>127000</v>
      </c>
      <c r="T53" s="569">
        <v>127000</v>
      </c>
      <c r="U53" s="571">
        <v>31390</v>
      </c>
      <c r="V53" s="570">
        <f>+U53/T53%</f>
        <v>24.716535433070867</v>
      </c>
      <c r="W53" s="568"/>
      <c r="X53" s="569">
        <v>878334</v>
      </c>
      <c r="Y53" s="571">
        <v>878334</v>
      </c>
      <c r="Z53" s="570">
        <f>+Y53/X53%</f>
        <v>100</v>
      </c>
      <c r="AA53" s="569">
        <f>C53+G53+K53+O53+S53+W53</f>
        <v>12001500</v>
      </c>
      <c r="AB53" s="569">
        <f>D53+H53+L53+P53+T53+X53</f>
        <v>13901180</v>
      </c>
      <c r="AC53" s="569">
        <f t="shared" si="23"/>
        <v>11752189</v>
      </c>
      <c r="AD53" s="570">
        <f>+AC53/AB53%</f>
        <v>84.540945444919075</v>
      </c>
    </row>
    <row r="54" spans="1:30" s="572" customFormat="1" ht="23.25" x14ac:dyDescent="0.2">
      <c r="A54" s="565" t="s">
        <v>160</v>
      </c>
      <c r="B54" s="561" t="s">
        <v>161</v>
      </c>
      <c r="C54" s="568"/>
      <c r="D54" s="569"/>
      <c r="E54" s="569"/>
      <c r="F54" s="570"/>
      <c r="G54" s="568"/>
      <c r="H54" s="574"/>
      <c r="I54" s="575"/>
      <c r="J54" s="570"/>
      <c r="K54" s="568"/>
      <c r="L54" s="574"/>
      <c r="M54" s="574"/>
      <c r="N54" s="570"/>
      <c r="O54" s="568"/>
      <c r="P54" s="569"/>
      <c r="Q54" s="569"/>
      <c r="R54" s="570"/>
      <c r="S54" s="568"/>
      <c r="T54" s="569"/>
      <c r="U54" s="569"/>
      <c r="V54" s="570"/>
      <c r="W54" s="568"/>
      <c r="X54" s="569"/>
      <c r="Y54" s="569"/>
      <c r="Z54" s="570"/>
      <c r="AA54" s="569">
        <f t="shared" si="20"/>
        <v>0</v>
      </c>
      <c r="AB54" s="569">
        <f>I54+L54+P54+T54+X54</f>
        <v>0</v>
      </c>
      <c r="AC54" s="569">
        <f t="shared" si="23"/>
        <v>0</v>
      </c>
      <c r="AD54" s="570"/>
    </row>
    <row r="55" spans="1:30" s="572" customFormat="1" ht="23.25" x14ac:dyDescent="0.2">
      <c r="A55" s="565" t="s">
        <v>164</v>
      </c>
      <c r="B55" s="561" t="s">
        <v>165</v>
      </c>
      <c r="C55" s="568"/>
      <c r="D55" s="569"/>
      <c r="E55" s="569"/>
      <c r="F55" s="576"/>
      <c r="G55" s="568"/>
      <c r="H55" s="574"/>
      <c r="I55" s="575"/>
      <c r="J55" s="576"/>
      <c r="K55" s="568"/>
      <c r="L55" s="574"/>
      <c r="M55" s="574"/>
      <c r="N55" s="576"/>
      <c r="O55" s="568"/>
      <c r="P55" s="569"/>
      <c r="Q55" s="569"/>
      <c r="R55" s="576"/>
      <c r="S55" s="568"/>
      <c r="T55" s="569"/>
      <c r="U55" s="569"/>
      <c r="V55" s="576"/>
      <c r="W55" s="568"/>
      <c r="X55" s="569"/>
      <c r="Y55" s="569"/>
      <c r="Z55" s="576"/>
      <c r="AA55" s="569">
        <f t="shared" si="20"/>
        <v>0</v>
      </c>
      <c r="AB55" s="569">
        <f t="shared" si="21"/>
        <v>0</v>
      </c>
      <c r="AC55" s="569">
        <f t="shared" si="22"/>
        <v>0</v>
      </c>
      <c r="AD55" s="570"/>
    </row>
    <row r="56" spans="1:30" s="101" customFormat="1" ht="23.25" x14ac:dyDescent="0.2">
      <c r="A56" s="556" t="s">
        <v>332</v>
      </c>
      <c r="B56" s="557" t="s">
        <v>181</v>
      </c>
      <c r="C56" s="586">
        <f t="shared" ref="C56:T56" si="24">SUM(C53:C55)</f>
        <v>0</v>
      </c>
      <c r="D56" s="587">
        <f>SUM(D53:D55)</f>
        <v>0</v>
      </c>
      <c r="E56" s="587">
        <f>SUM(E53:E55)</f>
        <v>0</v>
      </c>
      <c r="F56" s="588" t="e">
        <f>+E56/D56%</f>
        <v>#DIV/0!</v>
      </c>
      <c r="G56" s="586">
        <f t="shared" si="24"/>
        <v>1524000</v>
      </c>
      <c r="H56" s="587">
        <f t="shared" si="24"/>
        <v>1524000</v>
      </c>
      <c r="I56" s="587">
        <f>SUM(I53:I55)</f>
        <v>1351051</v>
      </c>
      <c r="J56" s="588">
        <f>+I56/H56%</f>
        <v>88.651640419947512</v>
      </c>
      <c r="K56" s="586">
        <f t="shared" si="24"/>
        <v>9969500</v>
      </c>
      <c r="L56" s="587">
        <f t="shared" si="24"/>
        <v>10990846</v>
      </c>
      <c r="M56" s="587">
        <f>SUM(M53:M55)</f>
        <v>9456414</v>
      </c>
      <c r="N56" s="588">
        <f>+M56/L56%</f>
        <v>86.03900009153071</v>
      </c>
      <c r="O56" s="586">
        <f t="shared" si="24"/>
        <v>381000</v>
      </c>
      <c r="P56" s="587">
        <f t="shared" si="24"/>
        <v>381000</v>
      </c>
      <c r="Q56" s="587">
        <f>SUM(Q53:Q55)</f>
        <v>35000</v>
      </c>
      <c r="R56" s="588">
        <f>+Q56/P56%</f>
        <v>9.1863517060367457</v>
      </c>
      <c r="S56" s="586">
        <f t="shared" si="24"/>
        <v>127000</v>
      </c>
      <c r="T56" s="587">
        <f t="shared" si="24"/>
        <v>127000</v>
      </c>
      <c r="U56" s="587">
        <f>SUM(U53:U55)</f>
        <v>31390</v>
      </c>
      <c r="V56" s="588">
        <f>+U56/T56%</f>
        <v>24.716535433070867</v>
      </c>
      <c r="W56" s="586">
        <f>SUM(W53:W55)</f>
        <v>0</v>
      </c>
      <c r="X56" s="587">
        <f>SUM(X53:X55)</f>
        <v>878334</v>
      </c>
      <c r="Y56" s="587">
        <f>SUM(Y53:Y55)</f>
        <v>878334</v>
      </c>
      <c r="Z56" s="588">
        <f>+Y56/X56%</f>
        <v>100</v>
      </c>
      <c r="AA56" s="587">
        <f t="shared" si="20"/>
        <v>12001500</v>
      </c>
      <c r="AB56" s="587">
        <f>D56+H56+L56+P56+T56+X56</f>
        <v>13901180</v>
      </c>
      <c r="AC56" s="587">
        <f>E56+I56+M56+Q56+U56+Y56</f>
        <v>11752189</v>
      </c>
      <c r="AD56" s="588">
        <f>+AC56/AB56%</f>
        <v>84.540945444919075</v>
      </c>
    </row>
    <row r="57" spans="1:30" s="101" customFormat="1" ht="24" thickBot="1" x14ac:dyDescent="0.25">
      <c r="A57" s="606" t="s">
        <v>166</v>
      </c>
      <c r="B57" s="607" t="s">
        <v>334</v>
      </c>
      <c r="C57" s="608">
        <f>C52+C56</f>
        <v>0</v>
      </c>
      <c r="D57" s="609">
        <f>D52+D56</f>
        <v>0</v>
      </c>
      <c r="E57" s="609">
        <f>E52+E56</f>
        <v>0</v>
      </c>
      <c r="F57" s="610" t="e">
        <f>+E57/D57%</f>
        <v>#DIV/0!</v>
      </c>
      <c r="G57" s="608">
        <f>G52+G56</f>
        <v>509628521</v>
      </c>
      <c r="H57" s="609">
        <f>H52+H56</f>
        <v>509448324</v>
      </c>
      <c r="I57" s="609">
        <f>I52+I56</f>
        <v>457843195</v>
      </c>
      <c r="J57" s="610">
        <f>+I57/H57%</f>
        <v>89.870389876873944</v>
      </c>
      <c r="K57" s="608">
        <f>K52+K56</f>
        <v>187444641</v>
      </c>
      <c r="L57" s="609">
        <f>L52+L56</f>
        <v>214100391</v>
      </c>
      <c r="M57" s="609">
        <f>M52+M56</f>
        <v>199029445</v>
      </c>
      <c r="N57" s="610">
        <f>+M57/L57%</f>
        <v>92.960804074383958</v>
      </c>
      <c r="O57" s="608">
        <f>O52+O56</f>
        <v>42213855</v>
      </c>
      <c r="P57" s="609">
        <f>P52+P56</f>
        <v>44852650</v>
      </c>
      <c r="Q57" s="609">
        <f>Q52+Q56</f>
        <v>42399955</v>
      </c>
      <c r="R57" s="610">
        <f>+Q57/P57%</f>
        <v>94.531660894060892</v>
      </c>
      <c r="S57" s="608">
        <f>S52+S56</f>
        <v>53524921</v>
      </c>
      <c r="T57" s="609">
        <f>T52+T56</f>
        <v>54970053</v>
      </c>
      <c r="U57" s="609">
        <f>U52+U56</f>
        <v>51993437</v>
      </c>
      <c r="V57" s="610">
        <f>+U57/T57%</f>
        <v>94.585022503070888</v>
      </c>
      <c r="W57" s="608">
        <f>W52+W56</f>
        <v>458648000</v>
      </c>
      <c r="X57" s="609">
        <f>X52+X56</f>
        <v>548872373</v>
      </c>
      <c r="Y57" s="609">
        <f>Y52+Y56</f>
        <v>499059510</v>
      </c>
      <c r="Z57" s="610">
        <f>+Y57/X57%</f>
        <v>90.924508965948618</v>
      </c>
      <c r="AA57" s="609">
        <f>C57+G57+K57+O57+S57+W57</f>
        <v>1251459938</v>
      </c>
      <c r="AB57" s="609">
        <f>D57+H57+L57+P57+T57+X57</f>
        <v>1372243791</v>
      </c>
      <c r="AC57" s="609">
        <f>E57+I57+M57+Q57+U57+Y57</f>
        <v>1250325542</v>
      </c>
      <c r="AD57" s="610">
        <f>+AC57/AB57%</f>
        <v>91.115408952868776</v>
      </c>
    </row>
    <row r="58" spans="1:30" hidden="1" x14ac:dyDescent="0.3">
      <c r="AB58" s="182">
        <v>1425</v>
      </c>
    </row>
    <row r="59" spans="1:30" hidden="1" x14ac:dyDescent="0.3">
      <c r="C59" s="30" t="s">
        <v>587</v>
      </c>
      <c r="D59" s="183">
        <v>197976</v>
      </c>
      <c r="E59" s="183"/>
      <c r="F59" s="183"/>
      <c r="G59" s="183"/>
      <c r="H59" s="183">
        <v>233000</v>
      </c>
      <c r="I59" s="183"/>
      <c r="J59" s="183"/>
      <c r="K59" s="183"/>
      <c r="L59" s="183">
        <v>118982</v>
      </c>
      <c r="M59" s="183"/>
      <c r="N59" s="183"/>
      <c r="O59" s="183"/>
      <c r="P59" s="183">
        <v>32710</v>
      </c>
      <c r="Q59" s="183"/>
      <c r="R59" s="183"/>
      <c r="S59" s="183"/>
      <c r="T59" s="183">
        <v>32808</v>
      </c>
      <c r="U59" s="183"/>
      <c r="V59" s="183"/>
      <c r="W59" s="183"/>
      <c r="X59" s="183"/>
      <c r="Y59" s="183"/>
      <c r="Z59" s="183"/>
      <c r="AA59" s="183"/>
      <c r="AB59" s="183">
        <f>+Z57+AB58</f>
        <v>1515.9245089659487</v>
      </c>
    </row>
    <row r="60" spans="1:30" hidden="1" x14ac:dyDescent="0.3">
      <c r="D60" s="183">
        <f>D57-D59</f>
        <v>-197976</v>
      </c>
      <c r="E60" s="183"/>
      <c r="F60" s="183"/>
      <c r="H60" s="183">
        <f>H57-H59</f>
        <v>509215324</v>
      </c>
      <c r="I60" s="183"/>
      <c r="J60" s="183"/>
      <c r="L60" s="183">
        <f>L57-L59</f>
        <v>213981409</v>
      </c>
      <c r="M60" s="183"/>
      <c r="N60" s="183"/>
      <c r="P60" s="183">
        <f>P57-P59</f>
        <v>44819940</v>
      </c>
      <c r="Q60" s="183"/>
      <c r="R60" s="183"/>
      <c r="T60" s="183">
        <f>T57-T59</f>
        <v>54937245</v>
      </c>
      <c r="U60" s="183"/>
      <c r="V60" s="183"/>
      <c r="W60" s="183"/>
      <c r="X60" s="183"/>
      <c r="Y60" s="183"/>
      <c r="Z60" s="183">
        <f>SUM(D60:T60)</f>
        <v>822755942</v>
      </c>
      <c r="AA60" s="183"/>
    </row>
    <row r="61" spans="1:30" hidden="1" x14ac:dyDescent="0.3"/>
    <row r="62" spans="1:30" hidden="1" x14ac:dyDescent="0.3"/>
    <row r="63" spans="1:30" hidden="1" x14ac:dyDescent="0.3">
      <c r="K63" s="183"/>
      <c r="L63" s="183"/>
      <c r="M63" s="183"/>
      <c r="N63" s="183"/>
    </row>
    <row r="64" spans="1:30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</sheetData>
  <mergeCells count="3">
    <mergeCell ref="A1:AD1"/>
    <mergeCell ref="A3:AD3"/>
    <mergeCell ref="A5:AD5"/>
  </mergeCells>
  <phoneticPr fontId="60" type="noConversion"/>
  <hyperlinks>
    <hyperlink ref="AE1" location="Tartalom!A1" display="Tartalom!A1" xr:uid="{00000000-0004-0000-0500-000000000000}"/>
  </hyperlinks>
  <printOptions horizontalCentered="1"/>
  <pageMargins left="0.15748031496062992" right="0.23622047244094491" top="0.27559055118110237" bottom="0.35433070866141736" header="0.31496062992125984" footer="0.31496062992125984"/>
  <pageSetup paperSize="8" scale="25" orientation="landscape" r:id="rId1"/>
  <colBreaks count="1" manualBreakCount="1">
    <brk id="17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AS76"/>
  <sheetViews>
    <sheetView view="pageBreakPreview" zoomScale="40" zoomScaleNormal="85" zoomScaleSheetLayoutView="40" workbookViewId="0">
      <selection activeCell="A13" sqref="A1:XFD1048576"/>
    </sheetView>
  </sheetViews>
  <sheetFormatPr defaultColWidth="9.140625" defaultRowHeight="15" customHeight="1" x14ac:dyDescent="0.3"/>
  <cols>
    <col min="1" max="1" width="18.28515625" style="225" bestFit="1" customWidth="1"/>
    <col min="2" max="2" width="131.28515625" style="225" customWidth="1"/>
    <col min="3" max="5" width="26" style="225" customWidth="1"/>
    <col min="6" max="6" width="18.140625" style="225" customWidth="1"/>
    <col min="7" max="9" width="26" style="225" customWidth="1"/>
    <col min="10" max="10" width="18.140625" style="225" customWidth="1"/>
    <col min="11" max="13" width="26" style="225" customWidth="1"/>
    <col min="14" max="14" width="17.85546875" style="225" customWidth="1"/>
    <col min="15" max="25" width="9.140625" style="225"/>
    <col min="26" max="32" width="9.140625" style="225" customWidth="1"/>
    <col min="33" max="16384" width="9.140625" style="225"/>
  </cols>
  <sheetData>
    <row r="1" spans="1:32" ht="21" customHeight="1" x14ac:dyDescent="0.35">
      <c r="A1" s="1992" t="str">
        <f>Tartalomjegyzék_2019!A1</f>
        <v>Pilisvörösvár Város Önkormányzata Képviselő-testületének 9/2023. (IV. 20.) önkormányzati rendelete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992"/>
      <c r="N1" s="1992"/>
      <c r="O1" s="417"/>
    </row>
    <row r="2" spans="1:32" ht="25.5" x14ac:dyDescent="0.35">
      <c r="A2" s="1992" t="str">
        <f>Tartalom!A2</f>
        <v>Pilisvörösvár Város Önkormányzata 2022. évi zárszámadásáról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992"/>
      <c r="N2" s="1992"/>
    </row>
    <row r="3" spans="1:32" ht="24" customHeight="1" x14ac:dyDescent="0.35">
      <c r="A3" s="1992" t="str">
        <f>Tartalom!B10</f>
        <v>Pilisvörösvár Város Önkormányzat költségvetése kötelező és önként vállalt feladat szerinti bontásban</v>
      </c>
      <c r="B3" s="1992"/>
      <c r="C3" s="1992"/>
      <c r="D3" s="1992"/>
      <c r="E3" s="1992"/>
      <c r="F3" s="1992"/>
      <c r="G3" s="1992"/>
      <c r="H3" s="1992"/>
      <c r="I3" s="1992"/>
      <c r="J3" s="1992"/>
      <c r="K3" s="1992"/>
      <c r="L3" s="1992"/>
      <c r="M3" s="1992"/>
      <c r="N3" s="1992"/>
    </row>
    <row r="4" spans="1:32" ht="11.45" customHeight="1" x14ac:dyDescent="0.3">
      <c r="A4" s="2000"/>
      <c r="B4" s="2000"/>
      <c r="C4" s="2000"/>
      <c r="D4" s="2000"/>
      <c r="E4" s="2000"/>
      <c r="F4" s="2000"/>
      <c r="G4" s="2000"/>
      <c r="H4" s="2000"/>
      <c r="I4" s="2000"/>
      <c r="J4" s="2000"/>
      <c r="K4" s="2000"/>
      <c r="L4" s="2000"/>
      <c r="M4" s="2000"/>
      <c r="N4" s="2000"/>
      <c r="O4" s="2000"/>
      <c r="P4" s="2000"/>
      <c r="Q4" s="2000"/>
      <c r="R4" s="2000"/>
      <c r="S4" s="2000"/>
      <c r="T4" s="2000"/>
      <c r="U4" s="2000"/>
      <c r="V4" s="2000"/>
      <c r="W4" s="2000"/>
      <c r="X4" s="2000"/>
      <c r="Y4" s="2000"/>
      <c r="Z4" s="2000"/>
      <c r="AA4" s="924"/>
      <c r="AB4" s="924"/>
      <c r="AC4" s="924"/>
      <c r="AD4" s="924"/>
      <c r="AE4" s="924"/>
      <c r="AF4" s="924"/>
    </row>
    <row r="5" spans="1:32" ht="26.45" customHeight="1" x14ac:dyDescent="0.3">
      <c r="A5" s="924"/>
      <c r="B5" s="924"/>
      <c r="C5" s="924"/>
      <c r="D5" s="924"/>
      <c r="E5" s="924"/>
      <c r="F5" s="924"/>
      <c r="G5" s="924"/>
      <c r="H5" s="924"/>
      <c r="I5" s="924"/>
      <c r="J5" s="924"/>
      <c r="K5" s="924"/>
      <c r="L5" s="924"/>
      <c r="M5" s="2001" t="s">
        <v>959</v>
      </c>
      <c r="N5" s="2002"/>
      <c r="O5" s="924"/>
      <c r="P5" s="924"/>
      <c r="Q5" s="924"/>
      <c r="R5" s="924"/>
      <c r="S5" s="924"/>
      <c r="T5" s="924"/>
      <c r="U5" s="924"/>
      <c r="V5" s="924"/>
      <c r="W5" s="924"/>
      <c r="X5" s="924"/>
      <c r="Y5" s="924"/>
      <c r="Z5" s="924"/>
      <c r="AA5" s="924"/>
      <c r="AB5" s="924"/>
      <c r="AC5" s="924"/>
      <c r="AD5" s="924"/>
      <c r="AE5" s="924"/>
      <c r="AF5" s="924"/>
    </row>
    <row r="6" spans="1:32" ht="24" thickBot="1" x14ac:dyDescent="0.4">
      <c r="A6" s="612"/>
      <c r="B6" s="612"/>
      <c r="C6" s="612"/>
      <c r="D6" s="612"/>
      <c r="E6" s="612"/>
      <c r="F6" s="612"/>
      <c r="G6" s="612"/>
      <c r="H6" s="612"/>
      <c r="I6" s="612"/>
      <c r="J6" s="612"/>
      <c r="K6" s="612"/>
      <c r="L6" s="613"/>
      <c r="M6" s="613"/>
      <c r="N6" s="71" t="s">
        <v>469</v>
      </c>
    </row>
    <row r="7" spans="1:32" ht="23.25" customHeight="1" x14ac:dyDescent="0.3">
      <c r="A7" s="1996" t="s">
        <v>216</v>
      </c>
      <c r="B7" s="1998" t="s">
        <v>465</v>
      </c>
      <c r="C7" s="1993" t="s">
        <v>1299</v>
      </c>
      <c r="D7" s="1994"/>
      <c r="E7" s="1994"/>
      <c r="F7" s="1995"/>
      <c r="G7" s="1993" t="s">
        <v>1300</v>
      </c>
      <c r="H7" s="1994"/>
      <c r="I7" s="1994"/>
      <c r="J7" s="1995"/>
      <c r="K7" s="1993" t="s">
        <v>292</v>
      </c>
      <c r="L7" s="1994"/>
      <c r="M7" s="1994"/>
      <c r="N7" s="1995"/>
    </row>
    <row r="8" spans="1:32" ht="123" customHeight="1" x14ac:dyDescent="0.3">
      <c r="A8" s="1997"/>
      <c r="B8" s="1999" t="s">
        <v>465</v>
      </c>
      <c r="C8" s="615" t="s">
        <v>896</v>
      </c>
      <c r="D8" s="616" t="s">
        <v>1149</v>
      </c>
      <c r="E8" s="616" t="s">
        <v>1150</v>
      </c>
      <c r="F8" s="617" t="s">
        <v>592</v>
      </c>
      <c r="G8" s="615" t="s">
        <v>897</v>
      </c>
      <c r="H8" s="616" t="s">
        <v>1151</v>
      </c>
      <c r="I8" s="616" t="s">
        <v>1152</v>
      </c>
      <c r="J8" s="617" t="s">
        <v>592</v>
      </c>
      <c r="K8" s="615" t="s">
        <v>522</v>
      </c>
      <c r="L8" s="616" t="s">
        <v>1153</v>
      </c>
      <c r="M8" s="616" t="s">
        <v>1154</v>
      </c>
      <c r="N8" s="617" t="s">
        <v>592</v>
      </c>
    </row>
    <row r="9" spans="1:32" s="624" customFormat="1" ht="23.25" x14ac:dyDescent="0.2">
      <c r="A9" s="618" t="s">
        <v>226</v>
      </c>
      <c r="B9" s="1072" t="s">
        <v>225</v>
      </c>
      <c r="C9" s="619">
        <f>'2.1.Bevételek_részletes'!C8</f>
        <v>1123224708</v>
      </c>
      <c r="D9" s="620">
        <f>'2.1.Bevételek_részletes'!D8</f>
        <v>1917831101</v>
      </c>
      <c r="E9" s="620">
        <f>'2.1.Bevételek_részletes'!E8</f>
        <v>1945995848</v>
      </c>
      <c r="F9" s="621">
        <f>E9/D9%</f>
        <v>101.46857285739678</v>
      </c>
      <c r="G9" s="619"/>
      <c r="H9" s="620"/>
      <c r="I9" s="620"/>
      <c r="J9" s="621"/>
      <c r="K9" s="619">
        <f t="shared" ref="K9:M22" si="0">C9+G9</f>
        <v>1123224708</v>
      </c>
      <c r="L9" s="620">
        <f t="shared" si="0"/>
        <v>1917831101</v>
      </c>
      <c r="M9" s="620">
        <f t="shared" si="0"/>
        <v>1945995848</v>
      </c>
      <c r="N9" s="621">
        <f>M9/L9%</f>
        <v>101.46857285739678</v>
      </c>
      <c r="O9" s="622"/>
      <c r="P9" s="623"/>
    </row>
    <row r="10" spans="1:32" s="624" customFormat="1" ht="23.25" x14ac:dyDescent="0.2">
      <c r="A10" s="618" t="s">
        <v>401</v>
      </c>
      <c r="B10" s="1072" t="s">
        <v>400</v>
      </c>
      <c r="C10" s="619"/>
      <c r="D10" s="620">
        <f>'11. Támogatási bevételek (B (2)'!D15</f>
        <v>40623107</v>
      </c>
      <c r="E10" s="620">
        <f>'11. Támogatási bevételek (B (2)'!E15</f>
        <v>40623107</v>
      </c>
      <c r="F10" s="621">
        <f>E10/D10%</f>
        <v>100</v>
      </c>
      <c r="G10" s="619"/>
      <c r="H10" s="620"/>
      <c r="I10" s="620"/>
      <c r="J10" s="621"/>
      <c r="K10" s="619">
        <f t="shared" si="0"/>
        <v>0</v>
      </c>
      <c r="L10" s="620">
        <f t="shared" si="0"/>
        <v>40623107</v>
      </c>
      <c r="M10" s="620">
        <f t="shared" si="0"/>
        <v>40623107</v>
      </c>
      <c r="N10" s="621">
        <f>M10/L10%</f>
        <v>100</v>
      </c>
      <c r="O10" s="622"/>
      <c r="P10" s="623"/>
    </row>
    <row r="11" spans="1:32" s="624" customFormat="1" ht="23.25" x14ac:dyDescent="0.2">
      <c r="A11" s="618" t="s">
        <v>228</v>
      </c>
      <c r="B11" s="1072" t="s">
        <v>227</v>
      </c>
      <c r="C11" s="619">
        <f>'2.1.Bevételek_részletes'!C10</f>
        <v>150000000</v>
      </c>
      <c r="D11" s="620">
        <f>'2.1.Bevételek_részletes'!D10</f>
        <v>14717765</v>
      </c>
      <c r="E11" s="620">
        <f>'2.1.Bevételek_részletes'!E10</f>
        <v>14817765</v>
      </c>
      <c r="F11" s="621">
        <f t="shared" ref="F11:F36" si="1">E11/D11%</f>
        <v>100.67945099001105</v>
      </c>
      <c r="G11" s="619"/>
      <c r="H11" s="620"/>
      <c r="I11" s="620"/>
      <c r="J11" s="621"/>
      <c r="K11" s="619">
        <f t="shared" si="0"/>
        <v>150000000</v>
      </c>
      <c r="L11" s="620">
        <f t="shared" si="0"/>
        <v>14717765</v>
      </c>
      <c r="M11" s="620">
        <f t="shared" si="0"/>
        <v>14817765</v>
      </c>
      <c r="N11" s="621">
        <f>M11/L11%</f>
        <v>100.67945099001105</v>
      </c>
      <c r="O11" s="622"/>
      <c r="P11" s="623"/>
    </row>
    <row r="12" spans="1:32" s="632" customFormat="1" ht="22.5" x14ac:dyDescent="0.2">
      <c r="A12" s="625" t="s">
        <v>230</v>
      </c>
      <c r="B12" s="1073" t="s">
        <v>229</v>
      </c>
      <c r="C12" s="627">
        <f>SUM(C9:C11)</f>
        <v>1273224708</v>
      </c>
      <c r="D12" s="628">
        <f>SUM(D9:D11)</f>
        <v>1973171973</v>
      </c>
      <c r="E12" s="628">
        <f>SUM(E9:E11)</f>
        <v>2001436720</v>
      </c>
      <c r="F12" s="629">
        <f t="shared" si="1"/>
        <v>101.43245228427942</v>
      </c>
      <c r="G12" s="627">
        <f>SUM(G9:G11)</f>
        <v>0</v>
      </c>
      <c r="H12" s="628">
        <f>SUM(H9:H11)</f>
        <v>0</v>
      </c>
      <c r="I12" s="628">
        <f>SUM(I9:I11)</f>
        <v>0</v>
      </c>
      <c r="J12" s="629"/>
      <c r="K12" s="627">
        <f t="shared" si="0"/>
        <v>1273224708</v>
      </c>
      <c r="L12" s="628">
        <f>D12+H1</f>
        <v>1973171973</v>
      </c>
      <c r="M12" s="628">
        <f t="shared" si="0"/>
        <v>2001436720</v>
      </c>
      <c r="N12" s="629">
        <f t="shared" ref="N12:N36" si="2">M12/L12%</f>
        <v>101.43245228427942</v>
      </c>
      <c r="O12" s="630"/>
      <c r="P12" s="631"/>
    </row>
    <row r="13" spans="1:32" s="632" customFormat="1" ht="23.25" x14ac:dyDescent="0.2">
      <c r="A13" s="625" t="s">
        <v>234</v>
      </c>
      <c r="B13" s="1073" t="s">
        <v>233</v>
      </c>
      <c r="C13" s="627">
        <f>'2.1.Bevételek_részletes'!C14</f>
        <v>0</v>
      </c>
      <c r="D13" s="628">
        <f>'2.1.Bevételek_részletes'!D14</f>
        <v>105923599</v>
      </c>
      <c r="E13" s="628">
        <f>'2.1.Bevételek_részletes'!E14</f>
        <v>105923599</v>
      </c>
      <c r="F13" s="629">
        <f t="shared" si="1"/>
        <v>100</v>
      </c>
      <c r="G13" s="627">
        <v>0</v>
      </c>
      <c r="H13" s="628">
        <v>0</v>
      </c>
      <c r="I13" s="628">
        <v>0</v>
      </c>
      <c r="J13" s="629"/>
      <c r="K13" s="627">
        <f t="shared" si="0"/>
        <v>0</v>
      </c>
      <c r="L13" s="628">
        <f t="shared" si="0"/>
        <v>105923599</v>
      </c>
      <c r="M13" s="628">
        <f t="shared" si="0"/>
        <v>105923599</v>
      </c>
      <c r="N13" s="629">
        <f t="shared" si="2"/>
        <v>100</v>
      </c>
      <c r="O13" s="622"/>
      <c r="P13" s="623"/>
    </row>
    <row r="14" spans="1:32" s="632" customFormat="1" ht="23.25" x14ac:dyDescent="0.2">
      <c r="A14" s="633" t="s">
        <v>90</v>
      </c>
      <c r="B14" s="1074" t="s">
        <v>99</v>
      </c>
      <c r="C14" s="619">
        <f>'2.1.Bevételek_részletes'!C15</f>
        <v>82000000</v>
      </c>
      <c r="D14" s="620">
        <f>'2.1.Bevételek_részletes'!D15</f>
        <v>82000000</v>
      </c>
      <c r="E14" s="620">
        <f>'2.1.Bevételek_részletes'!E15</f>
        <v>86548449</v>
      </c>
      <c r="F14" s="621">
        <f t="shared" si="1"/>
        <v>105.54688902439024</v>
      </c>
      <c r="G14" s="619"/>
      <c r="H14" s="620"/>
      <c r="I14" s="620"/>
      <c r="J14" s="621"/>
      <c r="K14" s="619">
        <f t="shared" si="0"/>
        <v>82000000</v>
      </c>
      <c r="L14" s="620">
        <f t="shared" si="0"/>
        <v>82000000</v>
      </c>
      <c r="M14" s="620">
        <f t="shared" si="0"/>
        <v>86548449</v>
      </c>
      <c r="N14" s="621">
        <f t="shared" si="2"/>
        <v>105.54688902439024</v>
      </c>
      <c r="O14" s="622"/>
      <c r="P14" s="623"/>
    </row>
    <row r="15" spans="1:32" s="624" customFormat="1" ht="23.25" x14ac:dyDescent="0.2">
      <c r="A15" s="618" t="s">
        <v>65</v>
      </c>
      <c r="B15" s="1072" t="s">
        <v>1297</v>
      </c>
      <c r="C15" s="619">
        <f>'2.1.Bevételek_részletes'!C16</f>
        <v>592628303</v>
      </c>
      <c r="D15" s="620">
        <f>'2.1.Bevételek_részletes'!D16</f>
        <v>592628303</v>
      </c>
      <c r="E15" s="620">
        <f>'2.1.Bevételek_részletes'!E16</f>
        <v>929762360</v>
      </c>
      <c r="F15" s="621">
        <f t="shared" si="1"/>
        <v>156.88794397658054</v>
      </c>
      <c r="G15" s="619"/>
      <c r="H15" s="620"/>
      <c r="I15" s="620"/>
      <c r="J15" s="621"/>
      <c r="K15" s="619">
        <f t="shared" si="0"/>
        <v>592628303</v>
      </c>
      <c r="L15" s="620">
        <f t="shared" si="0"/>
        <v>592628303</v>
      </c>
      <c r="M15" s="620">
        <f t="shared" si="0"/>
        <v>929762360</v>
      </c>
      <c r="N15" s="621">
        <f t="shared" si="2"/>
        <v>156.88794397658054</v>
      </c>
      <c r="O15" s="622"/>
      <c r="P15" s="623"/>
    </row>
    <row r="16" spans="1:32" s="624" customFormat="1" ht="23.25" x14ac:dyDescent="0.2">
      <c r="A16" s="618" t="s">
        <v>235</v>
      </c>
      <c r="B16" s="1072" t="s">
        <v>95</v>
      </c>
      <c r="C16" s="619">
        <f>'2.1.Bevételek_részletes'!C17</f>
        <v>5611000</v>
      </c>
      <c r="D16" s="620">
        <f>'2.1.Bevételek_részletes'!D17</f>
        <v>15271505</v>
      </c>
      <c r="E16" s="620">
        <f>'2.1.Bevételek_részletes'!E17</f>
        <v>31388086</v>
      </c>
      <c r="F16" s="621">
        <f t="shared" si="1"/>
        <v>205.53367857326441</v>
      </c>
      <c r="G16" s="619"/>
      <c r="H16" s="620"/>
      <c r="I16" s="620"/>
      <c r="J16" s="621"/>
      <c r="K16" s="619">
        <f t="shared" si="0"/>
        <v>5611000</v>
      </c>
      <c r="L16" s="620">
        <f t="shared" si="0"/>
        <v>15271505</v>
      </c>
      <c r="M16" s="620">
        <f t="shared" si="0"/>
        <v>31388086</v>
      </c>
      <c r="N16" s="621">
        <f t="shared" si="2"/>
        <v>205.53367857326441</v>
      </c>
      <c r="O16" s="622"/>
      <c r="P16" s="623"/>
    </row>
    <row r="17" spans="1:16" s="632" customFormat="1" ht="22.5" x14ac:dyDescent="0.2">
      <c r="A17" s="625" t="s">
        <v>237</v>
      </c>
      <c r="B17" s="1073" t="s">
        <v>236</v>
      </c>
      <c r="C17" s="627">
        <f>SUM(C14:C16)</f>
        <v>680239303</v>
      </c>
      <c r="D17" s="628">
        <f>SUM(D14:D16)</f>
        <v>689899808</v>
      </c>
      <c r="E17" s="628">
        <f>SUM(E14:E16)</f>
        <v>1047698895</v>
      </c>
      <c r="F17" s="629">
        <f t="shared" si="1"/>
        <v>151.86247087635078</v>
      </c>
      <c r="G17" s="627">
        <f>SUM(G14:G16)</f>
        <v>0</v>
      </c>
      <c r="H17" s="628">
        <f>SUM(H14:H16)</f>
        <v>0</v>
      </c>
      <c r="I17" s="628">
        <f>SUM(I14:I16)</f>
        <v>0</v>
      </c>
      <c r="J17" s="629"/>
      <c r="K17" s="627">
        <f t="shared" si="0"/>
        <v>680239303</v>
      </c>
      <c r="L17" s="628">
        <f t="shared" si="0"/>
        <v>689899808</v>
      </c>
      <c r="M17" s="628">
        <f t="shared" si="0"/>
        <v>1047698895</v>
      </c>
      <c r="N17" s="629">
        <f t="shared" si="2"/>
        <v>151.86247087635078</v>
      </c>
      <c r="O17" s="630"/>
      <c r="P17" s="631"/>
    </row>
    <row r="18" spans="1:16" s="632" customFormat="1" ht="23.25" x14ac:dyDescent="0.2">
      <c r="A18" s="618" t="s">
        <v>239</v>
      </c>
      <c r="B18" s="1072" t="s">
        <v>238</v>
      </c>
      <c r="C18" s="619">
        <f>'2.1.Bevételek_részletes'!C19-G18</f>
        <v>0</v>
      </c>
      <c r="D18" s="620">
        <f>'2.1.Bevételek_részletes'!D19-H18</f>
        <v>104762</v>
      </c>
      <c r="E18" s="620">
        <f>'2.1.Bevételek_részletes'!E19-I18</f>
        <v>142439</v>
      </c>
      <c r="F18" s="621">
        <f t="shared" si="1"/>
        <v>135.96437639602146</v>
      </c>
      <c r="G18" s="1082">
        <v>7600000</v>
      </c>
      <c r="H18" s="620">
        <v>13819549</v>
      </c>
      <c r="I18" s="620">
        <v>14061567</v>
      </c>
      <c r="J18" s="621">
        <f t="shared" ref="J18:J20" si="3">I18/H18%</f>
        <v>101.75127278032012</v>
      </c>
      <c r="K18" s="619">
        <f>C18+G18</f>
        <v>7600000</v>
      </c>
      <c r="L18" s="620">
        <f t="shared" si="0"/>
        <v>13924311</v>
      </c>
      <c r="M18" s="620">
        <f t="shared" si="0"/>
        <v>14204006</v>
      </c>
      <c r="N18" s="621">
        <f t="shared" si="2"/>
        <v>102.0086810758536</v>
      </c>
      <c r="O18" s="622"/>
      <c r="P18" s="623"/>
    </row>
    <row r="19" spans="1:16" s="632" customFormat="1" ht="23.25" x14ac:dyDescent="0.2">
      <c r="A19" s="618" t="s">
        <v>241</v>
      </c>
      <c r="B19" s="1072" t="s">
        <v>72</v>
      </c>
      <c r="C19" s="619">
        <f>'2.1.Bevételek_részletes'!C20-G19</f>
        <v>49020000</v>
      </c>
      <c r="D19" s="620">
        <f>'2.1.Bevételek_részletes'!D20-H19</f>
        <v>49759303</v>
      </c>
      <c r="E19" s="620">
        <f>'2.1.Bevételek_részletes'!E20-I19</f>
        <v>46487967</v>
      </c>
      <c r="F19" s="621">
        <f t="shared" si="1"/>
        <v>93.425679616131276</v>
      </c>
      <c r="G19" s="619"/>
      <c r="H19" s="620">
        <v>557195</v>
      </c>
      <c r="I19" s="620">
        <v>673071</v>
      </c>
      <c r="J19" s="621">
        <f t="shared" si="3"/>
        <v>120.79631008892758</v>
      </c>
      <c r="K19" s="619">
        <f t="shared" si="0"/>
        <v>49020000</v>
      </c>
      <c r="L19" s="620">
        <f t="shared" si="0"/>
        <v>50316498</v>
      </c>
      <c r="M19" s="620">
        <f t="shared" si="0"/>
        <v>47161038</v>
      </c>
      <c r="N19" s="621">
        <f t="shared" si="2"/>
        <v>93.728776593315388</v>
      </c>
      <c r="O19" s="622"/>
      <c r="P19" s="623"/>
    </row>
    <row r="20" spans="1:16" s="632" customFormat="1" ht="23.25" x14ac:dyDescent="0.2">
      <c r="A20" s="618" t="s">
        <v>243</v>
      </c>
      <c r="B20" s="1072" t="s">
        <v>67</v>
      </c>
      <c r="C20" s="619">
        <f>K20-G20</f>
        <v>13413000</v>
      </c>
      <c r="D20" s="620">
        <f>L20-H20</f>
        <v>15074863</v>
      </c>
      <c r="E20" s="620">
        <f>M20-I20</f>
        <v>15119068</v>
      </c>
      <c r="F20" s="621">
        <f t="shared" si="1"/>
        <v>100.29323649574792</v>
      </c>
      <c r="G20" s="619"/>
      <c r="H20" s="620">
        <v>6588459</v>
      </c>
      <c r="I20" s="620">
        <v>6581323</v>
      </c>
      <c r="J20" s="621">
        <f t="shared" si="3"/>
        <v>99.891689392011102</v>
      </c>
      <c r="K20" s="619">
        <f>'2.1.Bevételek_részletes'!C21</f>
        <v>13413000</v>
      </c>
      <c r="L20" s="620">
        <f>'2.1.Bevételek_részletes'!D21</f>
        <v>21663322</v>
      </c>
      <c r="M20" s="620">
        <f>'2.1.Bevételek_részletes'!E21</f>
        <v>21700391</v>
      </c>
      <c r="N20" s="621">
        <f t="shared" si="2"/>
        <v>100.17111410706077</v>
      </c>
      <c r="O20" s="622"/>
      <c r="P20" s="623"/>
    </row>
    <row r="21" spans="1:16" s="632" customFormat="1" ht="23.25" x14ac:dyDescent="0.2">
      <c r="A21" s="618" t="s">
        <v>245</v>
      </c>
      <c r="B21" s="1072" t="s">
        <v>244</v>
      </c>
      <c r="C21" s="619">
        <f>'2.1.Bevételek_részletes'!C22</f>
        <v>6509000</v>
      </c>
      <c r="D21" s="620">
        <f>'2.1.Bevételek_részletes'!D22</f>
        <v>9789600</v>
      </c>
      <c r="E21" s="620">
        <f>'2.1.Bevételek_részletes'!E22</f>
        <v>12539419</v>
      </c>
      <c r="F21" s="621">
        <f t="shared" si="1"/>
        <v>128.08918648361526</v>
      </c>
      <c r="G21" s="619"/>
      <c r="H21" s="620"/>
      <c r="I21" s="620"/>
      <c r="J21" s="621"/>
      <c r="K21" s="619">
        <f t="shared" si="0"/>
        <v>6509000</v>
      </c>
      <c r="L21" s="620">
        <f t="shared" si="0"/>
        <v>9789600</v>
      </c>
      <c r="M21" s="620">
        <f t="shared" si="0"/>
        <v>12539419</v>
      </c>
      <c r="N21" s="621">
        <f t="shared" si="2"/>
        <v>128.08918648361526</v>
      </c>
      <c r="O21" s="622"/>
      <c r="P21" s="623"/>
    </row>
    <row r="22" spans="1:16" s="632" customFormat="1" ht="23.25" x14ac:dyDescent="0.2">
      <c r="A22" s="618" t="s">
        <v>247</v>
      </c>
      <c r="B22" s="1072" t="s">
        <v>246</v>
      </c>
      <c r="C22" s="619">
        <f>'2.1.Bevételek_részletes'!C23</f>
        <v>0</v>
      </c>
      <c r="D22" s="620">
        <f>'2.1.Bevételek_részletes'!D23</f>
        <v>0</v>
      </c>
      <c r="E22" s="620">
        <f>'2.1.Bevételek_részletes'!E23</f>
        <v>0</v>
      </c>
      <c r="F22" s="621"/>
      <c r="G22" s="619"/>
      <c r="H22" s="620"/>
      <c r="I22" s="620"/>
      <c r="J22" s="621"/>
      <c r="K22" s="619">
        <f t="shared" si="0"/>
        <v>0</v>
      </c>
      <c r="L22" s="620">
        <f t="shared" si="0"/>
        <v>0</v>
      </c>
      <c r="M22" s="620">
        <f t="shared" si="0"/>
        <v>0</v>
      </c>
      <c r="N22" s="621"/>
      <c r="O22" s="622"/>
      <c r="P22" s="623"/>
    </row>
    <row r="23" spans="1:16" s="632" customFormat="1" ht="23.25" x14ac:dyDescent="0.2">
      <c r="A23" s="618" t="s">
        <v>41</v>
      </c>
      <c r="B23" s="1072" t="s">
        <v>1255</v>
      </c>
      <c r="C23" s="619">
        <f>K23-G23</f>
        <v>5062000</v>
      </c>
      <c r="D23" s="620">
        <f>'2.1.Bevételek_részletes'!D24</f>
        <v>125548723</v>
      </c>
      <c r="E23" s="620">
        <f>M23-I23</f>
        <v>121368805</v>
      </c>
      <c r="F23" s="621">
        <f t="shared" si="1"/>
        <v>96.670680593063466</v>
      </c>
      <c r="G23" s="619">
        <v>2052000</v>
      </c>
      <c r="H23" s="620">
        <v>4926723</v>
      </c>
      <c r="I23" s="620">
        <v>5690509</v>
      </c>
      <c r="J23" s="621">
        <f t="shared" ref="J23" si="4">I23/H23%</f>
        <v>115.50292151598536</v>
      </c>
      <c r="K23" s="1082">
        <f>'12. Működési bev. (B3,B4)'!D38</f>
        <v>7114000</v>
      </c>
      <c r="L23" s="620">
        <f>'12. Működési bev. (B3,B4)'!E38</f>
        <v>125548723</v>
      </c>
      <c r="M23" s="620">
        <f>'2.1.Bevételek_részletes'!E24</f>
        <v>127059314</v>
      </c>
      <c r="N23" s="621">
        <f t="shared" si="2"/>
        <v>101.20319105117461</v>
      </c>
      <c r="O23" s="622"/>
      <c r="P23" s="623"/>
    </row>
    <row r="24" spans="1:16" s="632" customFormat="1" ht="23.25" x14ac:dyDescent="0.2">
      <c r="A24" s="618" t="s">
        <v>249</v>
      </c>
      <c r="B24" s="1072" t="s">
        <v>1237</v>
      </c>
      <c r="C24" s="619">
        <f>K24-G24</f>
        <v>2711089</v>
      </c>
      <c r="D24" s="1071">
        <f>L24-H24</f>
        <v>3505571</v>
      </c>
      <c r="E24" s="620">
        <f>M24-I24</f>
        <v>3156352</v>
      </c>
      <c r="F24" s="621">
        <f t="shared" si="1"/>
        <v>90.038170671767887</v>
      </c>
      <c r="G24" s="619">
        <v>1439911</v>
      </c>
      <c r="H24" s="620">
        <v>4726319</v>
      </c>
      <c r="I24" s="620">
        <v>4726319</v>
      </c>
      <c r="J24" s="621">
        <f t="shared" ref="J24" si="5">I24/H24%</f>
        <v>100</v>
      </c>
      <c r="K24" s="1082">
        <f>'2.1.Bevételek_részletes'!C25</f>
        <v>4151000</v>
      </c>
      <c r="L24" s="620">
        <f>'2.1.Bevételek_részletes'!D25</f>
        <v>8231890</v>
      </c>
      <c r="M24" s="620">
        <f>'2.1.Bevételek_részletes'!E25</f>
        <v>7882671</v>
      </c>
      <c r="N24" s="621">
        <f t="shared" si="2"/>
        <v>95.757729998821659</v>
      </c>
      <c r="O24" s="622"/>
      <c r="P24" s="623"/>
    </row>
    <row r="25" spans="1:16" s="632" customFormat="1" ht="23.25" x14ac:dyDescent="0.2">
      <c r="A25" s="618" t="s">
        <v>251</v>
      </c>
      <c r="B25" s="1072" t="s">
        <v>250</v>
      </c>
      <c r="C25" s="619">
        <f>K25-G25</f>
        <v>0</v>
      </c>
      <c r="D25" s="620">
        <f>L25-H25</f>
        <v>39822827</v>
      </c>
      <c r="E25" s="620">
        <f>M25-I25</f>
        <v>94076477</v>
      </c>
      <c r="F25" s="621">
        <f t="shared" si="1"/>
        <v>236.23756545460722</v>
      </c>
      <c r="G25" s="619"/>
      <c r="H25" s="620"/>
      <c r="I25" s="620"/>
      <c r="J25" s="621"/>
      <c r="K25" s="619">
        <f>'2.1.Bevételek_részletes'!C26</f>
        <v>0</v>
      </c>
      <c r="L25" s="620">
        <f>'2.1.Bevételek_részletes'!D26</f>
        <v>39822827</v>
      </c>
      <c r="M25" s="620">
        <f>'2.1.Bevételek_részletes'!E26</f>
        <v>94076477</v>
      </c>
      <c r="N25" s="621">
        <f t="shared" si="2"/>
        <v>236.23756545460722</v>
      </c>
      <c r="O25" s="622"/>
      <c r="P25" s="623"/>
    </row>
    <row r="26" spans="1:16" s="632" customFormat="1" ht="23.25" x14ac:dyDescent="0.2">
      <c r="A26" s="618" t="s">
        <v>585</v>
      </c>
      <c r="B26" s="1072" t="s">
        <v>603</v>
      </c>
      <c r="C26" s="619">
        <f>K26-G26</f>
        <v>0</v>
      </c>
      <c r="D26" s="620">
        <f>L26-H26</f>
        <v>5017469</v>
      </c>
      <c r="E26" s="620">
        <f>M26-I26</f>
        <v>5192574</v>
      </c>
      <c r="F26" s="621">
        <f t="shared" si="1"/>
        <v>103.48990696305248</v>
      </c>
      <c r="G26" s="619"/>
      <c r="H26" s="620"/>
      <c r="I26" s="620"/>
      <c r="J26" s="621"/>
      <c r="K26" s="619">
        <f>'2.1.Bevételek_részletes'!C27</f>
        <v>0</v>
      </c>
      <c r="L26" s="620">
        <f>'2.1.Bevételek_részletes'!D27</f>
        <v>5017469</v>
      </c>
      <c r="M26" s="620">
        <f>'2.1.Bevételek_részletes'!E27</f>
        <v>5192574</v>
      </c>
      <c r="N26" s="621">
        <f t="shared" si="2"/>
        <v>103.48990696305248</v>
      </c>
      <c r="O26" s="630"/>
      <c r="P26" s="631"/>
    </row>
    <row r="27" spans="1:16" s="632" customFormat="1" ht="23.25" x14ac:dyDescent="0.2">
      <c r="A27" s="618" t="s">
        <v>571</v>
      </c>
      <c r="B27" s="1072" t="s">
        <v>513</v>
      </c>
      <c r="C27" s="619"/>
      <c r="D27" s="620"/>
      <c r="E27" s="620"/>
      <c r="F27" s="621"/>
      <c r="G27" s="619"/>
      <c r="H27" s="620"/>
      <c r="I27" s="620"/>
      <c r="J27" s="621"/>
      <c r="K27" s="619">
        <f>'2.1.Bevételek_részletes'!C28</f>
        <v>0</v>
      </c>
      <c r="L27" s="620">
        <f>'2.1.Bevételek_részletes'!D28</f>
        <v>0</v>
      </c>
      <c r="M27" s="1071">
        <f>'2.1.Bevételek_részletes'!E28</f>
        <v>1501542</v>
      </c>
      <c r="N27" s="621"/>
      <c r="O27" s="630"/>
      <c r="P27" s="631"/>
    </row>
    <row r="28" spans="1:16" s="632" customFormat="1" ht="23.25" x14ac:dyDescent="0.2">
      <c r="A28" s="625" t="s">
        <v>253</v>
      </c>
      <c r="B28" s="1075" t="s">
        <v>252</v>
      </c>
      <c r="C28" s="627">
        <f>K28-G28</f>
        <v>76715089</v>
      </c>
      <c r="D28" s="628">
        <f>L28-H28</f>
        <v>243696395</v>
      </c>
      <c r="E28" s="628">
        <f>M28-I28</f>
        <v>299584643</v>
      </c>
      <c r="F28" s="629">
        <f t="shared" si="1"/>
        <v>122.93355550048247</v>
      </c>
      <c r="G28" s="627">
        <f>SUM(G18:G25)</f>
        <v>11091911</v>
      </c>
      <c r="H28" s="628">
        <f>SUM(H18:H25)</f>
        <v>30618245</v>
      </c>
      <c r="I28" s="628">
        <f>SUM(I18:I26)</f>
        <v>31732789</v>
      </c>
      <c r="J28" s="629">
        <f>I28/H28%</f>
        <v>103.64013025566945</v>
      </c>
      <c r="K28" s="627">
        <f>'2.1.Bevételek_részletes'!C29</f>
        <v>87807000</v>
      </c>
      <c r="L28" s="628">
        <f>'2.1.Bevételek_részletes'!D29</f>
        <v>274314640</v>
      </c>
      <c r="M28" s="628">
        <f>'2.1.Bevételek_részletes'!E29</f>
        <v>331317432</v>
      </c>
      <c r="N28" s="629">
        <f t="shared" si="2"/>
        <v>120.78007648443408</v>
      </c>
      <c r="O28" s="622"/>
      <c r="P28" s="623"/>
    </row>
    <row r="29" spans="1:16" s="632" customFormat="1" ht="23.25" x14ac:dyDescent="0.2">
      <c r="A29" s="625" t="s">
        <v>259</v>
      </c>
      <c r="B29" s="1073" t="s">
        <v>258</v>
      </c>
      <c r="C29" s="627">
        <f>'2.1.Bevételek_részletes'!C32-G29</f>
        <v>3950000</v>
      </c>
      <c r="D29" s="628">
        <f>'2.1.Bevételek_részletes'!D32-H29</f>
        <v>431950000</v>
      </c>
      <c r="E29" s="628">
        <f>'2.1.Bevételek_részletes'!E32-I29</f>
        <v>432508988</v>
      </c>
      <c r="F29" s="629">
        <f t="shared" si="1"/>
        <v>100.12941034841995</v>
      </c>
      <c r="G29" s="627"/>
      <c r="H29" s="628"/>
      <c r="I29" s="628"/>
      <c r="J29" s="629"/>
      <c r="K29" s="627">
        <f t="shared" ref="K29:M46" si="6">C29+G29</f>
        <v>3950000</v>
      </c>
      <c r="L29" s="628">
        <f t="shared" si="6"/>
        <v>431950000</v>
      </c>
      <c r="M29" s="628">
        <f t="shared" si="6"/>
        <v>432508988</v>
      </c>
      <c r="N29" s="629">
        <f t="shared" si="2"/>
        <v>100.12941034841995</v>
      </c>
      <c r="O29" s="622"/>
      <c r="P29" s="623"/>
    </row>
    <row r="30" spans="1:16" s="632" customFormat="1" ht="23.25" x14ac:dyDescent="0.2">
      <c r="A30" s="625" t="s">
        <v>262</v>
      </c>
      <c r="B30" s="1073" t="s">
        <v>261</v>
      </c>
      <c r="C30" s="627">
        <f>'2.1.Bevételek_részletes'!C34</f>
        <v>0</v>
      </c>
      <c r="D30" s="628">
        <f>'2.1.Bevételek_részletes'!D34</f>
        <v>0</v>
      </c>
      <c r="E30" s="628">
        <f>'2.1.Bevételek_részletes'!E34</f>
        <v>200000</v>
      </c>
      <c r="F30" s="629"/>
      <c r="G30" s="627"/>
      <c r="H30" s="628"/>
      <c r="I30" s="628"/>
      <c r="J30" s="629"/>
      <c r="K30" s="627">
        <f t="shared" si="6"/>
        <v>0</v>
      </c>
      <c r="L30" s="628">
        <f t="shared" si="6"/>
        <v>0</v>
      </c>
      <c r="M30" s="628">
        <f t="shared" si="6"/>
        <v>200000</v>
      </c>
      <c r="N30" s="629"/>
      <c r="O30" s="622"/>
      <c r="P30" s="623"/>
    </row>
    <row r="31" spans="1:16" s="632" customFormat="1" ht="46.5" x14ac:dyDescent="0.2">
      <c r="A31" s="618" t="s">
        <v>520</v>
      </c>
      <c r="B31" s="1072" t="s">
        <v>263</v>
      </c>
      <c r="C31" s="619">
        <f>'2.1.Bevételek_részletes'!C35</f>
        <v>0</v>
      </c>
      <c r="D31" s="620">
        <f>'2.1.Bevételek_részletes'!D35</f>
        <v>0</v>
      </c>
      <c r="E31" s="620">
        <f>'2.1.Bevételek_részletes'!E35</f>
        <v>5075921</v>
      </c>
      <c r="F31" s="621"/>
      <c r="G31" s="619"/>
      <c r="H31" s="620"/>
      <c r="I31" s="620"/>
      <c r="J31" s="621"/>
      <c r="K31" s="619">
        <f t="shared" si="6"/>
        <v>0</v>
      </c>
      <c r="L31" s="620">
        <f t="shared" si="6"/>
        <v>0</v>
      </c>
      <c r="M31" s="620">
        <f t="shared" si="6"/>
        <v>5075921</v>
      </c>
      <c r="N31" s="621"/>
      <c r="O31" s="622"/>
      <c r="P31" s="623"/>
    </row>
    <row r="32" spans="1:16" s="632" customFormat="1" ht="23.25" x14ac:dyDescent="0.2">
      <c r="A32" s="618" t="s">
        <v>477</v>
      </c>
      <c r="B32" s="1072" t="s">
        <v>265</v>
      </c>
      <c r="C32" s="619">
        <f>'2.1.Bevételek_részletes'!C36</f>
        <v>7000000</v>
      </c>
      <c r="D32" s="620">
        <f>'2.1.Bevételek_részletes'!D36</f>
        <v>7877008</v>
      </c>
      <c r="E32" s="620">
        <f>'2.1.Bevételek_részletes'!E36</f>
        <v>9804600</v>
      </c>
      <c r="F32" s="621">
        <f t="shared" si="1"/>
        <v>124.47111898324846</v>
      </c>
      <c r="G32" s="619"/>
      <c r="H32" s="620"/>
      <c r="I32" s="620"/>
      <c r="J32" s="621"/>
      <c r="K32" s="619">
        <f t="shared" si="6"/>
        <v>7000000</v>
      </c>
      <c r="L32" s="620">
        <f t="shared" si="6"/>
        <v>7877008</v>
      </c>
      <c r="M32" s="620">
        <f t="shared" si="6"/>
        <v>9804600</v>
      </c>
      <c r="N32" s="621">
        <f t="shared" ref="N32" si="7">M32/L32%</f>
        <v>124.47111898324846</v>
      </c>
      <c r="O32" s="630"/>
      <c r="P32" s="631"/>
    </row>
    <row r="33" spans="1:16269" s="632" customFormat="1" ht="22.5" x14ac:dyDescent="0.2">
      <c r="A33" s="625" t="s">
        <v>268</v>
      </c>
      <c r="B33" s="1073" t="s">
        <v>267</v>
      </c>
      <c r="C33" s="627">
        <f>SUM(C31:C32)</f>
        <v>7000000</v>
      </c>
      <c r="D33" s="628">
        <f>SUM(D31:D32)</f>
        <v>7877008</v>
      </c>
      <c r="E33" s="628">
        <f>SUM(E31:E32)</f>
        <v>14880521</v>
      </c>
      <c r="F33" s="629">
        <f t="shared" si="1"/>
        <v>188.91082756295285</v>
      </c>
      <c r="G33" s="627"/>
      <c r="H33" s="628"/>
      <c r="I33" s="628"/>
      <c r="J33" s="629"/>
      <c r="K33" s="627">
        <f t="shared" si="6"/>
        <v>7000000</v>
      </c>
      <c r="L33" s="628">
        <f t="shared" si="6"/>
        <v>7877008</v>
      </c>
      <c r="M33" s="628">
        <f t="shared" si="6"/>
        <v>14880521</v>
      </c>
      <c r="N33" s="629">
        <f t="shared" si="2"/>
        <v>188.91082756295285</v>
      </c>
      <c r="O33" s="636"/>
      <c r="P33" s="637"/>
    </row>
    <row r="34" spans="1:16269" s="632" customFormat="1" ht="22.5" x14ac:dyDescent="0.2">
      <c r="A34" s="638"/>
      <c r="B34" s="1076" t="s">
        <v>55</v>
      </c>
      <c r="C34" s="640">
        <f>SUM(C12,C17,C28,C30)</f>
        <v>2030179100</v>
      </c>
      <c r="D34" s="642">
        <f>SUM(D12,D17,D28,D30)</f>
        <v>2906768176</v>
      </c>
      <c r="E34" s="642">
        <f>SUM(E12,E17,E28,E30)</f>
        <v>3348920258</v>
      </c>
      <c r="F34" s="641">
        <f t="shared" si="1"/>
        <v>115.21112298017673</v>
      </c>
      <c r="G34" s="640">
        <f>SUM(G12,G17,G28,G30)</f>
        <v>11091911</v>
      </c>
      <c r="H34" s="642">
        <f>SUM(H12,H17,H28,H30)</f>
        <v>30618245</v>
      </c>
      <c r="I34" s="642">
        <f>SUM(I12,I17,I28,I30)</f>
        <v>31732789</v>
      </c>
      <c r="J34" s="641">
        <f t="shared" ref="J34" si="8">I34/H34%</f>
        <v>103.64013025566945</v>
      </c>
      <c r="K34" s="640">
        <f>SUM(K12,K17,K28,K30)</f>
        <v>2041271011</v>
      </c>
      <c r="L34" s="642">
        <f>SUM(L12,L17,L28,L30)</f>
        <v>2937386421</v>
      </c>
      <c r="M34" s="642">
        <f>SUM(M12,M17,M28,M30)</f>
        <v>3380653047</v>
      </c>
      <c r="N34" s="641">
        <f t="shared" si="2"/>
        <v>115.09051117112112</v>
      </c>
      <c r="O34" s="636"/>
      <c r="P34" s="637"/>
    </row>
    <row r="35" spans="1:16269" s="632" customFormat="1" ht="22.5" x14ac:dyDescent="0.2">
      <c r="A35" s="638"/>
      <c r="B35" s="1076" t="s">
        <v>56</v>
      </c>
      <c r="C35" s="640">
        <f>SUM(C13,C29,C33)</f>
        <v>10950000</v>
      </c>
      <c r="D35" s="642">
        <f>SUM(D13,D29,D33)</f>
        <v>545750607</v>
      </c>
      <c r="E35" s="642">
        <f>SUM(E13,E29,E33)</f>
        <v>553313108</v>
      </c>
      <c r="F35" s="641">
        <f t="shared" si="1"/>
        <v>101.3857063836486</v>
      </c>
      <c r="G35" s="640">
        <f>SUM(G13,G29,G33)</f>
        <v>0</v>
      </c>
      <c r="H35" s="642">
        <f>SUM(H13,H29,H33)</f>
        <v>0</v>
      </c>
      <c r="I35" s="642">
        <f>SUM(I13,I29,I33)</f>
        <v>0</v>
      </c>
      <c r="J35" s="641"/>
      <c r="K35" s="640">
        <f>SUM(K13,K29,K33)</f>
        <v>10950000</v>
      </c>
      <c r="L35" s="642">
        <f>SUM(L13,L29,L33)</f>
        <v>545750607</v>
      </c>
      <c r="M35" s="642">
        <f>SUM(M13,M29,M33)</f>
        <v>553313108</v>
      </c>
      <c r="N35" s="641">
        <f t="shared" si="2"/>
        <v>101.3857063836486</v>
      </c>
      <c r="O35" s="643"/>
      <c r="P35" s="644"/>
    </row>
    <row r="36" spans="1:16269" s="632" customFormat="1" ht="23.25" x14ac:dyDescent="0.2">
      <c r="A36" s="645" t="s">
        <v>270</v>
      </c>
      <c r="B36" s="1077" t="s">
        <v>269</v>
      </c>
      <c r="C36" s="647">
        <f>C34+C35</f>
        <v>2041129100</v>
      </c>
      <c r="D36" s="648">
        <f>'2.1.Bevételek_részletes'!D38-H36</f>
        <v>3452518783</v>
      </c>
      <c r="E36" s="648">
        <f>'2.1.Bevételek_részletes'!E38-I36</f>
        <v>3902233366</v>
      </c>
      <c r="F36" s="649">
        <f t="shared" si="1"/>
        <v>113.02569547816418</v>
      </c>
      <c r="G36" s="647">
        <f>SUM(G34:G35)</f>
        <v>11091911</v>
      </c>
      <c r="H36" s="648">
        <f>SUM(H34:H35)</f>
        <v>30618245</v>
      </c>
      <c r="I36" s="648">
        <f>SUM(I34:I35)</f>
        <v>31732789</v>
      </c>
      <c r="J36" s="649">
        <f t="shared" ref="J36" si="9">I36/H36%</f>
        <v>103.64013025566945</v>
      </c>
      <c r="K36" s="647">
        <f>K34+K35</f>
        <v>2052221011</v>
      </c>
      <c r="L36" s="648">
        <f>L34+L35</f>
        <v>3483137028</v>
      </c>
      <c r="M36" s="648">
        <f>M34+M35</f>
        <v>3933966155</v>
      </c>
      <c r="N36" s="649">
        <f t="shared" si="2"/>
        <v>112.94319239742525</v>
      </c>
      <c r="O36" s="650"/>
      <c r="P36" s="651"/>
    </row>
    <row r="37" spans="1:16269" s="624" customFormat="1" ht="23.25" x14ac:dyDescent="0.2">
      <c r="A37" s="652"/>
      <c r="B37" s="1078" t="s">
        <v>963</v>
      </c>
      <c r="C37" s="1106">
        <f t="shared" ref="C37:E38" si="10">C34-C66</f>
        <v>1268012471</v>
      </c>
      <c r="D37" s="654">
        <f t="shared" si="10"/>
        <v>703114657</v>
      </c>
      <c r="E37" s="1030">
        <f t="shared" si="10"/>
        <v>2053880881</v>
      </c>
      <c r="F37" s="889"/>
      <c r="G37" s="653">
        <f t="shared" ref="G37:I38" si="11">G34-G66</f>
        <v>-7280804</v>
      </c>
      <c r="H37" s="654">
        <f t="shared" si="11"/>
        <v>-5761617</v>
      </c>
      <c r="I37" s="654">
        <f t="shared" si="11"/>
        <v>-2826490</v>
      </c>
      <c r="J37" s="889"/>
      <c r="K37" s="653">
        <f>C37+G37</f>
        <v>1260731667</v>
      </c>
      <c r="L37" s="654">
        <f>D37+H37</f>
        <v>697353040</v>
      </c>
      <c r="M37" s="654">
        <f>E37+I37</f>
        <v>2051054391</v>
      </c>
      <c r="N37" s="889"/>
      <c r="O37" s="650"/>
      <c r="P37" s="651"/>
    </row>
    <row r="38" spans="1:16269" s="624" customFormat="1" ht="23.25" x14ac:dyDescent="0.2">
      <c r="A38" s="652"/>
      <c r="B38" s="1078" t="s">
        <v>272</v>
      </c>
      <c r="C38" s="1106">
        <f t="shared" si="10"/>
        <v>-92936460</v>
      </c>
      <c r="D38" s="654">
        <f t="shared" si="10"/>
        <v>-1128826021</v>
      </c>
      <c r="E38" s="1030">
        <f t="shared" si="10"/>
        <v>-298617155</v>
      </c>
      <c r="F38" s="889"/>
      <c r="G38" s="653">
        <f t="shared" si="11"/>
        <v>0</v>
      </c>
      <c r="H38" s="654">
        <f t="shared" si="11"/>
        <v>0</v>
      </c>
      <c r="I38" s="654">
        <f t="shared" si="11"/>
        <v>0</v>
      </c>
      <c r="J38" s="889"/>
      <c r="K38" s="653">
        <f t="shared" si="6"/>
        <v>-92936460</v>
      </c>
      <c r="L38" s="654">
        <f t="shared" si="6"/>
        <v>-1128826021</v>
      </c>
      <c r="M38" s="654">
        <f t="shared" si="6"/>
        <v>-298617155</v>
      </c>
      <c r="N38" s="889"/>
      <c r="O38" s="622"/>
      <c r="P38" s="623"/>
    </row>
    <row r="39" spans="1:16269" s="624" customFormat="1" ht="23.25" x14ac:dyDescent="0.2">
      <c r="A39" s="625" t="s">
        <v>276</v>
      </c>
      <c r="B39" s="1073" t="s">
        <v>275</v>
      </c>
      <c r="C39" s="627"/>
      <c r="D39" s="628"/>
      <c r="E39" s="628"/>
      <c r="F39" s="629"/>
      <c r="G39" s="627"/>
      <c r="H39" s="628"/>
      <c r="I39" s="628"/>
      <c r="J39" s="629"/>
      <c r="K39" s="627">
        <f t="shared" si="6"/>
        <v>0</v>
      </c>
      <c r="L39" s="628">
        <f t="shared" si="6"/>
        <v>0</v>
      </c>
      <c r="M39" s="628">
        <f t="shared" si="6"/>
        <v>0</v>
      </c>
      <c r="N39" s="629"/>
      <c r="O39" s="622"/>
      <c r="P39" s="623"/>
    </row>
    <row r="40" spans="1:16269" s="624" customFormat="1" ht="23.25" x14ac:dyDescent="0.2">
      <c r="A40" s="625" t="s">
        <v>399</v>
      </c>
      <c r="B40" s="1073" t="str">
        <f>'[7]15. finanszírozás be_ki (B8,K9)'!C10</f>
        <v>Likviditási célú hitelek, kölcsönök felvétele pénzügyi vállalkozástól</v>
      </c>
      <c r="C40" s="627">
        <f>'2.1.Bevételek_részletes'!C44</f>
        <v>0</v>
      </c>
      <c r="D40" s="628">
        <f>'2.1.Bevételek_részletes'!D44</f>
        <v>0</v>
      </c>
      <c r="E40" s="628">
        <f>'2.1.Bevételek_részletes'!E44</f>
        <v>0</v>
      </c>
      <c r="F40" s="629"/>
      <c r="G40" s="627"/>
      <c r="H40" s="628"/>
      <c r="I40" s="628"/>
      <c r="J40" s="629"/>
      <c r="K40" s="627">
        <f t="shared" si="6"/>
        <v>0</v>
      </c>
      <c r="L40" s="628">
        <f t="shared" si="6"/>
        <v>0</v>
      </c>
      <c r="M40" s="628">
        <f t="shared" si="6"/>
        <v>0</v>
      </c>
      <c r="N40" s="629"/>
      <c r="O40" s="630"/>
      <c r="P40" s="631"/>
    </row>
    <row r="41" spans="1:16269" s="624" customFormat="1" ht="23.25" x14ac:dyDescent="0.2">
      <c r="A41" s="618" t="s">
        <v>278</v>
      </c>
      <c r="B41" s="1079" t="s">
        <v>277</v>
      </c>
      <c r="C41" s="619">
        <f>K41-G41</f>
        <v>0</v>
      </c>
      <c r="D41" s="1071">
        <f t="shared" ref="D41:E42" si="12">L41-H41</f>
        <v>280637503</v>
      </c>
      <c r="E41" s="1071">
        <f t="shared" si="12"/>
        <v>280637503</v>
      </c>
      <c r="F41" s="621">
        <f t="shared" ref="F41:F47" si="13">E41/D41%</f>
        <v>100.00000000000001</v>
      </c>
      <c r="G41" s="619">
        <f>SUM(G39:G40)</f>
        <v>0</v>
      </c>
      <c r="H41" s="620">
        <f>SUM(H39:H40)</f>
        <v>0</v>
      </c>
      <c r="I41" s="620">
        <f>SUM(I39:I40)</f>
        <v>0</v>
      </c>
      <c r="J41" s="621"/>
      <c r="K41" s="619">
        <f>'2.1.Bevételek_részletes'!C45</f>
        <v>0</v>
      </c>
      <c r="L41" s="1105">
        <f>'2.1.Bevételek_részletes'!D45</f>
        <v>280637503</v>
      </c>
      <c r="M41" s="620">
        <f>'2.1.Bevételek_részletes'!E45</f>
        <v>280637503</v>
      </c>
      <c r="N41" s="621">
        <f t="shared" ref="N41:N47" si="14">M41/L41%</f>
        <v>100.00000000000001</v>
      </c>
      <c r="O41" s="622"/>
      <c r="P41" s="623"/>
    </row>
    <row r="42" spans="1:16269" s="624" customFormat="1" ht="22.9" customHeight="1" x14ac:dyDescent="0.2">
      <c r="A42" s="618" t="s">
        <v>278</v>
      </c>
      <c r="B42" s="1079" t="s">
        <v>279</v>
      </c>
      <c r="C42" s="619">
        <f>K42-G42</f>
        <v>103886460</v>
      </c>
      <c r="D42" s="1071">
        <f t="shared" si="12"/>
        <v>1499403917</v>
      </c>
      <c r="E42" s="1071">
        <f t="shared" si="12"/>
        <v>1499403917</v>
      </c>
      <c r="F42" s="621">
        <f t="shared" si="13"/>
        <v>100</v>
      </c>
      <c r="G42" s="619"/>
      <c r="H42" s="620"/>
      <c r="I42" s="620"/>
      <c r="J42" s="621"/>
      <c r="K42" s="619">
        <f>'2.1.Bevételek_részletes'!C46</f>
        <v>103886460</v>
      </c>
      <c r="L42" s="1105">
        <f>'2.1.Bevételek_részletes'!D46</f>
        <v>1499403917</v>
      </c>
      <c r="M42" s="620">
        <f>'2.1.Bevételek_részletes'!E46</f>
        <v>1499403917</v>
      </c>
      <c r="N42" s="621">
        <f t="shared" si="14"/>
        <v>100</v>
      </c>
      <c r="O42" s="643"/>
      <c r="P42" s="644"/>
    </row>
    <row r="43" spans="1:16269" s="624" customFormat="1" ht="23.25" x14ac:dyDescent="0.2">
      <c r="A43" s="625" t="s">
        <v>281</v>
      </c>
      <c r="B43" s="1073" t="s">
        <v>280</v>
      </c>
      <c r="C43" s="619">
        <f>SUM(C41:C42)</f>
        <v>103886460</v>
      </c>
      <c r="D43" s="620">
        <f>SUM(D41:D42)</f>
        <v>1780041420</v>
      </c>
      <c r="E43" s="620">
        <f>SUM(E41:E42)</f>
        <v>1780041420</v>
      </c>
      <c r="F43" s="621">
        <f t="shared" si="13"/>
        <v>100</v>
      </c>
      <c r="G43" s="619"/>
      <c r="H43" s="620"/>
      <c r="I43" s="620"/>
      <c r="J43" s="621"/>
      <c r="K43" s="619">
        <f>SUM(K41:K42)</f>
        <v>103886460</v>
      </c>
      <c r="L43" s="1105">
        <f>SUM(L41:L42)</f>
        <v>1780041420</v>
      </c>
      <c r="M43" s="620">
        <f>SUM(M41:M42)</f>
        <v>1780041420</v>
      </c>
      <c r="N43" s="621">
        <f t="shared" si="14"/>
        <v>100</v>
      </c>
      <c r="O43" s="655"/>
      <c r="P43" s="656"/>
    </row>
    <row r="44" spans="1:16269" s="624" customFormat="1" ht="23.25" x14ac:dyDescent="0.2">
      <c r="A44" s="618" t="s">
        <v>432</v>
      </c>
      <c r="B44" s="1072" t="s">
        <v>898</v>
      </c>
      <c r="C44" s="619">
        <f>K44-G44</f>
        <v>0</v>
      </c>
      <c r="D44" s="620">
        <f>L44-H44</f>
        <v>0</v>
      </c>
      <c r="E44" s="620">
        <f>M44-I44</f>
        <v>46545354</v>
      </c>
      <c r="F44" s="621"/>
      <c r="G44" s="619"/>
      <c r="H44" s="620"/>
      <c r="I44" s="620"/>
      <c r="J44" s="621"/>
      <c r="K44" s="619">
        <f>'2.1.Bevételek_részletes'!C49</f>
        <v>0</v>
      </c>
      <c r="L44" s="620">
        <f>'2.1.Bevételek_részletes'!D49</f>
        <v>0</v>
      </c>
      <c r="M44" s="620">
        <f>'2.1.Bevételek_részletes'!E49</f>
        <v>46545354</v>
      </c>
      <c r="N44" s="621"/>
      <c r="O44" s="657"/>
      <c r="P44" s="658"/>
      <c r="Q44" s="659"/>
      <c r="R44" s="658"/>
      <c r="S44" s="659"/>
      <c r="T44" s="658"/>
      <c r="U44" s="659"/>
      <c r="V44" s="658"/>
      <c r="W44" s="659"/>
      <c r="X44" s="658"/>
      <c r="Y44" s="659"/>
      <c r="Z44" s="658"/>
      <c r="AA44" s="658"/>
      <c r="AB44" s="658"/>
      <c r="AC44" s="658"/>
      <c r="AD44" s="658"/>
      <c r="AE44" s="658"/>
      <c r="AF44" s="658"/>
      <c r="AG44" s="659"/>
      <c r="AH44" s="658"/>
      <c r="AI44" s="659"/>
      <c r="AJ44" s="658"/>
      <c r="AK44" s="659"/>
      <c r="AL44" s="658"/>
      <c r="AM44" s="562" t="s">
        <v>898</v>
      </c>
      <c r="AN44" s="660" t="s">
        <v>432</v>
      </c>
      <c r="AO44" s="562" t="s">
        <v>898</v>
      </c>
      <c r="AP44" s="660" t="s">
        <v>432</v>
      </c>
      <c r="AQ44" s="562" t="s">
        <v>898</v>
      </c>
      <c r="AR44" s="660" t="s">
        <v>432</v>
      </c>
      <c r="AS44" s="562" t="s">
        <v>898</v>
      </c>
      <c r="AT44" s="660" t="s">
        <v>432</v>
      </c>
      <c r="AU44" s="562" t="s">
        <v>898</v>
      </c>
      <c r="AV44" s="660" t="s">
        <v>432</v>
      </c>
      <c r="AW44" s="562" t="s">
        <v>898</v>
      </c>
      <c r="AX44" s="660" t="s">
        <v>432</v>
      </c>
      <c r="AY44" s="562" t="s">
        <v>898</v>
      </c>
      <c r="AZ44" s="660" t="s">
        <v>432</v>
      </c>
      <c r="BA44" s="562" t="s">
        <v>898</v>
      </c>
      <c r="BB44" s="660" t="s">
        <v>432</v>
      </c>
      <c r="BC44" s="562" t="s">
        <v>898</v>
      </c>
      <c r="BD44" s="660" t="s">
        <v>432</v>
      </c>
      <c r="BE44" s="562" t="s">
        <v>898</v>
      </c>
      <c r="BF44" s="660" t="s">
        <v>432</v>
      </c>
      <c r="BG44" s="562" t="s">
        <v>898</v>
      </c>
      <c r="BH44" s="660" t="s">
        <v>432</v>
      </c>
      <c r="BI44" s="562" t="s">
        <v>898</v>
      </c>
      <c r="BJ44" s="660" t="s">
        <v>432</v>
      </c>
      <c r="BK44" s="562" t="s">
        <v>898</v>
      </c>
      <c r="BL44" s="660" t="s">
        <v>432</v>
      </c>
      <c r="BM44" s="562" t="s">
        <v>898</v>
      </c>
      <c r="BN44" s="660" t="s">
        <v>432</v>
      </c>
      <c r="BO44" s="562" t="s">
        <v>898</v>
      </c>
      <c r="BP44" s="660" t="s">
        <v>432</v>
      </c>
      <c r="BQ44" s="562" t="s">
        <v>898</v>
      </c>
      <c r="BR44" s="660" t="s">
        <v>432</v>
      </c>
      <c r="BS44" s="562" t="s">
        <v>898</v>
      </c>
      <c r="BT44" s="660" t="s">
        <v>432</v>
      </c>
      <c r="BU44" s="562" t="s">
        <v>898</v>
      </c>
      <c r="BV44" s="660" t="s">
        <v>432</v>
      </c>
      <c r="BW44" s="562" t="s">
        <v>898</v>
      </c>
      <c r="BX44" s="660" t="s">
        <v>432</v>
      </c>
      <c r="BY44" s="562" t="s">
        <v>898</v>
      </c>
      <c r="BZ44" s="660" t="s">
        <v>432</v>
      </c>
      <c r="CA44" s="562" t="s">
        <v>898</v>
      </c>
      <c r="CB44" s="660" t="s">
        <v>432</v>
      </c>
      <c r="CC44" s="562" t="s">
        <v>898</v>
      </c>
      <c r="CD44" s="660" t="s">
        <v>432</v>
      </c>
      <c r="CE44" s="562" t="s">
        <v>898</v>
      </c>
      <c r="CF44" s="660" t="s">
        <v>432</v>
      </c>
      <c r="CG44" s="562" t="s">
        <v>898</v>
      </c>
      <c r="CH44" s="660" t="s">
        <v>432</v>
      </c>
      <c r="CI44" s="562" t="s">
        <v>898</v>
      </c>
      <c r="CJ44" s="660" t="s">
        <v>432</v>
      </c>
      <c r="CK44" s="562" t="s">
        <v>898</v>
      </c>
      <c r="CL44" s="660" t="s">
        <v>432</v>
      </c>
      <c r="CM44" s="562" t="s">
        <v>898</v>
      </c>
      <c r="CN44" s="660" t="s">
        <v>432</v>
      </c>
      <c r="CO44" s="562" t="s">
        <v>898</v>
      </c>
      <c r="CP44" s="660" t="s">
        <v>432</v>
      </c>
      <c r="CQ44" s="562" t="s">
        <v>898</v>
      </c>
      <c r="CR44" s="660" t="s">
        <v>432</v>
      </c>
      <c r="CS44" s="562" t="s">
        <v>898</v>
      </c>
      <c r="CT44" s="660" t="s">
        <v>432</v>
      </c>
      <c r="CU44" s="562" t="s">
        <v>898</v>
      </c>
      <c r="CV44" s="660" t="s">
        <v>432</v>
      </c>
      <c r="CW44" s="562" t="s">
        <v>898</v>
      </c>
      <c r="CX44" s="660" t="s">
        <v>432</v>
      </c>
      <c r="CY44" s="562" t="s">
        <v>898</v>
      </c>
      <c r="CZ44" s="660" t="s">
        <v>432</v>
      </c>
      <c r="DA44" s="562" t="s">
        <v>898</v>
      </c>
      <c r="DB44" s="660" t="s">
        <v>432</v>
      </c>
      <c r="DC44" s="562" t="s">
        <v>898</v>
      </c>
      <c r="DD44" s="660" t="s">
        <v>432</v>
      </c>
      <c r="DE44" s="562" t="s">
        <v>898</v>
      </c>
      <c r="DF44" s="660" t="s">
        <v>432</v>
      </c>
      <c r="DG44" s="562" t="s">
        <v>898</v>
      </c>
      <c r="DH44" s="660" t="s">
        <v>432</v>
      </c>
      <c r="DI44" s="562" t="s">
        <v>898</v>
      </c>
      <c r="DJ44" s="660" t="s">
        <v>432</v>
      </c>
      <c r="DK44" s="562" t="s">
        <v>898</v>
      </c>
      <c r="DL44" s="660" t="s">
        <v>432</v>
      </c>
      <c r="DM44" s="562" t="s">
        <v>898</v>
      </c>
      <c r="DN44" s="660" t="s">
        <v>432</v>
      </c>
      <c r="DO44" s="562" t="s">
        <v>898</v>
      </c>
      <c r="DP44" s="660" t="s">
        <v>432</v>
      </c>
      <c r="DQ44" s="562" t="s">
        <v>898</v>
      </c>
      <c r="DR44" s="660" t="s">
        <v>432</v>
      </c>
      <c r="DS44" s="562" t="s">
        <v>898</v>
      </c>
      <c r="DT44" s="660" t="s">
        <v>432</v>
      </c>
      <c r="DU44" s="562" t="s">
        <v>898</v>
      </c>
      <c r="DV44" s="660" t="s">
        <v>432</v>
      </c>
      <c r="DW44" s="562" t="s">
        <v>898</v>
      </c>
      <c r="DX44" s="660" t="s">
        <v>432</v>
      </c>
      <c r="DY44" s="562" t="s">
        <v>898</v>
      </c>
      <c r="DZ44" s="660" t="s">
        <v>432</v>
      </c>
      <c r="EA44" s="562" t="s">
        <v>898</v>
      </c>
      <c r="EB44" s="660" t="s">
        <v>432</v>
      </c>
      <c r="EC44" s="562" t="s">
        <v>898</v>
      </c>
      <c r="ED44" s="660" t="s">
        <v>432</v>
      </c>
      <c r="EE44" s="562" t="s">
        <v>898</v>
      </c>
      <c r="EF44" s="660" t="s">
        <v>432</v>
      </c>
      <c r="EG44" s="562" t="s">
        <v>898</v>
      </c>
      <c r="EH44" s="660" t="s">
        <v>432</v>
      </c>
      <c r="EI44" s="562" t="s">
        <v>898</v>
      </c>
      <c r="EJ44" s="660" t="s">
        <v>432</v>
      </c>
      <c r="EK44" s="562" t="s">
        <v>898</v>
      </c>
      <c r="EL44" s="660" t="s">
        <v>432</v>
      </c>
      <c r="EM44" s="562" t="s">
        <v>898</v>
      </c>
      <c r="EN44" s="660" t="s">
        <v>432</v>
      </c>
      <c r="EO44" s="562" t="s">
        <v>898</v>
      </c>
      <c r="EP44" s="660" t="s">
        <v>432</v>
      </c>
      <c r="EQ44" s="562" t="s">
        <v>898</v>
      </c>
      <c r="ER44" s="660" t="s">
        <v>432</v>
      </c>
      <c r="ES44" s="562" t="s">
        <v>898</v>
      </c>
      <c r="ET44" s="660" t="s">
        <v>432</v>
      </c>
      <c r="EU44" s="562" t="s">
        <v>898</v>
      </c>
      <c r="EV44" s="660" t="s">
        <v>432</v>
      </c>
      <c r="EW44" s="562" t="s">
        <v>898</v>
      </c>
      <c r="EX44" s="660" t="s">
        <v>432</v>
      </c>
      <c r="EY44" s="562" t="s">
        <v>898</v>
      </c>
      <c r="EZ44" s="660" t="s">
        <v>432</v>
      </c>
      <c r="FA44" s="562" t="s">
        <v>898</v>
      </c>
      <c r="FB44" s="660" t="s">
        <v>432</v>
      </c>
      <c r="FC44" s="562" t="s">
        <v>898</v>
      </c>
      <c r="FD44" s="660" t="s">
        <v>432</v>
      </c>
      <c r="FE44" s="562" t="s">
        <v>898</v>
      </c>
      <c r="FF44" s="660" t="s">
        <v>432</v>
      </c>
      <c r="FG44" s="562" t="s">
        <v>898</v>
      </c>
      <c r="FH44" s="660" t="s">
        <v>432</v>
      </c>
      <c r="FI44" s="562" t="s">
        <v>898</v>
      </c>
      <c r="FJ44" s="660" t="s">
        <v>432</v>
      </c>
      <c r="FK44" s="562" t="s">
        <v>898</v>
      </c>
      <c r="FL44" s="660" t="s">
        <v>432</v>
      </c>
      <c r="FM44" s="562" t="s">
        <v>898</v>
      </c>
      <c r="FN44" s="660" t="s">
        <v>432</v>
      </c>
      <c r="FO44" s="562" t="s">
        <v>898</v>
      </c>
      <c r="FP44" s="660" t="s">
        <v>432</v>
      </c>
      <c r="FQ44" s="562" t="s">
        <v>898</v>
      </c>
      <c r="FR44" s="660" t="s">
        <v>432</v>
      </c>
      <c r="FS44" s="562" t="s">
        <v>898</v>
      </c>
      <c r="FT44" s="660" t="s">
        <v>432</v>
      </c>
      <c r="FU44" s="562" t="s">
        <v>898</v>
      </c>
      <c r="FV44" s="660" t="s">
        <v>432</v>
      </c>
      <c r="FW44" s="562" t="s">
        <v>898</v>
      </c>
      <c r="FX44" s="660" t="s">
        <v>432</v>
      </c>
      <c r="FY44" s="562" t="s">
        <v>898</v>
      </c>
      <c r="FZ44" s="660" t="s">
        <v>432</v>
      </c>
      <c r="GA44" s="562" t="s">
        <v>898</v>
      </c>
      <c r="GB44" s="660" t="s">
        <v>432</v>
      </c>
      <c r="GC44" s="562" t="s">
        <v>898</v>
      </c>
      <c r="GD44" s="660" t="s">
        <v>432</v>
      </c>
      <c r="GE44" s="562" t="s">
        <v>898</v>
      </c>
      <c r="GF44" s="660" t="s">
        <v>432</v>
      </c>
      <c r="GG44" s="562" t="s">
        <v>898</v>
      </c>
      <c r="GH44" s="660" t="s">
        <v>432</v>
      </c>
      <c r="GI44" s="562" t="s">
        <v>898</v>
      </c>
      <c r="GJ44" s="660" t="s">
        <v>432</v>
      </c>
      <c r="GK44" s="562" t="s">
        <v>898</v>
      </c>
      <c r="GL44" s="660" t="s">
        <v>432</v>
      </c>
      <c r="GM44" s="562" t="s">
        <v>898</v>
      </c>
      <c r="GN44" s="660" t="s">
        <v>432</v>
      </c>
      <c r="GO44" s="562" t="s">
        <v>898</v>
      </c>
      <c r="GP44" s="660" t="s">
        <v>432</v>
      </c>
      <c r="GQ44" s="562" t="s">
        <v>898</v>
      </c>
      <c r="GR44" s="660" t="s">
        <v>432</v>
      </c>
      <c r="GS44" s="562" t="s">
        <v>898</v>
      </c>
      <c r="GT44" s="660" t="s">
        <v>432</v>
      </c>
      <c r="GU44" s="562" t="s">
        <v>898</v>
      </c>
      <c r="GV44" s="660" t="s">
        <v>432</v>
      </c>
      <c r="GW44" s="562" t="s">
        <v>898</v>
      </c>
      <c r="GX44" s="660" t="s">
        <v>432</v>
      </c>
      <c r="GY44" s="562" t="s">
        <v>898</v>
      </c>
      <c r="GZ44" s="660" t="s">
        <v>432</v>
      </c>
      <c r="HA44" s="562" t="s">
        <v>898</v>
      </c>
      <c r="HB44" s="660" t="s">
        <v>432</v>
      </c>
      <c r="HC44" s="562" t="s">
        <v>898</v>
      </c>
      <c r="HD44" s="660" t="s">
        <v>432</v>
      </c>
      <c r="HE44" s="562" t="s">
        <v>898</v>
      </c>
      <c r="HF44" s="660" t="s">
        <v>432</v>
      </c>
      <c r="HG44" s="562" t="s">
        <v>898</v>
      </c>
      <c r="HH44" s="660" t="s">
        <v>432</v>
      </c>
      <c r="HI44" s="562" t="s">
        <v>898</v>
      </c>
      <c r="HJ44" s="660" t="s">
        <v>432</v>
      </c>
      <c r="HK44" s="562" t="s">
        <v>898</v>
      </c>
      <c r="HL44" s="660" t="s">
        <v>432</v>
      </c>
      <c r="HM44" s="562" t="s">
        <v>898</v>
      </c>
      <c r="HN44" s="660" t="s">
        <v>432</v>
      </c>
      <c r="HO44" s="562" t="s">
        <v>898</v>
      </c>
      <c r="HP44" s="660" t="s">
        <v>432</v>
      </c>
      <c r="HQ44" s="562" t="s">
        <v>898</v>
      </c>
      <c r="HR44" s="660" t="s">
        <v>432</v>
      </c>
      <c r="HS44" s="562" t="s">
        <v>898</v>
      </c>
      <c r="HT44" s="660" t="s">
        <v>432</v>
      </c>
      <c r="HU44" s="562" t="s">
        <v>898</v>
      </c>
      <c r="HV44" s="660" t="s">
        <v>432</v>
      </c>
      <c r="HW44" s="562" t="s">
        <v>898</v>
      </c>
      <c r="HX44" s="660" t="s">
        <v>432</v>
      </c>
      <c r="HY44" s="562" t="s">
        <v>898</v>
      </c>
      <c r="HZ44" s="660" t="s">
        <v>432</v>
      </c>
      <c r="IA44" s="562" t="s">
        <v>898</v>
      </c>
      <c r="IB44" s="660" t="s">
        <v>432</v>
      </c>
      <c r="IC44" s="562" t="s">
        <v>898</v>
      </c>
      <c r="ID44" s="660" t="s">
        <v>432</v>
      </c>
      <c r="IE44" s="562" t="s">
        <v>898</v>
      </c>
      <c r="IF44" s="660" t="s">
        <v>432</v>
      </c>
      <c r="IG44" s="562" t="s">
        <v>898</v>
      </c>
      <c r="IH44" s="660" t="s">
        <v>432</v>
      </c>
      <c r="II44" s="562" t="s">
        <v>898</v>
      </c>
      <c r="IJ44" s="660" t="s">
        <v>432</v>
      </c>
      <c r="IK44" s="562" t="s">
        <v>898</v>
      </c>
      <c r="IL44" s="660" t="s">
        <v>432</v>
      </c>
      <c r="IM44" s="562" t="s">
        <v>898</v>
      </c>
      <c r="IN44" s="660" t="s">
        <v>432</v>
      </c>
      <c r="IO44" s="562" t="s">
        <v>898</v>
      </c>
      <c r="IP44" s="660" t="s">
        <v>432</v>
      </c>
      <c r="IQ44" s="562" t="s">
        <v>898</v>
      </c>
      <c r="IR44" s="660" t="s">
        <v>432</v>
      </c>
      <c r="IS44" s="562" t="s">
        <v>898</v>
      </c>
      <c r="IT44" s="660" t="s">
        <v>432</v>
      </c>
      <c r="IU44" s="562" t="s">
        <v>898</v>
      </c>
      <c r="IV44" s="660" t="s">
        <v>432</v>
      </c>
      <c r="IW44" s="562" t="s">
        <v>898</v>
      </c>
      <c r="IX44" s="660" t="s">
        <v>432</v>
      </c>
      <c r="IY44" s="562" t="s">
        <v>898</v>
      </c>
      <c r="IZ44" s="660" t="s">
        <v>432</v>
      </c>
      <c r="JA44" s="562" t="s">
        <v>898</v>
      </c>
      <c r="JB44" s="660" t="s">
        <v>432</v>
      </c>
      <c r="JC44" s="562" t="s">
        <v>898</v>
      </c>
      <c r="JD44" s="660" t="s">
        <v>432</v>
      </c>
      <c r="JE44" s="562" t="s">
        <v>898</v>
      </c>
      <c r="JF44" s="660" t="s">
        <v>432</v>
      </c>
      <c r="JG44" s="562" t="s">
        <v>898</v>
      </c>
      <c r="JH44" s="660" t="s">
        <v>432</v>
      </c>
      <c r="JI44" s="562" t="s">
        <v>898</v>
      </c>
      <c r="JJ44" s="660" t="s">
        <v>432</v>
      </c>
      <c r="JK44" s="562" t="s">
        <v>898</v>
      </c>
      <c r="JL44" s="660" t="s">
        <v>432</v>
      </c>
      <c r="JM44" s="562" t="s">
        <v>898</v>
      </c>
      <c r="JN44" s="660" t="s">
        <v>432</v>
      </c>
      <c r="JO44" s="562" t="s">
        <v>898</v>
      </c>
      <c r="JP44" s="660" t="s">
        <v>432</v>
      </c>
      <c r="JQ44" s="562" t="s">
        <v>898</v>
      </c>
      <c r="JR44" s="660" t="s">
        <v>432</v>
      </c>
      <c r="JS44" s="562" t="s">
        <v>898</v>
      </c>
      <c r="JT44" s="660" t="s">
        <v>432</v>
      </c>
      <c r="JU44" s="562" t="s">
        <v>898</v>
      </c>
      <c r="JV44" s="660" t="s">
        <v>432</v>
      </c>
      <c r="JW44" s="562" t="s">
        <v>898</v>
      </c>
      <c r="JX44" s="660" t="s">
        <v>432</v>
      </c>
      <c r="JY44" s="562" t="s">
        <v>898</v>
      </c>
      <c r="JZ44" s="660" t="s">
        <v>432</v>
      </c>
      <c r="KA44" s="562" t="s">
        <v>898</v>
      </c>
      <c r="KB44" s="660" t="s">
        <v>432</v>
      </c>
      <c r="KC44" s="562" t="s">
        <v>898</v>
      </c>
      <c r="KD44" s="660" t="s">
        <v>432</v>
      </c>
      <c r="KE44" s="562" t="s">
        <v>898</v>
      </c>
      <c r="KF44" s="660" t="s">
        <v>432</v>
      </c>
      <c r="KG44" s="562" t="s">
        <v>898</v>
      </c>
      <c r="KH44" s="660" t="s">
        <v>432</v>
      </c>
      <c r="KI44" s="562" t="s">
        <v>898</v>
      </c>
      <c r="KJ44" s="660" t="s">
        <v>432</v>
      </c>
      <c r="KK44" s="562" t="s">
        <v>898</v>
      </c>
      <c r="KL44" s="660" t="s">
        <v>432</v>
      </c>
      <c r="KM44" s="562" t="s">
        <v>898</v>
      </c>
      <c r="KN44" s="660" t="s">
        <v>432</v>
      </c>
      <c r="KO44" s="562" t="s">
        <v>898</v>
      </c>
      <c r="KP44" s="660" t="s">
        <v>432</v>
      </c>
      <c r="KQ44" s="562" t="s">
        <v>898</v>
      </c>
      <c r="KR44" s="660" t="s">
        <v>432</v>
      </c>
      <c r="KS44" s="562" t="s">
        <v>898</v>
      </c>
      <c r="KT44" s="660" t="s">
        <v>432</v>
      </c>
      <c r="KU44" s="562" t="s">
        <v>898</v>
      </c>
      <c r="KV44" s="660" t="s">
        <v>432</v>
      </c>
      <c r="KW44" s="562" t="s">
        <v>898</v>
      </c>
      <c r="KX44" s="660" t="s">
        <v>432</v>
      </c>
      <c r="KY44" s="562" t="s">
        <v>898</v>
      </c>
      <c r="KZ44" s="660" t="s">
        <v>432</v>
      </c>
      <c r="LA44" s="562" t="s">
        <v>898</v>
      </c>
      <c r="LB44" s="660" t="s">
        <v>432</v>
      </c>
      <c r="LC44" s="562" t="s">
        <v>898</v>
      </c>
      <c r="LD44" s="660" t="s">
        <v>432</v>
      </c>
      <c r="LE44" s="562" t="s">
        <v>898</v>
      </c>
      <c r="LF44" s="660" t="s">
        <v>432</v>
      </c>
      <c r="LG44" s="562" t="s">
        <v>898</v>
      </c>
      <c r="LH44" s="660" t="s">
        <v>432</v>
      </c>
      <c r="LI44" s="562" t="s">
        <v>898</v>
      </c>
      <c r="LJ44" s="660" t="s">
        <v>432</v>
      </c>
      <c r="LK44" s="562" t="s">
        <v>898</v>
      </c>
      <c r="LL44" s="660" t="s">
        <v>432</v>
      </c>
      <c r="LM44" s="562" t="s">
        <v>898</v>
      </c>
      <c r="LN44" s="660" t="s">
        <v>432</v>
      </c>
      <c r="LO44" s="562" t="s">
        <v>898</v>
      </c>
      <c r="LP44" s="660" t="s">
        <v>432</v>
      </c>
      <c r="LQ44" s="562" t="s">
        <v>898</v>
      </c>
      <c r="LR44" s="660" t="s">
        <v>432</v>
      </c>
      <c r="LS44" s="562" t="s">
        <v>898</v>
      </c>
      <c r="LT44" s="660" t="s">
        <v>432</v>
      </c>
      <c r="LU44" s="562" t="s">
        <v>898</v>
      </c>
      <c r="LV44" s="660" t="s">
        <v>432</v>
      </c>
      <c r="LW44" s="562" t="s">
        <v>898</v>
      </c>
      <c r="LX44" s="660" t="s">
        <v>432</v>
      </c>
      <c r="LY44" s="562" t="s">
        <v>898</v>
      </c>
      <c r="LZ44" s="660" t="s">
        <v>432</v>
      </c>
      <c r="MA44" s="562" t="s">
        <v>898</v>
      </c>
      <c r="MB44" s="660" t="s">
        <v>432</v>
      </c>
      <c r="MC44" s="562" t="s">
        <v>898</v>
      </c>
      <c r="MD44" s="660" t="s">
        <v>432</v>
      </c>
      <c r="ME44" s="562" t="s">
        <v>898</v>
      </c>
      <c r="MF44" s="660" t="s">
        <v>432</v>
      </c>
      <c r="MG44" s="562" t="s">
        <v>898</v>
      </c>
      <c r="MH44" s="660" t="s">
        <v>432</v>
      </c>
      <c r="MI44" s="562" t="s">
        <v>898</v>
      </c>
      <c r="MJ44" s="660" t="s">
        <v>432</v>
      </c>
      <c r="MK44" s="562" t="s">
        <v>898</v>
      </c>
      <c r="ML44" s="660" t="s">
        <v>432</v>
      </c>
      <c r="MM44" s="562" t="s">
        <v>898</v>
      </c>
      <c r="MN44" s="660" t="s">
        <v>432</v>
      </c>
      <c r="MO44" s="562" t="s">
        <v>898</v>
      </c>
      <c r="MP44" s="660" t="s">
        <v>432</v>
      </c>
      <c r="MQ44" s="562" t="s">
        <v>898</v>
      </c>
      <c r="MR44" s="660" t="s">
        <v>432</v>
      </c>
      <c r="MS44" s="562" t="s">
        <v>898</v>
      </c>
      <c r="MT44" s="660" t="s">
        <v>432</v>
      </c>
      <c r="MU44" s="562" t="s">
        <v>898</v>
      </c>
      <c r="MV44" s="660" t="s">
        <v>432</v>
      </c>
      <c r="MW44" s="562" t="s">
        <v>898</v>
      </c>
      <c r="MX44" s="660" t="s">
        <v>432</v>
      </c>
      <c r="MY44" s="562" t="s">
        <v>898</v>
      </c>
      <c r="MZ44" s="660" t="s">
        <v>432</v>
      </c>
      <c r="NA44" s="562" t="s">
        <v>898</v>
      </c>
      <c r="NB44" s="660" t="s">
        <v>432</v>
      </c>
      <c r="NC44" s="562" t="s">
        <v>898</v>
      </c>
      <c r="ND44" s="660" t="s">
        <v>432</v>
      </c>
      <c r="NE44" s="562" t="s">
        <v>898</v>
      </c>
      <c r="NF44" s="660" t="s">
        <v>432</v>
      </c>
      <c r="NG44" s="562" t="s">
        <v>898</v>
      </c>
      <c r="NH44" s="660" t="s">
        <v>432</v>
      </c>
      <c r="NI44" s="562" t="s">
        <v>898</v>
      </c>
      <c r="NJ44" s="660" t="s">
        <v>432</v>
      </c>
      <c r="NK44" s="562" t="s">
        <v>898</v>
      </c>
      <c r="NL44" s="660" t="s">
        <v>432</v>
      </c>
      <c r="NM44" s="562" t="s">
        <v>898</v>
      </c>
      <c r="NN44" s="660" t="s">
        <v>432</v>
      </c>
      <c r="NO44" s="562" t="s">
        <v>898</v>
      </c>
      <c r="NP44" s="660" t="s">
        <v>432</v>
      </c>
      <c r="NQ44" s="562" t="s">
        <v>898</v>
      </c>
      <c r="NR44" s="660" t="s">
        <v>432</v>
      </c>
      <c r="NS44" s="562" t="s">
        <v>898</v>
      </c>
      <c r="NT44" s="660" t="s">
        <v>432</v>
      </c>
      <c r="NU44" s="562" t="s">
        <v>898</v>
      </c>
      <c r="NV44" s="660" t="s">
        <v>432</v>
      </c>
      <c r="NW44" s="562" t="s">
        <v>898</v>
      </c>
      <c r="NX44" s="660" t="s">
        <v>432</v>
      </c>
      <c r="NY44" s="562" t="s">
        <v>898</v>
      </c>
      <c r="NZ44" s="660" t="s">
        <v>432</v>
      </c>
      <c r="OA44" s="562" t="s">
        <v>898</v>
      </c>
      <c r="OB44" s="660" t="s">
        <v>432</v>
      </c>
      <c r="OC44" s="562" t="s">
        <v>898</v>
      </c>
      <c r="OD44" s="660" t="s">
        <v>432</v>
      </c>
      <c r="OE44" s="562" t="s">
        <v>898</v>
      </c>
      <c r="OF44" s="660" t="s">
        <v>432</v>
      </c>
      <c r="OG44" s="562" t="s">
        <v>898</v>
      </c>
      <c r="OH44" s="660" t="s">
        <v>432</v>
      </c>
      <c r="OI44" s="562" t="s">
        <v>898</v>
      </c>
      <c r="OJ44" s="660" t="s">
        <v>432</v>
      </c>
      <c r="OK44" s="562" t="s">
        <v>898</v>
      </c>
      <c r="OL44" s="660" t="s">
        <v>432</v>
      </c>
      <c r="OM44" s="562" t="s">
        <v>898</v>
      </c>
      <c r="ON44" s="660" t="s">
        <v>432</v>
      </c>
      <c r="OO44" s="562" t="s">
        <v>898</v>
      </c>
      <c r="OP44" s="660" t="s">
        <v>432</v>
      </c>
      <c r="OQ44" s="562" t="s">
        <v>898</v>
      </c>
      <c r="OR44" s="660" t="s">
        <v>432</v>
      </c>
      <c r="OS44" s="562" t="s">
        <v>898</v>
      </c>
      <c r="OT44" s="660" t="s">
        <v>432</v>
      </c>
      <c r="OU44" s="562" t="s">
        <v>898</v>
      </c>
      <c r="OV44" s="660" t="s">
        <v>432</v>
      </c>
      <c r="OW44" s="562" t="s">
        <v>898</v>
      </c>
      <c r="OX44" s="660" t="s">
        <v>432</v>
      </c>
      <c r="OY44" s="562" t="s">
        <v>898</v>
      </c>
      <c r="OZ44" s="660" t="s">
        <v>432</v>
      </c>
      <c r="PA44" s="562" t="s">
        <v>898</v>
      </c>
      <c r="PB44" s="660" t="s">
        <v>432</v>
      </c>
      <c r="PC44" s="562" t="s">
        <v>898</v>
      </c>
      <c r="PD44" s="660" t="s">
        <v>432</v>
      </c>
      <c r="PE44" s="562" t="s">
        <v>898</v>
      </c>
      <c r="PF44" s="660" t="s">
        <v>432</v>
      </c>
      <c r="PG44" s="562" t="s">
        <v>898</v>
      </c>
      <c r="PH44" s="660" t="s">
        <v>432</v>
      </c>
      <c r="PI44" s="562" t="s">
        <v>898</v>
      </c>
      <c r="PJ44" s="660" t="s">
        <v>432</v>
      </c>
      <c r="PK44" s="562" t="s">
        <v>898</v>
      </c>
      <c r="PL44" s="660" t="s">
        <v>432</v>
      </c>
      <c r="PM44" s="562" t="s">
        <v>898</v>
      </c>
      <c r="PN44" s="660" t="s">
        <v>432</v>
      </c>
      <c r="PO44" s="562" t="s">
        <v>898</v>
      </c>
      <c r="PP44" s="660" t="s">
        <v>432</v>
      </c>
      <c r="PQ44" s="562" t="s">
        <v>898</v>
      </c>
      <c r="PR44" s="660" t="s">
        <v>432</v>
      </c>
      <c r="PS44" s="562" t="s">
        <v>898</v>
      </c>
      <c r="PT44" s="660" t="s">
        <v>432</v>
      </c>
      <c r="PU44" s="562" t="s">
        <v>898</v>
      </c>
      <c r="PV44" s="660" t="s">
        <v>432</v>
      </c>
      <c r="PW44" s="562" t="s">
        <v>898</v>
      </c>
      <c r="PX44" s="660" t="s">
        <v>432</v>
      </c>
      <c r="PY44" s="562" t="s">
        <v>898</v>
      </c>
      <c r="PZ44" s="660" t="s">
        <v>432</v>
      </c>
      <c r="QA44" s="562" t="s">
        <v>898</v>
      </c>
      <c r="QB44" s="660" t="s">
        <v>432</v>
      </c>
      <c r="QC44" s="562" t="s">
        <v>898</v>
      </c>
      <c r="QD44" s="660" t="s">
        <v>432</v>
      </c>
      <c r="QE44" s="562" t="s">
        <v>898</v>
      </c>
      <c r="QF44" s="660" t="s">
        <v>432</v>
      </c>
      <c r="QG44" s="562" t="s">
        <v>898</v>
      </c>
      <c r="QH44" s="660" t="s">
        <v>432</v>
      </c>
      <c r="QI44" s="562" t="s">
        <v>898</v>
      </c>
      <c r="QJ44" s="660" t="s">
        <v>432</v>
      </c>
      <c r="QK44" s="562" t="s">
        <v>898</v>
      </c>
      <c r="QL44" s="660" t="s">
        <v>432</v>
      </c>
      <c r="QM44" s="562" t="s">
        <v>898</v>
      </c>
      <c r="QN44" s="660" t="s">
        <v>432</v>
      </c>
      <c r="QO44" s="562" t="s">
        <v>898</v>
      </c>
      <c r="QP44" s="660" t="s">
        <v>432</v>
      </c>
      <c r="QQ44" s="562" t="s">
        <v>898</v>
      </c>
      <c r="QR44" s="660" t="s">
        <v>432</v>
      </c>
      <c r="QS44" s="562" t="s">
        <v>898</v>
      </c>
      <c r="QT44" s="660" t="s">
        <v>432</v>
      </c>
      <c r="QU44" s="562" t="s">
        <v>898</v>
      </c>
      <c r="QV44" s="660" t="s">
        <v>432</v>
      </c>
      <c r="QW44" s="562" t="s">
        <v>898</v>
      </c>
      <c r="QX44" s="660" t="s">
        <v>432</v>
      </c>
      <c r="QY44" s="562" t="s">
        <v>898</v>
      </c>
      <c r="QZ44" s="660" t="s">
        <v>432</v>
      </c>
      <c r="RA44" s="562" t="s">
        <v>898</v>
      </c>
      <c r="RB44" s="660" t="s">
        <v>432</v>
      </c>
      <c r="RC44" s="562" t="s">
        <v>898</v>
      </c>
      <c r="RD44" s="660" t="s">
        <v>432</v>
      </c>
      <c r="RE44" s="562" t="s">
        <v>898</v>
      </c>
      <c r="RF44" s="660" t="s">
        <v>432</v>
      </c>
      <c r="RG44" s="562" t="s">
        <v>898</v>
      </c>
      <c r="RH44" s="660" t="s">
        <v>432</v>
      </c>
      <c r="RI44" s="562" t="s">
        <v>898</v>
      </c>
      <c r="RJ44" s="660" t="s">
        <v>432</v>
      </c>
      <c r="RK44" s="562" t="s">
        <v>898</v>
      </c>
      <c r="RL44" s="660" t="s">
        <v>432</v>
      </c>
      <c r="RM44" s="562" t="s">
        <v>898</v>
      </c>
      <c r="RN44" s="660" t="s">
        <v>432</v>
      </c>
      <c r="RO44" s="562" t="s">
        <v>898</v>
      </c>
      <c r="RP44" s="660" t="s">
        <v>432</v>
      </c>
      <c r="RQ44" s="562" t="s">
        <v>898</v>
      </c>
      <c r="RR44" s="660" t="s">
        <v>432</v>
      </c>
      <c r="RS44" s="562" t="s">
        <v>898</v>
      </c>
      <c r="RT44" s="660" t="s">
        <v>432</v>
      </c>
      <c r="RU44" s="562" t="s">
        <v>898</v>
      </c>
      <c r="RV44" s="660" t="s">
        <v>432</v>
      </c>
      <c r="RW44" s="562" t="s">
        <v>898</v>
      </c>
      <c r="RX44" s="660" t="s">
        <v>432</v>
      </c>
      <c r="RY44" s="562" t="s">
        <v>898</v>
      </c>
      <c r="RZ44" s="660" t="s">
        <v>432</v>
      </c>
      <c r="SA44" s="562" t="s">
        <v>898</v>
      </c>
      <c r="SB44" s="660" t="s">
        <v>432</v>
      </c>
      <c r="SC44" s="562" t="s">
        <v>898</v>
      </c>
      <c r="SD44" s="660" t="s">
        <v>432</v>
      </c>
      <c r="SE44" s="562" t="s">
        <v>898</v>
      </c>
      <c r="SF44" s="660" t="s">
        <v>432</v>
      </c>
      <c r="SG44" s="562" t="s">
        <v>898</v>
      </c>
      <c r="SH44" s="660" t="s">
        <v>432</v>
      </c>
      <c r="SI44" s="562" t="s">
        <v>898</v>
      </c>
      <c r="SJ44" s="660" t="s">
        <v>432</v>
      </c>
      <c r="SK44" s="562" t="s">
        <v>898</v>
      </c>
      <c r="SL44" s="660" t="s">
        <v>432</v>
      </c>
      <c r="SM44" s="562" t="s">
        <v>898</v>
      </c>
      <c r="SN44" s="660" t="s">
        <v>432</v>
      </c>
      <c r="SO44" s="562" t="s">
        <v>898</v>
      </c>
      <c r="SP44" s="660" t="s">
        <v>432</v>
      </c>
      <c r="SQ44" s="562" t="s">
        <v>898</v>
      </c>
      <c r="SR44" s="660" t="s">
        <v>432</v>
      </c>
      <c r="SS44" s="562" t="s">
        <v>898</v>
      </c>
      <c r="ST44" s="660" t="s">
        <v>432</v>
      </c>
      <c r="SU44" s="562" t="s">
        <v>898</v>
      </c>
      <c r="SV44" s="660" t="s">
        <v>432</v>
      </c>
      <c r="SW44" s="562" t="s">
        <v>898</v>
      </c>
      <c r="SX44" s="660" t="s">
        <v>432</v>
      </c>
      <c r="SY44" s="562" t="s">
        <v>898</v>
      </c>
      <c r="SZ44" s="660" t="s">
        <v>432</v>
      </c>
      <c r="TA44" s="562" t="s">
        <v>898</v>
      </c>
      <c r="TB44" s="660" t="s">
        <v>432</v>
      </c>
      <c r="TC44" s="562" t="s">
        <v>898</v>
      </c>
      <c r="TD44" s="660" t="s">
        <v>432</v>
      </c>
      <c r="TE44" s="562" t="s">
        <v>898</v>
      </c>
      <c r="TF44" s="660" t="s">
        <v>432</v>
      </c>
      <c r="TG44" s="562" t="s">
        <v>898</v>
      </c>
      <c r="TH44" s="660" t="s">
        <v>432</v>
      </c>
      <c r="TI44" s="562" t="s">
        <v>898</v>
      </c>
      <c r="TJ44" s="660" t="s">
        <v>432</v>
      </c>
      <c r="TK44" s="562" t="s">
        <v>898</v>
      </c>
      <c r="TL44" s="660" t="s">
        <v>432</v>
      </c>
      <c r="TM44" s="562" t="s">
        <v>898</v>
      </c>
      <c r="TN44" s="660" t="s">
        <v>432</v>
      </c>
      <c r="TO44" s="562" t="s">
        <v>898</v>
      </c>
      <c r="TP44" s="660" t="s">
        <v>432</v>
      </c>
      <c r="TQ44" s="562" t="s">
        <v>898</v>
      </c>
      <c r="TR44" s="660" t="s">
        <v>432</v>
      </c>
      <c r="TS44" s="562" t="s">
        <v>898</v>
      </c>
      <c r="TT44" s="660" t="s">
        <v>432</v>
      </c>
      <c r="TU44" s="562" t="s">
        <v>898</v>
      </c>
      <c r="TV44" s="660" t="s">
        <v>432</v>
      </c>
      <c r="TW44" s="562" t="s">
        <v>898</v>
      </c>
      <c r="TX44" s="660" t="s">
        <v>432</v>
      </c>
      <c r="TY44" s="562" t="s">
        <v>898</v>
      </c>
      <c r="TZ44" s="660" t="s">
        <v>432</v>
      </c>
      <c r="UA44" s="562" t="s">
        <v>898</v>
      </c>
      <c r="UB44" s="660" t="s">
        <v>432</v>
      </c>
      <c r="UC44" s="562" t="s">
        <v>898</v>
      </c>
      <c r="UD44" s="660" t="s">
        <v>432</v>
      </c>
      <c r="UE44" s="562" t="s">
        <v>898</v>
      </c>
      <c r="UF44" s="660" t="s">
        <v>432</v>
      </c>
      <c r="UG44" s="562" t="s">
        <v>898</v>
      </c>
      <c r="UH44" s="660" t="s">
        <v>432</v>
      </c>
      <c r="UI44" s="562" t="s">
        <v>898</v>
      </c>
      <c r="UJ44" s="660" t="s">
        <v>432</v>
      </c>
      <c r="UK44" s="562" t="s">
        <v>898</v>
      </c>
      <c r="UL44" s="660" t="s">
        <v>432</v>
      </c>
      <c r="UM44" s="562" t="s">
        <v>898</v>
      </c>
      <c r="UN44" s="660" t="s">
        <v>432</v>
      </c>
      <c r="UO44" s="562" t="s">
        <v>898</v>
      </c>
      <c r="UP44" s="660" t="s">
        <v>432</v>
      </c>
      <c r="UQ44" s="562" t="s">
        <v>898</v>
      </c>
      <c r="UR44" s="660" t="s">
        <v>432</v>
      </c>
      <c r="US44" s="562" t="s">
        <v>898</v>
      </c>
      <c r="UT44" s="660" t="s">
        <v>432</v>
      </c>
      <c r="UU44" s="562" t="s">
        <v>898</v>
      </c>
      <c r="UV44" s="660" t="s">
        <v>432</v>
      </c>
      <c r="UW44" s="562" t="s">
        <v>898</v>
      </c>
      <c r="UX44" s="660" t="s">
        <v>432</v>
      </c>
      <c r="UY44" s="562" t="s">
        <v>898</v>
      </c>
      <c r="UZ44" s="660" t="s">
        <v>432</v>
      </c>
      <c r="VA44" s="562" t="s">
        <v>898</v>
      </c>
      <c r="VB44" s="660" t="s">
        <v>432</v>
      </c>
      <c r="VC44" s="562" t="s">
        <v>898</v>
      </c>
      <c r="VD44" s="660" t="s">
        <v>432</v>
      </c>
      <c r="VE44" s="562" t="s">
        <v>898</v>
      </c>
      <c r="VF44" s="660" t="s">
        <v>432</v>
      </c>
      <c r="VG44" s="562" t="s">
        <v>898</v>
      </c>
      <c r="VH44" s="660" t="s">
        <v>432</v>
      </c>
      <c r="VI44" s="562" t="s">
        <v>898</v>
      </c>
      <c r="VJ44" s="660" t="s">
        <v>432</v>
      </c>
      <c r="VK44" s="562" t="s">
        <v>898</v>
      </c>
      <c r="VL44" s="660" t="s">
        <v>432</v>
      </c>
      <c r="VM44" s="562" t="s">
        <v>898</v>
      </c>
      <c r="VN44" s="660" t="s">
        <v>432</v>
      </c>
      <c r="VO44" s="562" t="s">
        <v>898</v>
      </c>
      <c r="VP44" s="660" t="s">
        <v>432</v>
      </c>
      <c r="VQ44" s="562" t="s">
        <v>898</v>
      </c>
      <c r="VR44" s="660" t="s">
        <v>432</v>
      </c>
      <c r="VS44" s="562" t="s">
        <v>898</v>
      </c>
      <c r="VT44" s="660" t="s">
        <v>432</v>
      </c>
      <c r="VU44" s="562" t="s">
        <v>898</v>
      </c>
      <c r="VV44" s="660" t="s">
        <v>432</v>
      </c>
      <c r="VW44" s="562" t="s">
        <v>898</v>
      </c>
      <c r="VX44" s="660" t="s">
        <v>432</v>
      </c>
      <c r="VY44" s="562" t="s">
        <v>898</v>
      </c>
      <c r="VZ44" s="660" t="s">
        <v>432</v>
      </c>
      <c r="WA44" s="562" t="s">
        <v>898</v>
      </c>
      <c r="WB44" s="660" t="s">
        <v>432</v>
      </c>
      <c r="WC44" s="562" t="s">
        <v>898</v>
      </c>
      <c r="WD44" s="660" t="s">
        <v>432</v>
      </c>
      <c r="WE44" s="562" t="s">
        <v>898</v>
      </c>
      <c r="WF44" s="660" t="s">
        <v>432</v>
      </c>
      <c r="WG44" s="562" t="s">
        <v>898</v>
      </c>
      <c r="WH44" s="660" t="s">
        <v>432</v>
      </c>
      <c r="WI44" s="562" t="s">
        <v>898</v>
      </c>
      <c r="WJ44" s="660" t="s">
        <v>432</v>
      </c>
      <c r="WK44" s="562" t="s">
        <v>898</v>
      </c>
      <c r="WL44" s="660" t="s">
        <v>432</v>
      </c>
      <c r="WM44" s="562" t="s">
        <v>898</v>
      </c>
      <c r="WN44" s="660" t="s">
        <v>432</v>
      </c>
      <c r="WO44" s="562" t="s">
        <v>898</v>
      </c>
      <c r="WP44" s="660" t="s">
        <v>432</v>
      </c>
      <c r="WQ44" s="562" t="s">
        <v>898</v>
      </c>
      <c r="WR44" s="660" t="s">
        <v>432</v>
      </c>
      <c r="WS44" s="562" t="s">
        <v>898</v>
      </c>
      <c r="WT44" s="660" t="s">
        <v>432</v>
      </c>
      <c r="WU44" s="562" t="s">
        <v>898</v>
      </c>
      <c r="WV44" s="660" t="s">
        <v>432</v>
      </c>
      <c r="WW44" s="562" t="s">
        <v>898</v>
      </c>
      <c r="WX44" s="660" t="s">
        <v>432</v>
      </c>
      <c r="WY44" s="562" t="s">
        <v>898</v>
      </c>
      <c r="WZ44" s="660" t="s">
        <v>432</v>
      </c>
      <c r="XA44" s="562" t="s">
        <v>898</v>
      </c>
      <c r="XB44" s="660" t="s">
        <v>432</v>
      </c>
      <c r="XC44" s="562" t="s">
        <v>898</v>
      </c>
      <c r="XD44" s="660" t="s">
        <v>432</v>
      </c>
      <c r="XE44" s="562" t="s">
        <v>898</v>
      </c>
      <c r="XF44" s="660" t="s">
        <v>432</v>
      </c>
      <c r="XG44" s="562" t="s">
        <v>898</v>
      </c>
      <c r="XH44" s="660" t="s">
        <v>432</v>
      </c>
      <c r="XI44" s="562" t="s">
        <v>898</v>
      </c>
      <c r="XJ44" s="660" t="s">
        <v>432</v>
      </c>
      <c r="XK44" s="562" t="s">
        <v>898</v>
      </c>
      <c r="XL44" s="660" t="s">
        <v>432</v>
      </c>
      <c r="XM44" s="562" t="s">
        <v>898</v>
      </c>
      <c r="XN44" s="660" t="s">
        <v>432</v>
      </c>
      <c r="XO44" s="562" t="s">
        <v>898</v>
      </c>
      <c r="XP44" s="660" t="s">
        <v>432</v>
      </c>
      <c r="XQ44" s="562" t="s">
        <v>898</v>
      </c>
      <c r="XR44" s="660" t="s">
        <v>432</v>
      </c>
      <c r="XS44" s="562" t="s">
        <v>898</v>
      </c>
      <c r="XT44" s="660" t="s">
        <v>432</v>
      </c>
      <c r="XU44" s="562" t="s">
        <v>898</v>
      </c>
      <c r="XV44" s="660" t="s">
        <v>432</v>
      </c>
      <c r="XW44" s="562" t="s">
        <v>898</v>
      </c>
      <c r="XX44" s="660" t="s">
        <v>432</v>
      </c>
      <c r="XY44" s="562" t="s">
        <v>898</v>
      </c>
      <c r="XZ44" s="660" t="s">
        <v>432</v>
      </c>
      <c r="YA44" s="562" t="s">
        <v>898</v>
      </c>
      <c r="YB44" s="660" t="s">
        <v>432</v>
      </c>
      <c r="YC44" s="562" t="s">
        <v>898</v>
      </c>
      <c r="YD44" s="660" t="s">
        <v>432</v>
      </c>
      <c r="YE44" s="562" t="s">
        <v>898</v>
      </c>
      <c r="YF44" s="660" t="s">
        <v>432</v>
      </c>
      <c r="YG44" s="562" t="s">
        <v>898</v>
      </c>
      <c r="YH44" s="660" t="s">
        <v>432</v>
      </c>
      <c r="YI44" s="562" t="s">
        <v>898</v>
      </c>
      <c r="YJ44" s="660" t="s">
        <v>432</v>
      </c>
      <c r="YK44" s="562" t="s">
        <v>898</v>
      </c>
      <c r="YL44" s="660" t="s">
        <v>432</v>
      </c>
      <c r="YM44" s="562" t="s">
        <v>898</v>
      </c>
      <c r="YN44" s="660" t="s">
        <v>432</v>
      </c>
      <c r="YO44" s="562" t="s">
        <v>898</v>
      </c>
      <c r="YP44" s="660" t="s">
        <v>432</v>
      </c>
      <c r="YQ44" s="562" t="s">
        <v>898</v>
      </c>
      <c r="YR44" s="660" t="s">
        <v>432</v>
      </c>
      <c r="YS44" s="562" t="s">
        <v>898</v>
      </c>
      <c r="YT44" s="660" t="s">
        <v>432</v>
      </c>
      <c r="YU44" s="562" t="s">
        <v>898</v>
      </c>
      <c r="YV44" s="660" t="s">
        <v>432</v>
      </c>
      <c r="YW44" s="562" t="s">
        <v>898</v>
      </c>
      <c r="YX44" s="660" t="s">
        <v>432</v>
      </c>
      <c r="YY44" s="562" t="s">
        <v>898</v>
      </c>
      <c r="YZ44" s="660" t="s">
        <v>432</v>
      </c>
      <c r="ZA44" s="562" t="s">
        <v>898</v>
      </c>
      <c r="ZB44" s="660" t="s">
        <v>432</v>
      </c>
      <c r="ZC44" s="562" t="s">
        <v>898</v>
      </c>
      <c r="ZD44" s="660" t="s">
        <v>432</v>
      </c>
      <c r="ZE44" s="562" t="s">
        <v>898</v>
      </c>
      <c r="ZF44" s="660" t="s">
        <v>432</v>
      </c>
      <c r="ZG44" s="562" t="s">
        <v>898</v>
      </c>
      <c r="ZH44" s="660" t="s">
        <v>432</v>
      </c>
      <c r="ZI44" s="562" t="s">
        <v>898</v>
      </c>
      <c r="ZJ44" s="660" t="s">
        <v>432</v>
      </c>
      <c r="ZK44" s="562" t="s">
        <v>898</v>
      </c>
      <c r="ZL44" s="660" t="s">
        <v>432</v>
      </c>
      <c r="ZM44" s="562" t="s">
        <v>898</v>
      </c>
      <c r="ZN44" s="660" t="s">
        <v>432</v>
      </c>
      <c r="ZO44" s="562" t="s">
        <v>898</v>
      </c>
      <c r="ZP44" s="660" t="s">
        <v>432</v>
      </c>
      <c r="ZQ44" s="562" t="s">
        <v>898</v>
      </c>
      <c r="ZR44" s="660" t="s">
        <v>432</v>
      </c>
      <c r="ZS44" s="562" t="s">
        <v>898</v>
      </c>
      <c r="ZT44" s="660" t="s">
        <v>432</v>
      </c>
      <c r="ZU44" s="562" t="s">
        <v>898</v>
      </c>
      <c r="ZV44" s="660" t="s">
        <v>432</v>
      </c>
      <c r="ZW44" s="562" t="s">
        <v>898</v>
      </c>
      <c r="ZX44" s="660" t="s">
        <v>432</v>
      </c>
      <c r="ZY44" s="562" t="s">
        <v>898</v>
      </c>
      <c r="ZZ44" s="660" t="s">
        <v>432</v>
      </c>
      <c r="AAA44" s="562" t="s">
        <v>898</v>
      </c>
      <c r="AAB44" s="660" t="s">
        <v>432</v>
      </c>
      <c r="AAC44" s="562" t="s">
        <v>898</v>
      </c>
      <c r="AAD44" s="660" t="s">
        <v>432</v>
      </c>
      <c r="AAE44" s="562" t="s">
        <v>898</v>
      </c>
      <c r="AAF44" s="660" t="s">
        <v>432</v>
      </c>
      <c r="AAG44" s="562" t="s">
        <v>898</v>
      </c>
      <c r="AAH44" s="660" t="s">
        <v>432</v>
      </c>
      <c r="AAI44" s="562" t="s">
        <v>898</v>
      </c>
      <c r="AAJ44" s="660" t="s">
        <v>432</v>
      </c>
      <c r="AAK44" s="562" t="s">
        <v>898</v>
      </c>
      <c r="AAL44" s="660" t="s">
        <v>432</v>
      </c>
      <c r="AAM44" s="562" t="s">
        <v>898</v>
      </c>
      <c r="AAN44" s="660" t="s">
        <v>432</v>
      </c>
      <c r="AAO44" s="562" t="s">
        <v>898</v>
      </c>
      <c r="AAP44" s="660" t="s">
        <v>432</v>
      </c>
      <c r="AAQ44" s="562" t="s">
        <v>898</v>
      </c>
      <c r="AAR44" s="660" t="s">
        <v>432</v>
      </c>
      <c r="AAS44" s="562" t="s">
        <v>898</v>
      </c>
      <c r="AAT44" s="660" t="s">
        <v>432</v>
      </c>
      <c r="AAU44" s="562" t="s">
        <v>898</v>
      </c>
      <c r="AAV44" s="660" t="s">
        <v>432</v>
      </c>
      <c r="AAW44" s="562" t="s">
        <v>898</v>
      </c>
      <c r="AAX44" s="660" t="s">
        <v>432</v>
      </c>
      <c r="AAY44" s="562" t="s">
        <v>898</v>
      </c>
      <c r="AAZ44" s="660" t="s">
        <v>432</v>
      </c>
      <c r="ABA44" s="562" t="s">
        <v>898</v>
      </c>
      <c r="ABB44" s="660" t="s">
        <v>432</v>
      </c>
      <c r="ABC44" s="562" t="s">
        <v>898</v>
      </c>
      <c r="ABD44" s="660" t="s">
        <v>432</v>
      </c>
      <c r="ABE44" s="562" t="s">
        <v>898</v>
      </c>
      <c r="ABF44" s="660" t="s">
        <v>432</v>
      </c>
      <c r="ABG44" s="562" t="s">
        <v>898</v>
      </c>
      <c r="ABH44" s="660" t="s">
        <v>432</v>
      </c>
      <c r="ABI44" s="562" t="s">
        <v>898</v>
      </c>
      <c r="ABJ44" s="660" t="s">
        <v>432</v>
      </c>
      <c r="ABK44" s="562" t="s">
        <v>898</v>
      </c>
      <c r="ABL44" s="660" t="s">
        <v>432</v>
      </c>
      <c r="ABM44" s="562" t="s">
        <v>898</v>
      </c>
      <c r="ABN44" s="660" t="s">
        <v>432</v>
      </c>
      <c r="ABO44" s="562" t="s">
        <v>898</v>
      </c>
      <c r="ABP44" s="660" t="s">
        <v>432</v>
      </c>
      <c r="ABQ44" s="562" t="s">
        <v>898</v>
      </c>
      <c r="ABR44" s="660" t="s">
        <v>432</v>
      </c>
      <c r="ABS44" s="562" t="s">
        <v>898</v>
      </c>
      <c r="ABT44" s="660" t="s">
        <v>432</v>
      </c>
      <c r="ABU44" s="562" t="s">
        <v>898</v>
      </c>
      <c r="ABV44" s="660" t="s">
        <v>432</v>
      </c>
      <c r="ABW44" s="562" t="s">
        <v>898</v>
      </c>
      <c r="ABX44" s="660" t="s">
        <v>432</v>
      </c>
      <c r="ABY44" s="562" t="s">
        <v>898</v>
      </c>
      <c r="ABZ44" s="660" t="s">
        <v>432</v>
      </c>
      <c r="ACA44" s="562" t="s">
        <v>898</v>
      </c>
      <c r="ACB44" s="660" t="s">
        <v>432</v>
      </c>
      <c r="ACC44" s="562" t="s">
        <v>898</v>
      </c>
      <c r="ACD44" s="660" t="s">
        <v>432</v>
      </c>
      <c r="ACE44" s="562" t="s">
        <v>898</v>
      </c>
      <c r="ACF44" s="660" t="s">
        <v>432</v>
      </c>
      <c r="ACG44" s="562" t="s">
        <v>898</v>
      </c>
      <c r="ACH44" s="660" t="s">
        <v>432</v>
      </c>
      <c r="ACI44" s="562" t="s">
        <v>898</v>
      </c>
      <c r="ACJ44" s="660" t="s">
        <v>432</v>
      </c>
      <c r="ACK44" s="562" t="s">
        <v>898</v>
      </c>
      <c r="ACL44" s="660" t="s">
        <v>432</v>
      </c>
      <c r="ACM44" s="562" t="s">
        <v>898</v>
      </c>
      <c r="ACN44" s="660" t="s">
        <v>432</v>
      </c>
      <c r="ACO44" s="562" t="s">
        <v>898</v>
      </c>
      <c r="ACP44" s="660" t="s">
        <v>432</v>
      </c>
      <c r="ACQ44" s="562" t="s">
        <v>898</v>
      </c>
      <c r="ACR44" s="660" t="s">
        <v>432</v>
      </c>
      <c r="ACS44" s="562" t="s">
        <v>898</v>
      </c>
      <c r="ACT44" s="660" t="s">
        <v>432</v>
      </c>
      <c r="ACU44" s="562" t="s">
        <v>898</v>
      </c>
      <c r="ACV44" s="660" t="s">
        <v>432</v>
      </c>
      <c r="ACW44" s="562" t="s">
        <v>898</v>
      </c>
      <c r="ACX44" s="660" t="s">
        <v>432</v>
      </c>
      <c r="ACY44" s="562" t="s">
        <v>898</v>
      </c>
      <c r="ACZ44" s="660" t="s">
        <v>432</v>
      </c>
      <c r="ADA44" s="562" t="s">
        <v>898</v>
      </c>
      <c r="ADB44" s="660" t="s">
        <v>432</v>
      </c>
      <c r="ADC44" s="562" t="s">
        <v>898</v>
      </c>
      <c r="ADD44" s="660" t="s">
        <v>432</v>
      </c>
      <c r="ADE44" s="562" t="s">
        <v>898</v>
      </c>
      <c r="ADF44" s="660" t="s">
        <v>432</v>
      </c>
      <c r="ADG44" s="562" t="s">
        <v>898</v>
      </c>
      <c r="ADH44" s="660" t="s">
        <v>432</v>
      </c>
      <c r="ADI44" s="562" t="s">
        <v>898</v>
      </c>
      <c r="ADJ44" s="660" t="s">
        <v>432</v>
      </c>
      <c r="ADK44" s="562" t="s">
        <v>898</v>
      </c>
      <c r="ADL44" s="660" t="s">
        <v>432</v>
      </c>
      <c r="ADM44" s="562" t="s">
        <v>898</v>
      </c>
      <c r="ADN44" s="660" t="s">
        <v>432</v>
      </c>
      <c r="ADO44" s="562" t="s">
        <v>898</v>
      </c>
      <c r="ADP44" s="660" t="s">
        <v>432</v>
      </c>
      <c r="ADQ44" s="562" t="s">
        <v>898</v>
      </c>
      <c r="ADR44" s="660" t="s">
        <v>432</v>
      </c>
      <c r="ADS44" s="562" t="s">
        <v>898</v>
      </c>
      <c r="ADT44" s="660" t="s">
        <v>432</v>
      </c>
      <c r="ADU44" s="562" t="s">
        <v>898</v>
      </c>
      <c r="ADV44" s="660" t="s">
        <v>432</v>
      </c>
      <c r="ADW44" s="562" t="s">
        <v>898</v>
      </c>
      <c r="ADX44" s="660" t="s">
        <v>432</v>
      </c>
      <c r="ADY44" s="562" t="s">
        <v>898</v>
      </c>
      <c r="ADZ44" s="660" t="s">
        <v>432</v>
      </c>
      <c r="AEA44" s="562" t="s">
        <v>898</v>
      </c>
      <c r="AEB44" s="660" t="s">
        <v>432</v>
      </c>
      <c r="AEC44" s="562" t="s">
        <v>898</v>
      </c>
      <c r="AED44" s="660" t="s">
        <v>432</v>
      </c>
      <c r="AEE44" s="562" t="s">
        <v>898</v>
      </c>
      <c r="AEF44" s="660" t="s">
        <v>432</v>
      </c>
      <c r="AEG44" s="562" t="s">
        <v>898</v>
      </c>
      <c r="AEH44" s="660" t="s">
        <v>432</v>
      </c>
      <c r="AEI44" s="562" t="s">
        <v>898</v>
      </c>
      <c r="AEJ44" s="660" t="s">
        <v>432</v>
      </c>
      <c r="AEK44" s="562" t="s">
        <v>898</v>
      </c>
      <c r="AEL44" s="660" t="s">
        <v>432</v>
      </c>
      <c r="AEM44" s="562" t="s">
        <v>898</v>
      </c>
      <c r="AEN44" s="660" t="s">
        <v>432</v>
      </c>
      <c r="AEO44" s="562" t="s">
        <v>898</v>
      </c>
      <c r="AEP44" s="660" t="s">
        <v>432</v>
      </c>
      <c r="AEQ44" s="562" t="s">
        <v>898</v>
      </c>
      <c r="AER44" s="660" t="s">
        <v>432</v>
      </c>
      <c r="AES44" s="562" t="s">
        <v>898</v>
      </c>
      <c r="AET44" s="660" t="s">
        <v>432</v>
      </c>
      <c r="AEU44" s="562" t="s">
        <v>898</v>
      </c>
      <c r="AEV44" s="660" t="s">
        <v>432</v>
      </c>
      <c r="AEW44" s="562" t="s">
        <v>898</v>
      </c>
      <c r="AEX44" s="660" t="s">
        <v>432</v>
      </c>
      <c r="AEY44" s="562" t="s">
        <v>898</v>
      </c>
      <c r="AEZ44" s="660" t="s">
        <v>432</v>
      </c>
      <c r="AFA44" s="562" t="s">
        <v>898</v>
      </c>
      <c r="AFB44" s="660" t="s">
        <v>432</v>
      </c>
      <c r="AFC44" s="562" t="s">
        <v>898</v>
      </c>
      <c r="AFD44" s="660" t="s">
        <v>432</v>
      </c>
      <c r="AFE44" s="562" t="s">
        <v>898</v>
      </c>
      <c r="AFF44" s="660" t="s">
        <v>432</v>
      </c>
      <c r="AFG44" s="562" t="s">
        <v>898</v>
      </c>
      <c r="AFH44" s="660" t="s">
        <v>432</v>
      </c>
      <c r="AFI44" s="562" t="s">
        <v>898</v>
      </c>
      <c r="AFJ44" s="660" t="s">
        <v>432</v>
      </c>
      <c r="AFK44" s="562" t="s">
        <v>898</v>
      </c>
      <c r="AFL44" s="660" t="s">
        <v>432</v>
      </c>
      <c r="AFM44" s="562" t="s">
        <v>898</v>
      </c>
      <c r="AFN44" s="660" t="s">
        <v>432</v>
      </c>
      <c r="AFO44" s="562" t="s">
        <v>898</v>
      </c>
      <c r="AFP44" s="660" t="s">
        <v>432</v>
      </c>
      <c r="AFQ44" s="562" t="s">
        <v>898</v>
      </c>
      <c r="AFR44" s="660" t="s">
        <v>432</v>
      </c>
      <c r="AFS44" s="562" t="s">
        <v>898</v>
      </c>
      <c r="AFT44" s="660" t="s">
        <v>432</v>
      </c>
      <c r="AFU44" s="562" t="s">
        <v>898</v>
      </c>
      <c r="AFV44" s="660" t="s">
        <v>432</v>
      </c>
      <c r="AFW44" s="562" t="s">
        <v>898</v>
      </c>
      <c r="AFX44" s="660" t="s">
        <v>432</v>
      </c>
      <c r="AFY44" s="562" t="s">
        <v>898</v>
      </c>
      <c r="AFZ44" s="660" t="s">
        <v>432</v>
      </c>
      <c r="AGA44" s="562" t="s">
        <v>898</v>
      </c>
      <c r="AGB44" s="660" t="s">
        <v>432</v>
      </c>
      <c r="AGC44" s="562" t="s">
        <v>898</v>
      </c>
      <c r="AGD44" s="660" t="s">
        <v>432</v>
      </c>
      <c r="AGE44" s="562" t="s">
        <v>898</v>
      </c>
      <c r="AGF44" s="660" t="s">
        <v>432</v>
      </c>
      <c r="AGG44" s="562" t="s">
        <v>898</v>
      </c>
      <c r="AGH44" s="660" t="s">
        <v>432</v>
      </c>
      <c r="AGI44" s="562" t="s">
        <v>898</v>
      </c>
      <c r="AGJ44" s="660" t="s">
        <v>432</v>
      </c>
      <c r="AGK44" s="562" t="s">
        <v>898</v>
      </c>
      <c r="AGL44" s="660" t="s">
        <v>432</v>
      </c>
      <c r="AGM44" s="562" t="s">
        <v>898</v>
      </c>
      <c r="AGN44" s="660" t="s">
        <v>432</v>
      </c>
      <c r="AGO44" s="562" t="s">
        <v>898</v>
      </c>
      <c r="AGP44" s="660" t="s">
        <v>432</v>
      </c>
      <c r="AGQ44" s="562" t="s">
        <v>898</v>
      </c>
      <c r="AGR44" s="660" t="s">
        <v>432</v>
      </c>
      <c r="AGS44" s="562" t="s">
        <v>898</v>
      </c>
      <c r="AGT44" s="660" t="s">
        <v>432</v>
      </c>
      <c r="AGU44" s="562" t="s">
        <v>898</v>
      </c>
      <c r="AGV44" s="660" t="s">
        <v>432</v>
      </c>
      <c r="AGW44" s="562" t="s">
        <v>898</v>
      </c>
      <c r="AGX44" s="660" t="s">
        <v>432</v>
      </c>
      <c r="AGY44" s="562" t="s">
        <v>898</v>
      </c>
      <c r="AGZ44" s="660" t="s">
        <v>432</v>
      </c>
      <c r="AHA44" s="562" t="s">
        <v>898</v>
      </c>
      <c r="AHB44" s="660" t="s">
        <v>432</v>
      </c>
      <c r="AHC44" s="562" t="s">
        <v>898</v>
      </c>
      <c r="AHD44" s="660" t="s">
        <v>432</v>
      </c>
      <c r="AHE44" s="562" t="s">
        <v>898</v>
      </c>
      <c r="AHF44" s="660" t="s">
        <v>432</v>
      </c>
      <c r="AHG44" s="562" t="s">
        <v>898</v>
      </c>
      <c r="AHH44" s="660" t="s">
        <v>432</v>
      </c>
      <c r="AHI44" s="562" t="s">
        <v>898</v>
      </c>
      <c r="AHJ44" s="660" t="s">
        <v>432</v>
      </c>
      <c r="AHK44" s="562" t="s">
        <v>898</v>
      </c>
      <c r="AHL44" s="660" t="s">
        <v>432</v>
      </c>
      <c r="AHM44" s="562" t="s">
        <v>898</v>
      </c>
      <c r="AHN44" s="660" t="s">
        <v>432</v>
      </c>
      <c r="AHO44" s="562" t="s">
        <v>898</v>
      </c>
      <c r="AHP44" s="660" t="s">
        <v>432</v>
      </c>
      <c r="AHQ44" s="562" t="s">
        <v>898</v>
      </c>
      <c r="AHR44" s="660" t="s">
        <v>432</v>
      </c>
      <c r="AHS44" s="562" t="s">
        <v>898</v>
      </c>
      <c r="AHT44" s="660" t="s">
        <v>432</v>
      </c>
      <c r="AHU44" s="562" t="s">
        <v>898</v>
      </c>
      <c r="AHV44" s="660" t="s">
        <v>432</v>
      </c>
      <c r="AHW44" s="562" t="s">
        <v>898</v>
      </c>
      <c r="AHX44" s="660" t="s">
        <v>432</v>
      </c>
      <c r="AHY44" s="562" t="s">
        <v>898</v>
      </c>
      <c r="AHZ44" s="660" t="s">
        <v>432</v>
      </c>
      <c r="AIA44" s="562" t="s">
        <v>898</v>
      </c>
      <c r="AIB44" s="660" t="s">
        <v>432</v>
      </c>
      <c r="AIC44" s="562" t="s">
        <v>898</v>
      </c>
      <c r="AID44" s="660" t="s">
        <v>432</v>
      </c>
      <c r="AIE44" s="562" t="s">
        <v>898</v>
      </c>
      <c r="AIF44" s="660" t="s">
        <v>432</v>
      </c>
      <c r="AIG44" s="562" t="s">
        <v>898</v>
      </c>
      <c r="AIH44" s="660" t="s">
        <v>432</v>
      </c>
      <c r="AII44" s="562" t="s">
        <v>898</v>
      </c>
      <c r="AIJ44" s="660" t="s">
        <v>432</v>
      </c>
      <c r="AIK44" s="562" t="s">
        <v>898</v>
      </c>
      <c r="AIL44" s="660" t="s">
        <v>432</v>
      </c>
      <c r="AIM44" s="562" t="s">
        <v>898</v>
      </c>
      <c r="AIN44" s="660" t="s">
        <v>432</v>
      </c>
      <c r="AIO44" s="562" t="s">
        <v>898</v>
      </c>
      <c r="AIP44" s="660" t="s">
        <v>432</v>
      </c>
      <c r="AIQ44" s="562" t="s">
        <v>898</v>
      </c>
      <c r="AIR44" s="660" t="s">
        <v>432</v>
      </c>
      <c r="AIS44" s="562" t="s">
        <v>898</v>
      </c>
      <c r="AIT44" s="660" t="s">
        <v>432</v>
      </c>
      <c r="AIU44" s="562" t="s">
        <v>898</v>
      </c>
      <c r="AIV44" s="660" t="s">
        <v>432</v>
      </c>
      <c r="AIW44" s="562" t="s">
        <v>898</v>
      </c>
      <c r="AIX44" s="660" t="s">
        <v>432</v>
      </c>
      <c r="AIY44" s="562" t="s">
        <v>898</v>
      </c>
      <c r="AIZ44" s="660" t="s">
        <v>432</v>
      </c>
      <c r="AJA44" s="562" t="s">
        <v>898</v>
      </c>
      <c r="AJB44" s="660" t="s">
        <v>432</v>
      </c>
      <c r="AJC44" s="562" t="s">
        <v>898</v>
      </c>
      <c r="AJD44" s="660" t="s">
        <v>432</v>
      </c>
      <c r="AJE44" s="562" t="s">
        <v>898</v>
      </c>
      <c r="AJF44" s="660" t="s">
        <v>432</v>
      </c>
      <c r="AJG44" s="562" t="s">
        <v>898</v>
      </c>
      <c r="AJH44" s="660" t="s">
        <v>432</v>
      </c>
      <c r="AJI44" s="562" t="s">
        <v>898</v>
      </c>
      <c r="AJJ44" s="660" t="s">
        <v>432</v>
      </c>
      <c r="AJK44" s="562" t="s">
        <v>898</v>
      </c>
      <c r="AJL44" s="660" t="s">
        <v>432</v>
      </c>
      <c r="AJM44" s="562" t="s">
        <v>898</v>
      </c>
      <c r="AJN44" s="660" t="s">
        <v>432</v>
      </c>
      <c r="AJO44" s="562" t="s">
        <v>898</v>
      </c>
      <c r="AJP44" s="660" t="s">
        <v>432</v>
      </c>
      <c r="AJQ44" s="562" t="s">
        <v>898</v>
      </c>
      <c r="AJR44" s="660" t="s">
        <v>432</v>
      </c>
      <c r="AJS44" s="562" t="s">
        <v>898</v>
      </c>
      <c r="AJT44" s="660" t="s">
        <v>432</v>
      </c>
      <c r="AJU44" s="562" t="s">
        <v>898</v>
      </c>
      <c r="AJV44" s="660" t="s">
        <v>432</v>
      </c>
      <c r="AJW44" s="562" t="s">
        <v>898</v>
      </c>
      <c r="AJX44" s="660" t="s">
        <v>432</v>
      </c>
      <c r="AJY44" s="562" t="s">
        <v>898</v>
      </c>
      <c r="AJZ44" s="660" t="s">
        <v>432</v>
      </c>
      <c r="AKA44" s="562" t="s">
        <v>898</v>
      </c>
      <c r="AKB44" s="660" t="s">
        <v>432</v>
      </c>
      <c r="AKC44" s="562" t="s">
        <v>898</v>
      </c>
      <c r="AKD44" s="660" t="s">
        <v>432</v>
      </c>
      <c r="AKE44" s="562" t="s">
        <v>898</v>
      </c>
      <c r="AKF44" s="660" t="s">
        <v>432</v>
      </c>
      <c r="AKG44" s="562" t="s">
        <v>898</v>
      </c>
      <c r="AKH44" s="660" t="s">
        <v>432</v>
      </c>
      <c r="AKI44" s="562" t="s">
        <v>898</v>
      </c>
      <c r="AKJ44" s="660" t="s">
        <v>432</v>
      </c>
      <c r="AKK44" s="562" t="s">
        <v>898</v>
      </c>
      <c r="AKL44" s="660" t="s">
        <v>432</v>
      </c>
      <c r="AKM44" s="562" t="s">
        <v>898</v>
      </c>
      <c r="AKN44" s="660" t="s">
        <v>432</v>
      </c>
      <c r="AKO44" s="562" t="s">
        <v>898</v>
      </c>
      <c r="AKP44" s="660" t="s">
        <v>432</v>
      </c>
      <c r="AKQ44" s="562" t="s">
        <v>898</v>
      </c>
      <c r="AKR44" s="660" t="s">
        <v>432</v>
      </c>
      <c r="AKS44" s="562" t="s">
        <v>898</v>
      </c>
      <c r="AKT44" s="660" t="s">
        <v>432</v>
      </c>
      <c r="AKU44" s="562" t="s">
        <v>898</v>
      </c>
      <c r="AKV44" s="660" t="s">
        <v>432</v>
      </c>
      <c r="AKW44" s="562" t="s">
        <v>898</v>
      </c>
      <c r="AKX44" s="660" t="s">
        <v>432</v>
      </c>
      <c r="AKY44" s="562" t="s">
        <v>898</v>
      </c>
      <c r="AKZ44" s="660" t="s">
        <v>432</v>
      </c>
      <c r="ALA44" s="562" t="s">
        <v>898</v>
      </c>
      <c r="ALB44" s="660" t="s">
        <v>432</v>
      </c>
      <c r="ALC44" s="562" t="s">
        <v>898</v>
      </c>
      <c r="ALD44" s="660" t="s">
        <v>432</v>
      </c>
      <c r="ALE44" s="562" t="s">
        <v>898</v>
      </c>
      <c r="ALF44" s="660" t="s">
        <v>432</v>
      </c>
      <c r="ALG44" s="562" t="s">
        <v>898</v>
      </c>
      <c r="ALH44" s="660" t="s">
        <v>432</v>
      </c>
      <c r="ALI44" s="562" t="s">
        <v>898</v>
      </c>
      <c r="ALJ44" s="660" t="s">
        <v>432</v>
      </c>
      <c r="ALK44" s="562" t="s">
        <v>898</v>
      </c>
      <c r="ALL44" s="660" t="s">
        <v>432</v>
      </c>
      <c r="ALM44" s="562" t="s">
        <v>898</v>
      </c>
      <c r="ALN44" s="660" t="s">
        <v>432</v>
      </c>
      <c r="ALO44" s="562" t="s">
        <v>898</v>
      </c>
      <c r="ALP44" s="660" t="s">
        <v>432</v>
      </c>
      <c r="ALQ44" s="562" t="s">
        <v>898</v>
      </c>
      <c r="ALR44" s="660" t="s">
        <v>432</v>
      </c>
      <c r="ALS44" s="562" t="s">
        <v>898</v>
      </c>
      <c r="ALT44" s="660" t="s">
        <v>432</v>
      </c>
      <c r="ALU44" s="562" t="s">
        <v>898</v>
      </c>
      <c r="ALV44" s="660" t="s">
        <v>432</v>
      </c>
      <c r="ALW44" s="562" t="s">
        <v>898</v>
      </c>
      <c r="ALX44" s="660" t="s">
        <v>432</v>
      </c>
      <c r="ALY44" s="562" t="s">
        <v>898</v>
      </c>
      <c r="ALZ44" s="660" t="s">
        <v>432</v>
      </c>
      <c r="AMA44" s="562" t="s">
        <v>898</v>
      </c>
      <c r="AMB44" s="660" t="s">
        <v>432</v>
      </c>
      <c r="AMC44" s="562" t="s">
        <v>898</v>
      </c>
      <c r="AMD44" s="660" t="s">
        <v>432</v>
      </c>
      <c r="AME44" s="562" t="s">
        <v>898</v>
      </c>
      <c r="AMF44" s="660" t="s">
        <v>432</v>
      </c>
      <c r="AMG44" s="562" t="s">
        <v>898</v>
      </c>
      <c r="AMH44" s="660" t="s">
        <v>432</v>
      </c>
      <c r="AMI44" s="562" t="s">
        <v>898</v>
      </c>
      <c r="AMJ44" s="660" t="s">
        <v>432</v>
      </c>
      <c r="AMK44" s="562" t="s">
        <v>898</v>
      </c>
      <c r="AML44" s="660" t="s">
        <v>432</v>
      </c>
      <c r="AMM44" s="562" t="s">
        <v>898</v>
      </c>
      <c r="AMN44" s="660" t="s">
        <v>432</v>
      </c>
      <c r="AMO44" s="562" t="s">
        <v>898</v>
      </c>
      <c r="AMP44" s="660" t="s">
        <v>432</v>
      </c>
      <c r="AMQ44" s="562" t="s">
        <v>898</v>
      </c>
      <c r="AMR44" s="660" t="s">
        <v>432</v>
      </c>
      <c r="AMS44" s="562" t="s">
        <v>898</v>
      </c>
      <c r="AMT44" s="660" t="s">
        <v>432</v>
      </c>
      <c r="AMU44" s="562" t="s">
        <v>898</v>
      </c>
      <c r="AMV44" s="660" t="s">
        <v>432</v>
      </c>
      <c r="AMW44" s="562" t="s">
        <v>898</v>
      </c>
      <c r="AMX44" s="660" t="s">
        <v>432</v>
      </c>
      <c r="AMY44" s="562" t="s">
        <v>898</v>
      </c>
      <c r="AMZ44" s="660" t="s">
        <v>432</v>
      </c>
      <c r="ANA44" s="562" t="s">
        <v>898</v>
      </c>
      <c r="ANB44" s="660" t="s">
        <v>432</v>
      </c>
      <c r="ANC44" s="562" t="s">
        <v>898</v>
      </c>
      <c r="AND44" s="660" t="s">
        <v>432</v>
      </c>
      <c r="ANE44" s="562" t="s">
        <v>898</v>
      </c>
      <c r="ANF44" s="660" t="s">
        <v>432</v>
      </c>
      <c r="ANG44" s="562" t="s">
        <v>898</v>
      </c>
      <c r="ANH44" s="660" t="s">
        <v>432</v>
      </c>
      <c r="ANI44" s="562" t="s">
        <v>898</v>
      </c>
      <c r="ANJ44" s="660" t="s">
        <v>432</v>
      </c>
      <c r="ANK44" s="562" t="s">
        <v>898</v>
      </c>
      <c r="ANL44" s="660" t="s">
        <v>432</v>
      </c>
      <c r="ANM44" s="562" t="s">
        <v>898</v>
      </c>
      <c r="ANN44" s="660" t="s">
        <v>432</v>
      </c>
      <c r="ANO44" s="562" t="s">
        <v>898</v>
      </c>
      <c r="ANP44" s="660" t="s">
        <v>432</v>
      </c>
      <c r="ANQ44" s="562" t="s">
        <v>898</v>
      </c>
      <c r="ANR44" s="660" t="s">
        <v>432</v>
      </c>
      <c r="ANS44" s="562" t="s">
        <v>898</v>
      </c>
      <c r="ANT44" s="660" t="s">
        <v>432</v>
      </c>
      <c r="ANU44" s="562" t="s">
        <v>898</v>
      </c>
      <c r="ANV44" s="660" t="s">
        <v>432</v>
      </c>
      <c r="ANW44" s="562" t="s">
        <v>898</v>
      </c>
      <c r="ANX44" s="660" t="s">
        <v>432</v>
      </c>
      <c r="ANY44" s="562" t="s">
        <v>898</v>
      </c>
      <c r="ANZ44" s="660" t="s">
        <v>432</v>
      </c>
      <c r="AOA44" s="562" t="s">
        <v>898</v>
      </c>
      <c r="AOB44" s="660" t="s">
        <v>432</v>
      </c>
      <c r="AOC44" s="562" t="s">
        <v>898</v>
      </c>
      <c r="AOD44" s="660" t="s">
        <v>432</v>
      </c>
      <c r="AOE44" s="562" t="s">
        <v>898</v>
      </c>
      <c r="AOF44" s="660" t="s">
        <v>432</v>
      </c>
      <c r="AOG44" s="562" t="s">
        <v>898</v>
      </c>
      <c r="AOH44" s="660" t="s">
        <v>432</v>
      </c>
      <c r="AOI44" s="562" t="s">
        <v>898</v>
      </c>
      <c r="AOJ44" s="660" t="s">
        <v>432</v>
      </c>
      <c r="AOK44" s="562" t="s">
        <v>898</v>
      </c>
      <c r="AOL44" s="660" t="s">
        <v>432</v>
      </c>
      <c r="AOM44" s="562" t="s">
        <v>898</v>
      </c>
      <c r="AON44" s="660" t="s">
        <v>432</v>
      </c>
      <c r="AOO44" s="562" t="s">
        <v>898</v>
      </c>
      <c r="AOP44" s="660" t="s">
        <v>432</v>
      </c>
      <c r="AOQ44" s="562" t="s">
        <v>898</v>
      </c>
      <c r="AOR44" s="660" t="s">
        <v>432</v>
      </c>
      <c r="AOS44" s="562" t="s">
        <v>898</v>
      </c>
      <c r="AOT44" s="660" t="s">
        <v>432</v>
      </c>
      <c r="AOU44" s="562" t="s">
        <v>898</v>
      </c>
      <c r="AOV44" s="660" t="s">
        <v>432</v>
      </c>
      <c r="AOW44" s="562" t="s">
        <v>898</v>
      </c>
      <c r="AOX44" s="660" t="s">
        <v>432</v>
      </c>
      <c r="AOY44" s="562" t="s">
        <v>898</v>
      </c>
      <c r="AOZ44" s="660" t="s">
        <v>432</v>
      </c>
      <c r="APA44" s="562" t="s">
        <v>898</v>
      </c>
      <c r="APB44" s="660" t="s">
        <v>432</v>
      </c>
      <c r="APC44" s="562" t="s">
        <v>898</v>
      </c>
      <c r="APD44" s="660" t="s">
        <v>432</v>
      </c>
      <c r="APE44" s="562" t="s">
        <v>898</v>
      </c>
      <c r="APF44" s="660" t="s">
        <v>432</v>
      </c>
      <c r="APG44" s="562" t="s">
        <v>898</v>
      </c>
      <c r="APH44" s="660" t="s">
        <v>432</v>
      </c>
      <c r="API44" s="562" t="s">
        <v>898</v>
      </c>
      <c r="APJ44" s="660" t="s">
        <v>432</v>
      </c>
      <c r="APK44" s="562" t="s">
        <v>898</v>
      </c>
      <c r="APL44" s="660" t="s">
        <v>432</v>
      </c>
      <c r="APM44" s="562" t="s">
        <v>898</v>
      </c>
      <c r="APN44" s="660" t="s">
        <v>432</v>
      </c>
      <c r="APO44" s="562" t="s">
        <v>898</v>
      </c>
      <c r="APP44" s="660" t="s">
        <v>432</v>
      </c>
      <c r="APQ44" s="562" t="s">
        <v>898</v>
      </c>
      <c r="APR44" s="660" t="s">
        <v>432</v>
      </c>
      <c r="APS44" s="562" t="s">
        <v>898</v>
      </c>
      <c r="APT44" s="660" t="s">
        <v>432</v>
      </c>
      <c r="APU44" s="562" t="s">
        <v>898</v>
      </c>
      <c r="APV44" s="660" t="s">
        <v>432</v>
      </c>
      <c r="APW44" s="562" t="s">
        <v>898</v>
      </c>
      <c r="APX44" s="660" t="s">
        <v>432</v>
      </c>
      <c r="APY44" s="562" t="s">
        <v>898</v>
      </c>
      <c r="APZ44" s="660" t="s">
        <v>432</v>
      </c>
      <c r="AQA44" s="562" t="s">
        <v>898</v>
      </c>
      <c r="AQB44" s="660" t="s">
        <v>432</v>
      </c>
      <c r="AQC44" s="562" t="s">
        <v>898</v>
      </c>
      <c r="AQD44" s="660" t="s">
        <v>432</v>
      </c>
      <c r="AQE44" s="562" t="s">
        <v>898</v>
      </c>
      <c r="AQF44" s="660" t="s">
        <v>432</v>
      </c>
      <c r="AQG44" s="562" t="s">
        <v>898</v>
      </c>
      <c r="AQH44" s="660" t="s">
        <v>432</v>
      </c>
      <c r="AQI44" s="562" t="s">
        <v>898</v>
      </c>
      <c r="AQJ44" s="660" t="s">
        <v>432</v>
      </c>
      <c r="AQK44" s="562" t="s">
        <v>898</v>
      </c>
      <c r="AQL44" s="660" t="s">
        <v>432</v>
      </c>
      <c r="AQM44" s="562" t="s">
        <v>898</v>
      </c>
      <c r="AQN44" s="660" t="s">
        <v>432</v>
      </c>
      <c r="AQO44" s="562" t="s">
        <v>898</v>
      </c>
      <c r="AQP44" s="660" t="s">
        <v>432</v>
      </c>
      <c r="AQQ44" s="562" t="s">
        <v>898</v>
      </c>
      <c r="AQR44" s="660" t="s">
        <v>432</v>
      </c>
      <c r="AQS44" s="562" t="s">
        <v>898</v>
      </c>
      <c r="AQT44" s="660" t="s">
        <v>432</v>
      </c>
      <c r="AQU44" s="562" t="s">
        <v>898</v>
      </c>
      <c r="AQV44" s="660" t="s">
        <v>432</v>
      </c>
      <c r="AQW44" s="562" t="s">
        <v>898</v>
      </c>
      <c r="AQX44" s="660" t="s">
        <v>432</v>
      </c>
      <c r="AQY44" s="562" t="s">
        <v>898</v>
      </c>
      <c r="AQZ44" s="660" t="s">
        <v>432</v>
      </c>
      <c r="ARA44" s="562" t="s">
        <v>898</v>
      </c>
      <c r="ARB44" s="660" t="s">
        <v>432</v>
      </c>
      <c r="ARC44" s="562" t="s">
        <v>898</v>
      </c>
      <c r="ARD44" s="660" t="s">
        <v>432</v>
      </c>
      <c r="ARE44" s="562" t="s">
        <v>898</v>
      </c>
      <c r="ARF44" s="660" t="s">
        <v>432</v>
      </c>
      <c r="ARG44" s="562" t="s">
        <v>898</v>
      </c>
      <c r="ARH44" s="660" t="s">
        <v>432</v>
      </c>
      <c r="ARI44" s="562" t="s">
        <v>898</v>
      </c>
      <c r="ARJ44" s="660" t="s">
        <v>432</v>
      </c>
      <c r="ARK44" s="562" t="s">
        <v>898</v>
      </c>
      <c r="ARL44" s="660" t="s">
        <v>432</v>
      </c>
      <c r="ARM44" s="562" t="s">
        <v>898</v>
      </c>
      <c r="ARN44" s="660" t="s">
        <v>432</v>
      </c>
      <c r="ARO44" s="562" t="s">
        <v>898</v>
      </c>
      <c r="ARP44" s="660" t="s">
        <v>432</v>
      </c>
      <c r="ARQ44" s="562" t="s">
        <v>898</v>
      </c>
      <c r="ARR44" s="660" t="s">
        <v>432</v>
      </c>
      <c r="ARS44" s="562" t="s">
        <v>898</v>
      </c>
      <c r="ART44" s="660" t="s">
        <v>432</v>
      </c>
      <c r="ARU44" s="562" t="s">
        <v>898</v>
      </c>
      <c r="ARV44" s="660" t="s">
        <v>432</v>
      </c>
      <c r="ARW44" s="562" t="s">
        <v>898</v>
      </c>
      <c r="ARX44" s="660" t="s">
        <v>432</v>
      </c>
      <c r="ARY44" s="562" t="s">
        <v>898</v>
      </c>
      <c r="ARZ44" s="660" t="s">
        <v>432</v>
      </c>
      <c r="ASA44" s="562" t="s">
        <v>898</v>
      </c>
      <c r="ASB44" s="660" t="s">
        <v>432</v>
      </c>
      <c r="ASC44" s="562" t="s">
        <v>898</v>
      </c>
      <c r="ASD44" s="660" t="s">
        <v>432</v>
      </c>
      <c r="ASE44" s="562" t="s">
        <v>898</v>
      </c>
      <c r="ASF44" s="660" t="s">
        <v>432</v>
      </c>
      <c r="ASG44" s="562" t="s">
        <v>898</v>
      </c>
      <c r="ASH44" s="660" t="s">
        <v>432</v>
      </c>
      <c r="ASI44" s="562" t="s">
        <v>898</v>
      </c>
      <c r="ASJ44" s="660" t="s">
        <v>432</v>
      </c>
      <c r="ASK44" s="562" t="s">
        <v>898</v>
      </c>
      <c r="ASL44" s="660" t="s">
        <v>432</v>
      </c>
      <c r="ASM44" s="562" t="s">
        <v>898</v>
      </c>
      <c r="ASN44" s="660" t="s">
        <v>432</v>
      </c>
      <c r="ASO44" s="562" t="s">
        <v>898</v>
      </c>
      <c r="ASP44" s="660" t="s">
        <v>432</v>
      </c>
      <c r="ASQ44" s="562" t="s">
        <v>898</v>
      </c>
      <c r="ASR44" s="660" t="s">
        <v>432</v>
      </c>
      <c r="ASS44" s="562" t="s">
        <v>898</v>
      </c>
      <c r="AST44" s="660" t="s">
        <v>432</v>
      </c>
      <c r="ASU44" s="562" t="s">
        <v>898</v>
      </c>
      <c r="ASV44" s="660" t="s">
        <v>432</v>
      </c>
      <c r="ASW44" s="562" t="s">
        <v>898</v>
      </c>
      <c r="ASX44" s="660" t="s">
        <v>432</v>
      </c>
      <c r="ASY44" s="562" t="s">
        <v>898</v>
      </c>
      <c r="ASZ44" s="660" t="s">
        <v>432</v>
      </c>
      <c r="ATA44" s="562" t="s">
        <v>898</v>
      </c>
      <c r="ATB44" s="660" t="s">
        <v>432</v>
      </c>
      <c r="ATC44" s="562" t="s">
        <v>898</v>
      </c>
      <c r="ATD44" s="660" t="s">
        <v>432</v>
      </c>
      <c r="ATE44" s="562" t="s">
        <v>898</v>
      </c>
      <c r="ATF44" s="660" t="s">
        <v>432</v>
      </c>
      <c r="ATG44" s="562" t="s">
        <v>898</v>
      </c>
      <c r="ATH44" s="660" t="s">
        <v>432</v>
      </c>
      <c r="ATI44" s="562" t="s">
        <v>898</v>
      </c>
      <c r="ATJ44" s="660" t="s">
        <v>432</v>
      </c>
      <c r="ATK44" s="562" t="s">
        <v>898</v>
      </c>
      <c r="ATL44" s="660" t="s">
        <v>432</v>
      </c>
      <c r="ATM44" s="562" t="s">
        <v>898</v>
      </c>
      <c r="ATN44" s="660" t="s">
        <v>432</v>
      </c>
      <c r="ATO44" s="562" t="s">
        <v>898</v>
      </c>
      <c r="ATP44" s="660" t="s">
        <v>432</v>
      </c>
      <c r="ATQ44" s="562" t="s">
        <v>898</v>
      </c>
      <c r="ATR44" s="660" t="s">
        <v>432</v>
      </c>
      <c r="ATS44" s="562" t="s">
        <v>898</v>
      </c>
      <c r="ATT44" s="660" t="s">
        <v>432</v>
      </c>
      <c r="ATU44" s="562" t="s">
        <v>898</v>
      </c>
      <c r="ATV44" s="660" t="s">
        <v>432</v>
      </c>
      <c r="ATW44" s="562" t="s">
        <v>898</v>
      </c>
      <c r="ATX44" s="660" t="s">
        <v>432</v>
      </c>
      <c r="ATY44" s="562" t="s">
        <v>898</v>
      </c>
      <c r="ATZ44" s="660" t="s">
        <v>432</v>
      </c>
      <c r="AUA44" s="562" t="s">
        <v>898</v>
      </c>
      <c r="AUB44" s="660" t="s">
        <v>432</v>
      </c>
      <c r="AUC44" s="562" t="s">
        <v>898</v>
      </c>
      <c r="AUD44" s="660" t="s">
        <v>432</v>
      </c>
      <c r="AUE44" s="562" t="s">
        <v>898</v>
      </c>
      <c r="AUF44" s="660" t="s">
        <v>432</v>
      </c>
      <c r="AUG44" s="562" t="s">
        <v>898</v>
      </c>
      <c r="AUH44" s="660" t="s">
        <v>432</v>
      </c>
      <c r="AUI44" s="562" t="s">
        <v>898</v>
      </c>
      <c r="AUJ44" s="660" t="s">
        <v>432</v>
      </c>
      <c r="AUK44" s="562" t="s">
        <v>898</v>
      </c>
      <c r="AUL44" s="660" t="s">
        <v>432</v>
      </c>
      <c r="AUM44" s="562" t="s">
        <v>898</v>
      </c>
      <c r="AUN44" s="660" t="s">
        <v>432</v>
      </c>
      <c r="AUO44" s="562" t="s">
        <v>898</v>
      </c>
      <c r="AUP44" s="660" t="s">
        <v>432</v>
      </c>
      <c r="AUQ44" s="562" t="s">
        <v>898</v>
      </c>
      <c r="AUR44" s="660" t="s">
        <v>432</v>
      </c>
      <c r="AUS44" s="562" t="s">
        <v>898</v>
      </c>
      <c r="AUT44" s="660" t="s">
        <v>432</v>
      </c>
      <c r="AUU44" s="562" t="s">
        <v>898</v>
      </c>
      <c r="AUV44" s="660" t="s">
        <v>432</v>
      </c>
      <c r="AUW44" s="562" t="s">
        <v>898</v>
      </c>
      <c r="AUX44" s="660" t="s">
        <v>432</v>
      </c>
      <c r="AUY44" s="562" t="s">
        <v>898</v>
      </c>
      <c r="AUZ44" s="660" t="s">
        <v>432</v>
      </c>
      <c r="AVA44" s="562" t="s">
        <v>898</v>
      </c>
      <c r="AVB44" s="660" t="s">
        <v>432</v>
      </c>
      <c r="AVC44" s="562" t="s">
        <v>898</v>
      </c>
      <c r="AVD44" s="660" t="s">
        <v>432</v>
      </c>
      <c r="AVE44" s="562" t="s">
        <v>898</v>
      </c>
      <c r="AVF44" s="660" t="s">
        <v>432</v>
      </c>
      <c r="AVG44" s="562" t="s">
        <v>898</v>
      </c>
      <c r="AVH44" s="660" t="s">
        <v>432</v>
      </c>
      <c r="AVI44" s="562" t="s">
        <v>898</v>
      </c>
      <c r="AVJ44" s="660" t="s">
        <v>432</v>
      </c>
      <c r="AVK44" s="562" t="s">
        <v>898</v>
      </c>
      <c r="AVL44" s="660" t="s">
        <v>432</v>
      </c>
      <c r="AVM44" s="562" t="s">
        <v>898</v>
      </c>
      <c r="AVN44" s="660" t="s">
        <v>432</v>
      </c>
      <c r="AVO44" s="562" t="s">
        <v>898</v>
      </c>
      <c r="AVP44" s="660" t="s">
        <v>432</v>
      </c>
      <c r="AVQ44" s="562" t="s">
        <v>898</v>
      </c>
      <c r="AVR44" s="660" t="s">
        <v>432</v>
      </c>
      <c r="AVS44" s="562" t="s">
        <v>898</v>
      </c>
      <c r="AVT44" s="660" t="s">
        <v>432</v>
      </c>
      <c r="AVU44" s="562" t="s">
        <v>898</v>
      </c>
      <c r="AVV44" s="660" t="s">
        <v>432</v>
      </c>
      <c r="AVW44" s="562" t="s">
        <v>898</v>
      </c>
      <c r="AVX44" s="660" t="s">
        <v>432</v>
      </c>
      <c r="AVY44" s="562" t="s">
        <v>898</v>
      </c>
      <c r="AVZ44" s="660" t="s">
        <v>432</v>
      </c>
      <c r="AWA44" s="562" t="s">
        <v>898</v>
      </c>
      <c r="AWB44" s="660" t="s">
        <v>432</v>
      </c>
      <c r="AWC44" s="562" t="s">
        <v>898</v>
      </c>
      <c r="AWD44" s="660" t="s">
        <v>432</v>
      </c>
      <c r="AWE44" s="562" t="s">
        <v>898</v>
      </c>
      <c r="AWF44" s="660" t="s">
        <v>432</v>
      </c>
      <c r="AWG44" s="562" t="s">
        <v>898</v>
      </c>
      <c r="AWH44" s="660" t="s">
        <v>432</v>
      </c>
      <c r="AWI44" s="562" t="s">
        <v>898</v>
      </c>
      <c r="AWJ44" s="660" t="s">
        <v>432</v>
      </c>
      <c r="AWK44" s="562" t="s">
        <v>898</v>
      </c>
      <c r="AWL44" s="660" t="s">
        <v>432</v>
      </c>
      <c r="AWM44" s="562" t="s">
        <v>898</v>
      </c>
      <c r="AWN44" s="660" t="s">
        <v>432</v>
      </c>
      <c r="AWO44" s="562" t="s">
        <v>898</v>
      </c>
      <c r="AWP44" s="660" t="s">
        <v>432</v>
      </c>
      <c r="AWQ44" s="562" t="s">
        <v>898</v>
      </c>
      <c r="AWR44" s="660" t="s">
        <v>432</v>
      </c>
      <c r="AWS44" s="562" t="s">
        <v>898</v>
      </c>
      <c r="AWT44" s="660" t="s">
        <v>432</v>
      </c>
      <c r="AWU44" s="562" t="s">
        <v>898</v>
      </c>
      <c r="AWV44" s="660" t="s">
        <v>432</v>
      </c>
      <c r="AWW44" s="562" t="s">
        <v>898</v>
      </c>
      <c r="AWX44" s="660" t="s">
        <v>432</v>
      </c>
      <c r="AWY44" s="562" t="s">
        <v>898</v>
      </c>
      <c r="AWZ44" s="660" t="s">
        <v>432</v>
      </c>
      <c r="AXA44" s="562" t="s">
        <v>898</v>
      </c>
      <c r="AXB44" s="660" t="s">
        <v>432</v>
      </c>
      <c r="AXC44" s="562" t="s">
        <v>898</v>
      </c>
      <c r="AXD44" s="660" t="s">
        <v>432</v>
      </c>
      <c r="AXE44" s="562" t="s">
        <v>898</v>
      </c>
      <c r="AXF44" s="660" t="s">
        <v>432</v>
      </c>
      <c r="AXG44" s="562" t="s">
        <v>898</v>
      </c>
      <c r="AXH44" s="660" t="s">
        <v>432</v>
      </c>
      <c r="AXI44" s="562" t="s">
        <v>898</v>
      </c>
      <c r="AXJ44" s="660" t="s">
        <v>432</v>
      </c>
      <c r="AXK44" s="562" t="s">
        <v>898</v>
      </c>
      <c r="AXL44" s="660" t="s">
        <v>432</v>
      </c>
      <c r="AXM44" s="562" t="s">
        <v>898</v>
      </c>
      <c r="AXN44" s="660" t="s">
        <v>432</v>
      </c>
      <c r="AXO44" s="562" t="s">
        <v>898</v>
      </c>
      <c r="AXP44" s="660" t="s">
        <v>432</v>
      </c>
      <c r="AXQ44" s="562" t="s">
        <v>898</v>
      </c>
      <c r="AXR44" s="660" t="s">
        <v>432</v>
      </c>
      <c r="AXS44" s="562" t="s">
        <v>898</v>
      </c>
      <c r="AXT44" s="660" t="s">
        <v>432</v>
      </c>
      <c r="AXU44" s="562" t="s">
        <v>898</v>
      </c>
      <c r="AXV44" s="660" t="s">
        <v>432</v>
      </c>
      <c r="AXW44" s="562" t="s">
        <v>898</v>
      </c>
      <c r="AXX44" s="660" t="s">
        <v>432</v>
      </c>
      <c r="AXY44" s="562" t="s">
        <v>898</v>
      </c>
      <c r="AXZ44" s="660" t="s">
        <v>432</v>
      </c>
      <c r="AYA44" s="562" t="s">
        <v>898</v>
      </c>
      <c r="AYB44" s="660" t="s">
        <v>432</v>
      </c>
      <c r="AYC44" s="562" t="s">
        <v>898</v>
      </c>
      <c r="AYD44" s="660" t="s">
        <v>432</v>
      </c>
      <c r="AYE44" s="562" t="s">
        <v>898</v>
      </c>
      <c r="AYF44" s="660" t="s">
        <v>432</v>
      </c>
      <c r="AYG44" s="562" t="s">
        <v>898</v>
      </c>
      <c r="AYH44" s="660" t="s">
        <v>432</v>
      </c>
      <c r="AYI44" s="562" t="s">
        <v>898</v>
      </c>
      <c r="AYJ44" s="660" t="s">
        <v>432</v>
      </c>
      <c r="AYK44" s="562" t="s">
        <v>898</v>
      </c>
      <c r="AYL44" s="660" t="s">
        <v>432</v>
      </c>
      <c r="AYM44" s="562" t="s">
        <v>898</v>
      </c>
      <c r="AYN44" s="660" t="s">
        <v>432</v>
      </c>
      <c r="AYO44" s="562" t="s">
        <v>898</v>
      </c>
      <c r="AYP44" s="660" t="s">
        <v>432</v>
      </c>
      <c r="AYQ44" s="562" t="s">
        <v>898</v>
      </c>
      <c r="AYR44" s="660" t="s">
        <v>432</v>
      </c>
      <c r="AYS44" s="562" t="s">
        <v>898</v>
      </c>
      <c r="AYT44" s="660" t="s">
        <v>432</v>
      </c>
      <c r="AYU44" s="562" t="s">
        <v>898</v>
      </c>
      <c r="AYV44" s="660" t="s">
        <v>432</v>
      </c>
      <c r="AYW44" s="562" t="s">
        <v>898</v>
      </c>
      <c r="AYX44" s="660" t="s">
        <v>432</v>
      </c>
      <c r="AYY44" s="562" t="s">
        <v>898</v>
      </c>
      <c r="AYZ44" s="660" t="s">
        <v>432</v>
      </c>
      <c r="AZA44" s="562" t="s">
        <v>898</v>
      </c>
      <c r="AZB44" s="660" t="s">
        <v>432</v>
      </c>
      <c r="AZC44" s="562" t="s">
        <v>898</v>
      </c>
      <c r="AZD44" s="660" t="s">
        <v>432</v>
      </c>
      <c r="AZE44" s="562" t="s">
        <v>898</v>
      </c>
      <c r="AZF44" s="660" t="s">
        <v>432</v>
      </c>
      <c r="AZG44" s="562" t="s">
        <v>898</v>
      </c>
      <c r="AZH44" s="660" t="s">
        <v>432</v>
      </c>
      <c r="AZI44" s="562" t="s">
        <v>898</v>
      </c>
      <c r="AZJ44" s="660" t="s">
        <v>432</v>
      </c>
      <c r="AZK44" s="562" t="s">
        <v>898</v>
      </c>
      <c r="AZL44" s="660" t="s">
        <v>432</v>
      </c>
      <c r="AZM44" s="562" t="s">
        <v>898</v>
      </c>
      <c r="AZN44" s="660" t="s">
        <v>432</v>
      </c>
      <c r="AZO44" s="562" t="s">
        <v>898</v>
      </c>
      <c r="AZP44" s="660" t="s">
        <v>432</v>
      </c>
      <c r="AZQ44" s="562" t="s">
        <v>898</v>
      </c>
      <c r="AZR44" s="660" t="s">
        <v>432</v>
      </c>
      <c r="AZS44" s="562" t="s">
        <v>898</v>
      </c>
      <c r="AZT44" s="660" t="s">
        <v>432</v>
      </c>
      <c r="AZU44" s="562" t="s">
        <v>898</v>
      </c>
      <c r="AZV44" s="660" t="s">
        <v>432</v>
      </c>
      <c r="AZW44" s="562" t="s">
        <v>898</v>
      </c>
      <c r="AZX44" s="660" t="s">
        <v>432</v>
      </c>
      <c r="AZY44" s="562" t="s">
        <v>898</v>
      </c>
      <c r="AZZ44" s="660" t="s">
        <v>432</v>
      </c>
      <c r="BAA44" s="562" t="s">
        <v>898</v>
      </c>
      <c r="BAB44" s="660" t="s">
        <v>432</v>
      </c>
      <c r="BAC44" s="562" t="s">
        <v>898</v>
      </c>
      <c r="BAD44" s="660" t="s">
        <v>432</v>
      </c>
      <c r="BAE44" s="562" t="s">
        <v>898</v>
      </c>
      <c r="BAF44" s="660" t="s">
        <v>432</v>
      </c>
      <c r="BAG44" s="562" t="s">
        <v>898</v>
      </c>
      <c r="BAH44" s="660" t="s">
        <v>432</v>
      </c>
      <c r="BAI44" s="562" t="s">
        <v>898</v>
      </c>
      <c r="BAJ44" s="660" t="s">
        <v>432</v>
      </c>
      <c r="BAK44" s="562" t="s">
        <v>898</v>
      </c>
      <c r="BAL44" s="660" t="s">
        <v>432</v>
      </c>
      <c r="BAM44" s="562" t="s">
        <v>898</v>
      </c>
      <c r="BAN44" s="660" t="s">
        <v>432</v>
      </c>
      <c r="BAO44" s="562" t="s">
        <v>898</v>
      </c>
      <c r="BAP44" s="660" t="s">
        <v>432</v>
      </c>
      <c r="BAQ44" s="562" t="s">
        <v>898</v>
      </c>
      <c r="BAR44" s="660" t="s">
        <v>432</v>
      </c>
      <c r="BAS44" s="562" t="s">
        <v>898</v>
      </c>
      <c r="BAT44" s="660" t="s">
        <v>432</v>
      </c>
      <c r="BAU44" s="562" t="s">
        <v>898</v>
      </c>
      <c r="BAV44" s="660" t="s">
        <v>432</v>
      </c>
      <c r="BAW44" s="562" t="s">
        <v>898</v>
      </c>
      <c r="BAX44" s="660" t="s">
        <v>432</v>
      </c>
      <c r="BAY44" s="562" t="s">
        <v>898</v>
      </c>
      <c r="BAZ44" s="660" t="s">
        <v>432</v>
      </c>
      <c r="BBA44" s="562" t="s">
        <v>898</v>
      </c>
      <c r="BBB44" s="660" t="s">
        <v>432</v>
      </c>
      <c r="BBC44" s="562" t="s">
        <v>898</v>
      </c>
      <c r="BBD44" s="660" t="s">
        <v>432</v>
      </c>
      <c r="BBE44" s="562" t="s">
        <v>898</v>
      </c>
      <c r="BBF44" s="660" t="s">
        <v>432</v>
      </c>
      <c r="BBG44" s="562" t="s">
        <v>898</v>
      </c>
      <c r="BBH44" s="660" t="s">
        <v>432</v>
      </c>
      <c r="BBI44" s="562" t="s">
        <v>898</v>
      </c>
      <c r="BBJ44" s="660" t="s">
        <v>432</v>
      </c>
      <c r="BBK44" s="562" t="s">
        <v>898</v>
      </c>
      <c r="BBL44" s="660" t="s">
        <v>432</v>
      </c>
      <c r="BBM44" s="562" t="s">
        <v>898</v>
      </c>
      <c r="BBN44" s="660" t="s">
        <v>432</v>
      </c>
      <c r="BBO44" s="562" t="s">
        <v>898</v>
      </c>
      <c r="BBP44" s="660" t="s">
        <v>432</v>
      </c>
      <c r="BBQ44" s="562" t="s">
        <v>898</v>
      </c>
      <c r="BBR44" s="660" t="s">
        <v>432</v>
      </c>
      <c r="BBS44" s="562" t="s">
        <v>898</v>
      </c>
      <c r="BBT44" s="660" t="s">
        <v>432</v>
      </c>
      <c r="BBU44" s="562" t="s">
        <v>898</v>
      </c>
      <c r="BBV44" s="660" t="s">
        <v>432</v>
      </c>
      <c r="BBW44" s="562" t="s">
        <v>898</v>
      </c>
      <c r="BBX44" s="660" t="s">
        <v>432</v>
      </c>
      <c r="BBY44" s="562" t="s">
        <v>898</v>
      </c>
      <c r="BBZ44" s="660" t="s">
        <v>432</v>
      </c>
      <c r="BCA44" s="562" t="s">
        <v>898</v>
      </c>
      <c r="BCB44" s="660" t="s">
        <v>432</v>
      </c>
      <c r="BCC44" s="562" t="s">
        <v>898</v>
      </c>
      <c r="BCD44" s="660" t="s">
        <v>432</v>
      </c>
      <c r="BCE44" s="562" t="s">
        <v>898</v>
      </c>
      <c r="BCF44" s="660" t="s">
        <v>432</v>
      </c>
      <c r="BCG44" s="562" t="s">
        <v>898</v>
      </c>
      <c r="BCH44" s="660" t="s">
        <v>432</v>
      </c>
      <c r="BCI44" s="562" t="s">
        <v>898</v>
      </c>
      <c r="BCJ44" s="660" t="s">
        <v>432</v>
      </c>
      <c r="BCK44" s="562" t="s">
        <v>898</v>
      </c>
      <c r="BCL44" s="660" t="s">
        <v>432</v>
      </c>
      <c r="BCM44" s="562" t="s">
        <v>898</v>
      </c>
      <c r="BCN44" s="660" t="s">
        <v>432</v>
      </c>
      <c r="BCO44" s="562" t="s">
        <v>898</v>
      </c>
      <c r="BCP44" s="660" t="s">
        <v>432</v>
      </c>
      <c r="BCQ44" s="562" t="s">
        <v>898</v>
      </c>
      <c r="BCR44" s="660" t="s">
        <v>432</v>
      </c>
      <c r="BCS44" s="562" t="s">
        <v>898</v>
      </c>
      <c r="BCT44" s="660" t="s">
        <v>432</v>
      </c>
      <c r="BCU44" s="562" t="s">
        <v>898</v>
      </c>
      <c r="BCV44" s="660" t="s">
        <v>432</v>
      </c>
      <c r="BCW44" s="562" t="s">
        <v>898</v>
      </c>
      <c r="BCX44" s="660" t="s">
        <v>432</v>
      </c>
      <c r="BCY44" s="562" t="s">
        <v>898</v>
      </c>
      <c r="BCZ44" s="660" t="s">
        <v>432</v>
      </c>
      <c r="BDA44" s="562" t="s">
        <v>898</v>
      </c>
      <c r="BDB44" s="660" t="s">
        <v>432</v>
      </c>
      <c r="BDC44" s="562" t="s">
        <v>898</v>
      </c>
      <c r="BDD44" s="660" t="s">
        <v>432</v>
      </c>
      <c r="BDE44" s="562" t="s">
        <v>898</v>
      </c>
      <c r="BDF44" s="660" t="s">
        <v>432</v>
      </c>
      <c r="BDG44" s="562" t="s">
        <v>898</v>
      </c>
      <c r="BDH44" s="660" t="s">
        <v>432</v>
      </c>
      <c r="BDI44" s="562" t="s">
        <v>898</v>
      </c>
      <c r="BDJ44" s="660" t="s">
        <v>432</v>
      </c>
      <c r="BDK44" s="562" t="s">
        <v>898</v>
      </c>
      <c r="BDL44" s="660" t="s">
        <v>432</v>
      </c>
      <c r="BDM44" s="562" t="s">
        <v>898</v>
      </c>
      <c r="BDN44" s="660" t="s">
        <v>432</v>
      </c>
      <c r="BDO44" s="562" t="s">
        <v>898</v>
      </c>
      <c r="BDP44" s="660" t="s">
        <v>432</v>
      </c>
      <c r="BDQ44" s="562" t="s">
        <v>898</v>
      </c>
      <c r="BDR44" s="660" t="s">
        <v>432</v>
      </c>
      <c r="BDS44" s="562" t="s">
        <v>898</v>
      </c>
      <c r="BDT44" s="660" t="s">
        <v>432</v>
      </c>
      <c r="BDU44" s="562" t="s">
        <v>898</v>
      </c>
      <c r="BDV44" s="660" t="s">
        <v>432</v>
      </c>
      <c r="BDW44" s="562" t="s">
        <v>898</v>
      </c>
      <c r="BDX44" s="660" t="s">
        <v>432</v>
      </c>
      <c r="BDY44" s="562" t="s">
        <v>898</v>
      </c>
      <c r="BDZ44" s="660" t="s">
        <v>432</v>
      </c>
      <c r="BEA44" s="562" t="s">
        <v>898</v>
      </c>
      <c r="BEB44" s="660" t="s">
        <v>432</v>
      </c>
      <c r="BEC44" s="562" t="s">
        <v>898</v>
      </c>
      <c r="BED44" s="660" t="s">
        <v>432</v>
      </c>
      <c r="BEE44" s="562" t="s">
        <v>898</v>
      </c>
      <c r="BEF44" s="660" t="s">
        <v>432</v>
      </c>
      <c r="BEG44" s="562" t="s">
        <v>898</v>
      </c>
      <c r="BEH44" s="660" t="s">
        <v>432</v>
      </c>
      <c r="BEI44" s="562" t="s">
        <v>898</v>
      </c>
      <c r="BEJ44" s="660" t="s">
        <v>432</v>
      </c>
      <c r="BEK44" s="562" t="s">
        <v>898</v>
      </c>
      <c r="BEL44" s="660" t="s">
        <v>432</v>
      </c>
      <c r="BEM44" s="562" t="s">
        <v>898</v>
      </c>
      <c r="BEN44" s="660" t="s">
        <v>432</v>
      </c>
      <c r="BEO44" s="562" t="s">
        <v>898</v>
      </c>
      <c r="BEP44" s="660" t="s">
        <v>432</v>
      </c>
      <c r="BEQ44" s="562" t="s">
        <v>898</v>
      </c>
      <c r="BER44" s="660" t="s">
        <v>432</v>
      </c>
      <c r="BES44" s="562" t="s">
        <v>898</v>
      </c>
      <c r="BET44" s="660" t="s">
        <v>432</v>
      </c>
      <c r="BEU44" s="562" t="s">
        <v>898</v>
      </c>
      <c r="BEV44" s="660" t="s">
        <v>432</v>
      </c>
      <c r="BEW44" s="562" t="s">
        <v>898</v>
      </c>
      <c r="BEX44" s="660" t="s">
        <v>432</v>
      </c>
      <c r="BEY44" s="562" t="s">
        <v>898</v>
      </c>
      <c r="BEZ44" s="660" t="s">
        <v>432</v>
      </c>
      <c r="BFA44" s="562" t="s">
        <v>898</v>
      </c>
      <c r="BFB44" s="660" t="s">
        <v>432</v>
      </c>
      <c r="BFC44" s="562" t="s">
        <v>898</v>
      </c>
      <c r="BFD44" s="660" t="s">
        <v>432</v>
      </c>
      <c r="BFE44" s="562" t="s">
        <v>898</v>
      </c>
      <c r="BFF44" s="660" t="s">
        <v>432</v>
      </c>
      <c r="BFG44" s="562" t="s">
        <v>898</v>
      </c>
      <c r="BFH44" s="660" t="s">
        <v>432</v>
      </c>
      <c r="BFI44" s="562" t="s">
        <v>898</v>
      </c>
      <c r="BFJ44" s="660" t="s">
        <v>432</v>
      </c>
      <c r="BFK44" s="562" t="s">
        <v>898</v>
      </c>
      <c r="BFL44" s="660" t="s">
        <v>432</v>
      </c>
      <c r="BFM44" s="562" t="s">
        <v>898</v>
      </c>
      <c r="BFN44" s="660" t="s">
        <v>432</v>
      </c>
      <c r="BFO44" s="562" t="s">
        <v>898</v>
      </c>
      <c r="BFP44" s="660" t="s">
        <v>432</v>
      </c>
      <c r="BFQ44" s="562" t="s">
        <v>898</v>
      </c>
      <c r="BFR44" s="660" t="s">
        <v>432</v>
      </c>
      <c r="BFS44" s="562" t="s">
        <v>898</v>
      </c>
      <c r="BFT44" s="660" t="s">
        <v>432</v>
      </c>
      <c r="BFU44" s="562" t="s">
        <v>898</v>
      </c>
      <c r="BFV44" s="660" t="s">
        <v>432</v>
      </c>
      <c r="BFW44" s="562" t="s">
        <v>898</v>
      </c>
      <c r="BFX44" s="660" t="s">
        <v>432</v>
      </c>
      <c r="BFY44" s="562" t="s">
        <v>898</v>
      </c>
      <c r="BFZ44" s="660" t="s">
        <v>432</v>
      </c>
      <c r="BGA44" s="562" t="s">
        <v>898</v>
      </c>
      <c r="BGB44" s="660" t="s">
        <v>432</v>
      </c>
      <c r="BGC44" s="562" t="s">
        <v>898</v>
      </c>
      <c r="BGD44" s="660" t="s">
        <v>432</v>
      </c>
      <c r="BGE44" s="562" t="s">
        <v>898</v>
      </c>
      <c r="BGF44" s="660" t="s">
        <v>432</v>
      </c>
      <c r="BGG44" s="562" t="s">
        <v>898</v>
      </c>
      <c r="BGH44" s="660" t="s">
        <v>432</v>
      </c>
      <c r="BGI44" s="562" t="s">
        <v>898</v>
      </c>
      <c r="BGJ44" s="660" t="s">
        <v>432</v>
      </c>
      <c r="BGK44" s="562" t="s">
        <v>898</v>
      </c>
      <c r="BGL44" s="660" t="s">
        <v>432</v>
      </c>
      <c r="BGM44" s="562" t="s">
        <v>898</v>
      </c>
      <c r="BGN44" s="660" t="s">
        <v>432</v>
      </c>
      <c r="BGO44" s="562" t="s">
        <v>898</v>
      </c>
      <c r="BGP44" s="660" t="s">
        <v>432</v>
      </c>
      <c r="BGQ44" s="562" t="s">
        <v>898</v>
      </c>
      <c r="BGR44" s="660" t="s">
        <v>432</v>
      </c>
      <c r="BGS44" s="562" t="s">
        <v>898</v>
      </c>
      <c r="BGT44" s="660" t="s">
        <v>432</v>
      </c>
      <c r="BGU44" s="562" t="s">
        <v>898</v>
      </c>
      <c r="BGV44" s="660" t="s">
        <v>432</v>
      </c>
      <c r="BGW44" s="562" t="s">
        <v>898</v>
      </c>
      <c r="BGX44" s="660" t="s">
        <v>432</v>
      </c>
      <c r="BGY44" s="562" t="s">
        <v>898</v>
      </c>
      <c r="BGZ44" s="660" t="s">
        <v>432</v>
      </c>
      <c r="BHA44" s="562" t="s">
        <v>898</v>
      </c>
      <c r="BHB44" s="660" t="s">
        <v>432</v>
      </c>
      <c r="BHC44" s="562" t="s">
        <v>898</v>
      </c>
      <c r="BHD44" s="660" t="s">
        <v>432</v>
      </c>
      <c r="BHE44" s="562" t="s">
        <v>898</v>
      </c>
      <c r="BHF44" s="660" t="s">
        <v>432</v>
      </c>
      <c r="BHG44" s="562" t="s">
        <v>898</v>
      </c>
      <c r="BHH44" s="660" t="s">
        <v>432</v>
      </c>
      <c r="BHI44" s="562" t="s">
        <v>898</v>
      </c>
      <c r="BHJ44" s="660" t="s">
        <v>432</v>
      </c>
      <c r="BHK44" s="562" t="s">
        <v>898</v>
      </c>
      <c r="BHL44" s="660" t="s">
        <v>432</v>
      </c>
      <c r="BHM44" s="562" t="s">
        <v>898</v>
      </c>
      <c r="BHN44" s="660" t="s">
        <v>432</v>
      </c>
      <c r="BHO44" s="562" t="s">
        <v>898</v>
      </c>
      <c r="BHP44" s="660" t="s">
        <v>432</v>
      </c>
      <c r="BHQ44" s="562" t="s">
        <v>898</v>
      </c>
      <c r="BHR44" s="660" t="s">
        <v>432</v>
      </c>
      <c r="BHS44" s="562" t="s">
        <v>898</v>
      </c>
      <c r="BHT44" s="660" t="s">
        <v>432</v>
      </c>
      <c r="BHU44" s="562" t="s">
        <v>898</v>
      </c>
      <c r="BHV44" s="660" t="s">
        <v>432</v>
      </c>
      <c r="BHW44" s="562" t="s">
        <v>898</v>
      </c>
      <c r="BHX44" s="660" t="s">
        <v>432</v>
      </c>
      <c r="BHY44" s="562" t="s">
        <v>898</v>
      </c>
      <c r="BHZ44" s="660" t="s">
        <v>432</v>
      </c>
      <c r="BIA44" s="562" t="s">
        <v>898</v>
      </c>
      <c r="BIB44" s="660" t="s">
        <v>432</v>
      </c>
      <c r="BIC44" s="562" t="s">
        <v>898</v>
      </c>
      <c r="BID44" s="660" t="s">
        <v>432</v>
      </c>
      <c r="BIE44" s="562" t="s">
        <v>898</v>
      </c>
      <c r="BIF44" s="660" t="s">
        <v>432</v>
      </c>
      <c r="BIG44" s="562" t="s">
        <v>898</v>
      </c>
      <c r="BIH44" s="660" t="s">
        <v>432</v>
      </c>
      <c r="BII44" s="562" t="s">
        <v>898</v>
      </c>
      <c r="BIJ44" s="660" t="s">
        <v>432</v>
      </c>
      <c r="BIK44" s="562" t="s">
        <v>898</v>
      </c>
      <c r="BIL44" s="660" t="s">
        <v>432</v>
      </c>
      <c r="BIM44" s="562" t="s">
        <v>898</v>
      </c>
      <c r="BIN44" s="660" t="s">
        <v>432</v>
      </c>
      <c r="BIO44" s="562" t="s">
        <v>898</v>
      </c>
      <c r="BIP44" s="660" t="s">
        <v>432</v>
      </c>
      <c r="BIQ44" s="562" t="s">
        <v>898</v>
      </c>
      <c r="BIR44" s="660" t="s">
        <v>432</v>
      </c>
      <c r="BIS44" s="562" t="s">
        <v>898</v>
      </c>
      <c r="BIT44" s="660" t="s">
        <v>432</v>
      </c>
      <c r="BIU44" s="562" t="s">
        <v>898</v>
      </c>
      <c r="BIV44" s="660" t="s">
        <v>432</v>
      </c>
      <c r="BIW44" s="562" t="s">
        <v>898</v>
      </c>
      <c r="BIX44" s="660" t="s">
        <v>432</v>
      </c>
      <c r="BIY44" s="562" t="s">
        <v>898</v>
      </c>
      <c r="BIZ44" s="660" t="s">
        <v>432</v>
      </c>
      <c r="BJA44" s="562" t="s">
        <v>898</v>
      </c>
      <c r="BJB44" s="660" t="s">
        <v>432</v>
      </c>
      <c r="BJC44" s="562" t="s">
        <v>898</v>
      </c>
      <c r="BJD44" s="660" t="s">
        <v>432</v>
      </c>
      <c r="BJE44" s="562" t="s">
        <v>898</v>
      </c>
      <c r="BJF44" s="660" t="s">
        <v>432</v>
      </c>
      <c r="BJG44" s="562" t="s">
        <v>898</v>
      </c>
      <c r="BJH44" s="660" t="s">
        <v>432</v>
      </c>
      <c r="BJI44" s="562" t="s">
        <v>898</v>
      </c>
      <c r="BJJ44" s="660" t="s">
        <v>432</v>
      </c>
      <c r="BJK44" s="562" t="s">
        <v>898</v>
      </c>
      <c r="BJL44" s="660" t="s">
        <v>432</v>
      </c>
      <c r="BJM44" s="562" t="s">
        <v>898</v>
      </c>
      <c r="BJN44" s="660" t="s">
        <v>432</v>
      </c>
      <c r="BJO44" s="562" t="s">
        <v>898</v>
      </c>
      <c r="BJP44" s="660" t="s">
        <v>432</v>
      </c>
      <c r="BJQ44" s="562" t="s">
        <v>898</v>
      </c>
      <c r="BJR44" s="660" t="s">
        <v>432</v>
      </c>
      <c r="BJS44" s="562" t="s">
        <v>898</v>
      </c>
      <c r="BJT44" s="660" t="s">
        <v>432</v>
      </c>
      <c r="BJU44" s="562" t="s">
        <v>898</v>
      </c>
      <c r="BJV44" s="660" t="s">
        <v>432</v>
      </c>
      <c r="BJW44" s="562" t="s">
        <v>898</v>
      </c>
      <c r="BJX44" s="660" t="s">
        <v>432</v>
      </c>
      <c r="BJY44" s="562" t="s">
        <v>898</v>
      </c>
      <c r="BJZ44" s="660" t="s">
        <v>432</v>
      </c>
      <c r="BKA44" s="562" t="s">
        <v>898</v>
      </c>
      <c r="BKB44" s="660" t="s">
        <v>432</v>
      </c>
      <c r="BKC44" s="562" t="s">
        <v>898</v>
      </c>
      <c r="BKD44" s="660" t="s">
        <v>432</v>
      </c>
      <c r="BKE44" s="562" t="s">
        <v>898</v>
      </c>
      <c r="BKF44" s="660" t="s">
        <v>432</v>
      </c>
      <c r="BKG44" s="562" t="s">
        <v>898</v>
      </c>
      <c r="BKH44" s="660" t="s">
        <v>432</v>
      </c>
      <c r="BKI44" s="562" t="s">
        <v>898</v>
      </c>
      <c r="BKJ44" s="660" t="s">
        <v>432</v>
      </c>
      <c r="BKK44" s="562" t="s">
        <v>898</v>
      </c>
      <c r="BKL44" s="660" t="s">
        <v>432</v>
      </c>
      <c r="BKM44" s="562" t="s">
        <v>898</v>
      </c>
      <c r="BKN44" s="660" t="s">
        <v>432</v>
      </c>
      <c r="BKO44" s="562" t="s">
        <v>898</v>
      </c>
      <c r="BKP44" s="660" t="s">
        <v>432</v>
      </c>
      <c r="BKQ44" s="562" t="s">
        <v>898</v>
      </c>
      <c r="BKR44" s="660" t="s">
        <v>432</v>
      </c>
      <c r="BKS44" s="562" t="s">
        <v>898</v>
      </c>
      <c r="BKT44" s="660" t="s">
        <v>432</v>
      </c>
      <c r="BKU44" s="562" t="s">
        <v>898</v>
      </c>
      <c r="BKV44" s="660" t="s">
        <v>432</v>
      </c>
      <c r="BKW44" s="562" t="s">
        <v>898</v>
      </c>
      <c r="BKX44" s="660" t="s">
        <v>432</v>
      </c>
      <c r="BKY44" s="562" t="s">
        <v>898</v>
      </c>
      <c r="BKZ44" s="660" t="s">
        <v>432</v>
      </c>
      <c r="BLA44" s="562" t="s">
        <v>898</v>
      </c>
      <c r="BLB44" s="660" t="s">
        <v>432</v>
      </c>
      <c r="BLC44" s="562" t="s">
        <v>898</v>
      </c>
      <c r="BLD44" s="660" t="s">
        <v>432</v>
      </c>
      <c r="BLE44" s="562" t="s">
        <v>898</v>
      </c>
      <c r="BLF44" s="660" t="s">
        <v>432</v>
      </c>
      <c r="BLG44" s="562" t="s">
        <v>898</v>
      </c>
      <c r="BLH44" s="660" t="s">
        <v>432</v>
      </c>
      <c r="BLI44" s="562" t="s">
        <v>898</v>
      </c>
      <c r="BLJ44" s="660" t="s">
        <v>432</v>
      </c>
      <c r="BLK44" s="562" t="s">
        <v>898</v>
      </c>
      <c r="BLL44" s="660" t="s">
        <v>432</v>
      </c>
      <c r="BLM44" s="562" t="s">
        <v>898</v>
      </c>
      <c r="BLN44" s="660" t="s">
        <v>432</v>
      </c>
      <c r="BLO44" s="562" t="s">
        <v>898</v>
      </c>
      <c r="BLP44" s="660" t="s">
        <v>432</v>
      </c>
      <c r="BLQ44" s="562" t="s">
        <v>898</v>
      </c>
      <c r="BLR44" s="660" t="s">
        <v>432</v>
      </c>
      <c r="BLS44" s="562" t="s">
        <v>898</v>
      </c>
      <c r="BLT44" s="660" t="s">
        <v>432</v>
      </c>
      <c r="BLU44" s="562" t="s">
        <v>898</v>
      </c>
      <c r="BLV44" s="660" t="s">
        <v>432</v>
      </c>
      <c r="BLW44" s="562" t="s">
        <v>898</v>
      </c>
      <c r="BLX44" s="660" t="s">
        <v>432</v>
      </c>
      <c r="BLY44" s="562" t="s">
        <v>898</v>
      </c>
      <c r="BLZ44" s="660" t="s">
        <v>432</v>
      </c>
      <c r="BMA44" s="562" t="s">
        <v>898</v>
      </c>
      <c r="BMB44" s="660" t="s">
        <v>432</v>
      </c>
      <c r="BMC44" s="562" t="s">
        <v>898</v>
      </c>
      <c r="BMD44" s="660" t="s">
        <v>432</v>
      </c>
      <c r="BME44" s="562" t="s">
        <v>898</v>
      </c>
      <c r="BMF44" s="660" t="s">
        <v>432</v>
      </c>
      <c r="BMG44" s="562" t="s">
        <v>898</v>
      </c>
      <c r="BMH44" s="660" t="s">
        <v>432</v>
      </c>
      <c r="BMI44" s="562" t="s">
        <v>898</v>
      </c>
      <c r="BMJ44" s="660" t="s">
        <v>432</v>
      </c>
      <c r="BMK44" s="562" t="s">
        <v>898</v>
      </c>
      <c r="BML44" s="660" t="s">
        <v>432</v>
      </c>
      <c r="BMM44" s="562" t="s">
        <v>898</v>
      </c>
      <c r="BMN44" s="660" t="s">
        <v>432</v>
      </c>
      <c r="BMO44" s="562" t="s">
        <v>898</v>
      </c>
      <c r="BMP44" s="660" t="s">
        <v>432</v>
      </c>
      <c r="BMQ44" s="562" t="s">
        <v>898</v>
      </c>
      <c r="BMR44" s="660" t="s">
        <v>432</v>
      </c>
      <c r="BMS44" s="562" t="s">
        <v>898</v>
      </c>
      <c r="BMT44" s="660" t="s">
        <v>432</v>
      </c>
      <c r="BMU44" s="562" t="s">
        <v>898</v>
      </c>
      <c r="BMV44" s="660" t="s">
        <v>432</v>
      </c>
      <c r="BMW44" s="562" t="s">
        <v>898</v>
      </c>
      <c r="BMX44" s="660" t="s">
        <v>432</v>
      </c>
      <c r="BMY44" s="562" t="s">
        <v>898</v>
      </c>
      <c r="BMZ44" s="660" t="s">
        <v>432</v>
      </c>
      <c r="BNA44" s="562" t="s">
        <v>898</v>
      </c>
      <c r="BNB44" s="660" t="s">
        <v>432</v>
      </c>
      <c r="BNC44" s="562" t="s">
        <v>898</v>
      </c>
      <c r="BND44" s="660" t="s">
        <v>432</v>
      </c>
      <c r="BNE44" s="562" t="s">
        <v>898</v>
      </c>
      <c r="BNF44" s="660" t="s">
        <v>432</v>
      </c>
      <c r="BNG44" s="562" t="s">
        <v>898</v>
      </c>
      <c r="BNH44" s="660" t="s">
        <v>432</v>
      </c>
      <c r="BNI44" s="562" t="s">
        <v>898</v>
      </c>
      <c r="BNJ44" s="660" t="s">
        <v>432</v>
      </c>
      <c r="BNK44" s="562" t="s">
        <v>898</v>
      </c>
      <c r="BNL44" s="660" t="s">
        <v>432</v>
      </c>
      <c r="BNM44" s="562" t="s">
        <v>898</v>
      </c>
      <c r="BNN44" s="660" t="s">
        <v>432</v>
      </c>
      <c r="BNO44" s="562" t="s">
        <v>898</v>
      </c>
      <c r="BNP44" s="660" t="s">
        <v>432</v>
      </c>
      <c r="BNQ44" s="562" t="s">
        <v>898</v>
      </c>
      <c r="BNR44" s="660" t="s">
        <v>432</v>
      </c>
      <c r="BNS44" s="562" t="s">
        <v>898</v>
      </c>
      <c r="BNT44" s="660" t="s">
        <v>432</v>
      </c>
      <c r="BNU44" s="562" t="s">
        <v>898</v>
      </c>
      <c r="BNV44" s="660" t="s">
        <v>432</v>
      </c>
      <c r="BNW44" s="562" t="s">
        <v>898</v>
      </c>
      <c r="BNX44" s="660" t="s">
        <v>432</v>
      </c>
      <c r="BNY44" s="562" t="s">
        <v>898</v>
      </c>
      <c r="BNZ44" s="660" t="s">
        <v>432</v>
      </c>
      <c r="BOA44" s="562" t="s">
        <v>898</v>
      </c>
      <c r="BOB44" s="660" t="s">
        <v>432</v>
      </c>
      <c r="BOC44" s="562" t="s">
        <v>898</v>
      </c>
      <c r="BOD44" s="660" t="s">
        <v>432</v>
      </c>
      <c r="BOE44" s="562" t="s">
        <v>898</v>
      </c>
      <c r="BOF44" s="660" t="s">
        <v>432</v>
      </c>
      <c r="BOG44" s="562" t="s">
        <v>898</v>
      </c>
      <c r="BOH44" s="660" t="s">
        <v>432</v>
      </c>
      <c r="BOI44" s="562" t="s">
        <v>898</v>
      </c>
      <c r="BOJ44" s="660" t="s">
        <v>432</v>
      </c>
      <c r="BOK44" s="562" t="s">
        <v>898</v>
      </c>
      <c r="BOL44" s="660" t="s">
        <v>432</v>
      </c>
      <c r="BOM44" s="562" t="s">
        <v>898</v>
      </c>
      <c r="BON44" s="660" t="s">
        <v>432</v>
      </c>
      <c r="BOO44" s="562" t="s">
        <v>898</v>
      </c>
      <c r="BOP44" s="660" t="s">
        <v>432</v>
      </c>
      <c r="BOQ44" s="562" t="s">
        <v>898</v>
      </c>
      <c r="BOR44" s="660" t="s">
        <v>432</v>
      </c>
      <c r="BOS44" s="562" t="s">
        <v>898</v>
      </c>
      <c r="BOT44" s="660" t="s">
        <v>432</v>
      </c>
      <c r="BOU44" s="562" t="s">
        <v>898</v>
      </c>
      <c r="BOV44" s="660" t="s">
        <v>432</v>
      </c>
      <c r="BOW44" s="562" t="s">
        <v>898</v>
      </c>
      <c r="BOX44" s="660" t="s">
        <v>432</v>
      </c>
      <c r="BOY44" s="562" t="s">
        <v>898</v>
      </c>
      <c r="BOZ44" s="660" t="s">
        <v>432</v>
      </c>
      <c r="BPA44" s="562" t="s">
        <v>898</v>
      </c>
      <c r="BPB44" s="660" t="s">
        <v>432</v>
      </c>
      <c r="BPC44" s="562" t="s">
        <v>898</v>
      </c>
      <c r="BPD44" s="660" t="s">
        <v>432</v>
      </c>
      <c r="BPE44" s="562" t="s">
        <v>898</v>
      </c>
      <c r="BPF44" s="660" t="s">
        <v>432</v>
      </c>
      <c r="BPG44" s="562" t="s">
        <v>898</v>
      </c>
      <c r="BPH44" s="660" t="s">
        <v>432</v>
      </c>
      <c r="BPI44" s="562" t="s">
        <v>898</v>
      </c>
      <c r="BPJ44" s="660" t="s">
        <v>432</v>
      </c>
      <c r="BPK44" s="562" t="s">
        <v>898</v>
      </c>
      <c r="BPL44" s="660" t="s">
        <v>432</v>
      </c>
      <c r="BPM44" s="562" t="s">
        <v>898</v>
      </c>
      <c r="BPN44" s="660" t="s">
        <v>432</v>
      </c>
      <c r="BPO44" s="562" t="s">
        <v>898</v>
      </c>
      <c r="BPP44" s="660" t="s">
        <v>432</v>
      </c>
      <c r="BPQ44" s="562" t="s">
        <v>898</v>
      </c>
      <c r="BPR44" s="660" t="s">
        <v>432</v>
      </c>
      <c r="BPS44" s="562" t="s">
        <v>898</v>
      </c>
      <c r="BPT44" s="660" t="s">
        <v>432</v>
      </c>
      <c r="BPU44" s="562" t="s">
        <v>898</v>
      </c>
      <c r="BPV44" s="660" t="s">
        <v>432</v>
      </c>
      <c r="BPW44" s="562" t="s">
        <v>898</v>
      </c>
      <c r="BPX44" s="660" t="s">
        <v>432</v>
      </c>
      <c r="BPY44" s="562" t="s">
        <v>898</v>
      </c>
      <c r="BPZ44" s="660" t="s">
        <v>432</v>
      </c>
      <c r="BQA44" s="562" t="s">
        <v>898</v>
      </c>
      <c r="BQB44" s="660" t="s">
        <v>432</v>
      </c>
      <c r="BQC44" s="562" t="s">
        <v>898</v>
      </c>
      <c r="BQD44" s="660" t="s">
        <v>432</v>
      </c>
      <c r="BQE44" s="562" t="s">
        <v>898</v>
      </c>
      <c r="BQF44" s="660" t="s">
        <v>432</v>
      </c>
      <c r="BQG44" s="562" t="s">
        <v>898</v>
      </c>
      <c r="BQH44" s="660" t="s">
        <v>432</v>
      </c>
      <c r="BQI44" s="562" t="s">
        <v>898</v>
      </c>
      <c r="BQJ44" s="660" t="s">
        <v>432</v>
      </c>
      <c r="BQK44" s="562" t="s">
        <v>898</v>
      </c>
      <c r="BQL44" s="660" t="s">
        <v>432</v>
      </c>
      <c r="BQM44" s="562" t="s">
        <v>898</v>
      </c>
      <c r="BQN44" s="660" t="s">
        <v>432</v>
      </c>
      <c r="BQO44" s="562" t="s">
        <v>898</v>
      </c>
      <c r="BQP44" s="660" t="s">
        <v>432</v>
      </c>
      <c r="BQQ44" s="562" t="s">
        <v>898</v>
      </c>
      <c r="BQR44" s="660" t="s">
        <v>432</v>
      </c>
      <c r="BQS44" s="562" t="s">
        <v>898</v>
      </c>
      <c r="BQT44" s="660" t="s">
        <v>432</v>
      </c>
      <c r="BQU44" s="562" t="s">
        <v>898</v>
      </c>
      <c r="BQV44" s="660" t="s">
        <v>432</v>
      </c>
      <c r="BQW44" s="562" t="s">
        <v>898</v>
      </c>
      <c r="BQX44" s="660" t="s">
        <v>432</v>
      </c>
      <c r="BQY44" s="562" t="s">
        <v>898</v>
      </c>
      <c r="BQZ44" s="660" t="s">
        <v>432</v>
      </c>
      <c r="BRA44" s="562" t="s">
        <v>898</v>
      </c>
      <c r="BRB44" s="660" t="s">
        <v>432</v>
      </c>
      <c r="BRC44" s="562" t="s">
        <v>898</v>
      </c>
      <c r="BRD44" s="660" t="s">
        <v>432</v>
      </c>
      <c r="BRE44" s="562" t="s">
        <v>898</v>
      </c>
      <c r="BRF44" s="660" t="s">
        <v>432</v>
      </c>
      <c r="BRG44" s="562" t="s">
        <v>898</v>
      </c>
      <c r="BRH44" s="660" t="s">
        <v>432</v>
      </c>
      <c r="BRI44" s="562" t="s">
        <v>898</v>
      </c>
      <c r="BRJ44" s="660" t="s">
        <v>432</v>
      </c>
      <c r="BRK44" s="562" t="s">
        <v>898</v>
      </c>
      <c r="BRL44" s="660" t="s">
        <v>432</v>
      </c>
      <c r="BRM44" s="562" t="s">
        <v>898</v>
      </c>
      <c r="BRN44" s="660" t="s">
        <v>432</v>
      </c>
      <c r="BRO44" s="562" t="s">
        <v>898</v>
      </c>
      <c r="BRP44" s="660" t="s">
        <v>432</v>
      </c>
      <c r="BRQ44" s="562" t="s">
        <v>898</v>
      </c>
      <c r="BRR44" s="660" t="s">
        <v>432</v>
      </c>
      <c r="BRS44" s="562" t="s">
        <v>898</v>
      </c>
      <c r="BRT44" s="660" t="s">
        <v>432</v>
      </c>
      <c r="BRU44" s="562" t="s">
        <v>898</v>
      </c>
      <c r="BRV44" s="660" t="s">
        <v>432</v>
      </c>
      <c r="BRW44" s="562" t="s">
        <v>898</v>
      </c>
      <c r="BRX44" s="660" t="s">
        <v>432</v>
      </c>
      <c r="BRY44" s="562" t="s">
        <v>898</v>
      </c>
      <c r="BRZ44" s="660" t="s">
        <v>432</v>
      </c>
      <c r="BSA44" s="562" t="s">
        <v>898</v>
      </c>
      <c r="BSB44" s="660" t="s">
        <v>432</v>
      </c>
      <c r="BSC44" s="562" t="s">
        <v>898</v>
      </c>
      <c r="BSD44" s="660" t="s">
        <v>432</v>
      </c>
      <c r="BSE44" s="562" t="s">
        <v>898</v>
      </c>
      <c r="BSF44" s="660" t="s">
        <v>432</v>
      </c>
      <c r="BSG44" s="562" t="s">
        <v>898</v>
      </c>
      <c r="BSH44" s="660" t="s">
        <v>432</v>
      </c>
      <c r="BSI44" s="562" t="s">
        <v>898</v>
      </c>
      <c r="BSJ44" s="660" t="s">
        <v>432</v>
      </c>
      <c r="BSK44" s="562" t="s">
        <v>898</v>
      </c>
      <c r="BSL44" s="660" t="s">
        <v>432</v>
      </c>
      <c r="BSM44" s="562" t="s">
        <v>898</v>
      </c>
      <c r="BSN44" s="660" t="s">
        <v>432</v>
      </c>
      <c r="BSO44" s="562" t="s">
        <v>898</v>
      </c>
      <c r="BSP44" s="660" t="s">
        <v>432</v>
      </c>
      <c r="BSQ44" s="562" t="s">
        <v>898</v>
      </c>
      <c r="BSR44" s="660" t="s">
        <v>432</v>
      </c>
      <c r="BSS44" s="562" t="s">
        <v>898</v>
      </c>
      <c r="BST44" s="660" t="s">
        <v>432</v>
      </c>
      <c r="BSU44" s="562" t="s">
        <v>898</v>
      </c>
      <c r="BSV44" s="660" t="s">
        <v>432</v>
      </c>
      <c r="BSW44" s="562" t="s">
        <v>898</v>
      </c>
      <c r="BSX44" s="660" t="s">
        <v>432</v>
      </c>
      <c r="BSY44" s="562" t="s">
        <v>898</v>
      </c>
      <c r="BSZ44" s="660" t="s">
        <v>432</v>
      </c>
      <c r="BTA44" s="562" t="s">
        <v>898</v>
      </c>
      <c r="BTB44" s="660" t="s">
        <v>432</v>
      </c>
      <c r="BTC44" s="562" t="s">
        <v>898</v>
      </c>
      <c r="BTD44" s="660" t="s">
        <v>432</v>
      </c>
      <c r="BTE44" s="562" t="s">
        <v>898</v>
      </c>
      <c r="BTF44" s="660" t="s">
        <v>432</v>
      </c>
      <c r="BTG44" s="562" t="s">
        <v>898</v>
      </c>
      <c r="BTH44" s="660" t="s">
        <v>432</v>
      </c>
      <c r="BTI44" s="562" t="s">
        <v>898</v>
      </c>
      <c r="BTJ44" s="660" t="s">
        <v>432</v>
      </c>
      <c r="BTK44" s="562" t="s">
        <v>898</v>
      </c>
      <c r="BTL44" s="660" t="s">
        <v>432</v>
      </c>
      <c r="BTM44" s="562" t="s">
        <v>898</v>
      </c>
      <c r="BTN44" s="660" t="s">
        <v>432</v>
      </c>
      <c r="BTO44" s="562" t="s">
        <v>898</v>
      </c>
      <c r="BTP44" s="660" t="s">
        <v>432</v>
      </c>
      <c r="BTQ44" s="562" t="s">
        <v>898</v>
      </c>
      <c r="BTR44" s="660" t="s">
        <v>432</v>
      </c>
      <c r="BTS44" s="562" t="s">
        <v>898</v>
      </c>
      <c r="BTT44" s="660" t="s">
        <v>432</v>
      </c>
      <c r="BTU44" s="562" t="s">
        <v>898</v>
      </c>
      <c r="BTV44" s="660" t="s">
        <v>432</v>
      </c>
      <c r="BTW44" s="562" t="s">
        <v>898</v>
      </c>
      <c r="BTX44" s="660" t="s">
        <v>432</v>
      </c>
      <c r="BTY44" s="562" t="s">
        <v>898</v>
      </c>
      <c r="BTZ44" s="660" t="s">
        <v>432</v>
      </c>
      <c r="BUA44" s="562" t="s">
        <v>898</v>
      </c>
      <c r="BUB44" s="660" t="s">
        <v>432</v>
      </c>
      <c r="BUC44" s="562" t="s">
        <v>898</v>
      </c>
      <c r="BUD44" s="660" t="s">
        <v>432</v>
      </c>
      <c r="BUE44" s="562" t="s">
        <v>898</v>
      </c>
      <c r="BUF44" s="660" t="s">
        <v>432</v>
      </c>
      <c r="BUG44" s="562" t="s">
        <v>898</v>
      </c>
      <c r="BUH44" s="660" t="s">
        <v>432</v>
      </c>
      <c r="BUI44" s="562" t="s">
        <v>898</v>
      </c>
      <c r="BUJ44" s="660" t="s">
        <v>432</v>
      </c>
      <c r="BUK44" s="562" t="s">
        <v>898</v>
      </c>
      <c r="BUL44" s="660" t="s">
        <v>432</v>
      </c>
      <c r="BUM44" s="562" t="s">
        <v>898</v>
      </c>
      <c r="BUN44" s="660" t="s">
        <v>432</v>
      </c>
      <c r="BUO44" s="562" t="s">
        <v>898</v>
      </c>
      <c r="BUP44" s="660" t="s">
        <v>432</v>
      </c>
      <c r="BUQ44" s="562" t="s">
        <v>898</v>
      </c>
      <c r="BUR44" s="660" t="s">
        <v>432</v>
      </c>
      <c r="BUS44" s="562" t="s">
        <v>898</v>
      </c>
      <c r="BUT44" s="660" t="s">
        <v>432</v>
      </c>
      <c r="BUU44" s="562" t="s">
        <v>898</v>
      </c>
      <c r="BUV44" s="660" t="s">
        <v>432</v>
      </c>
      <c r="BUW44" s="562" t="s">
        <v>898</v>
      </c>
      <c r="BUX44" s="660" t="s">
        <v>432</v>
      </c>
      <c r="BUY44" s="562" t="s">
        <v>898</v>
      </c>
      <c r="BUZ44" s="660" t="s">
        <v>432</v>
      </c>
      <c r="BVA44" s="562" t="s">
        <v>898</v>
      </c>
      <c r="BVB44" s="660" t="s">
        <v>432</v>
      </c>
      <c r="BVC44" s="562" t="s">
        <v>898</v>
      </c>
      <c r="BVD44" s="660" t="s">
        <v>432</v>
      </c>
      <c r="BVE44" s="562" t="s">
        <v>898</v>
      </c>
      <c r="BVF44" s="660" t="s">
        <v>432</v>
      </c>
      <c r="BVG44" s="562" t="s">
        <v>898</v>
      </c>
      <c r="BVH44" s="660" t="s">
        <v>432</v>
      </c>
      <c r="BVI44" s="562" t="s">
        <v>898</v>
      </c>
      <c r="BVJ44" s="660" t="s">
        <v>432</v>
      </c>
      <c r="BVK44" s="562" t="s">
        <v>898</v>
      </c>
      <c r="BVL44" s="660" t="s">
        <v>432</v>
      </c>
      <c r="BVM44" s="562" t="s">
        <v>898</v>
      </c>
      <c r="BVN44" s="660" t="s">
        <v>432</v>
      </c>
      <c r="BVO44" s="562" t="s">
        <v>898</v>
      </c>
      <c r="BVP44" s="660" t="s">
        <v>432</v>
      </c>
      <c r="BVQ44" s="562" t="s">
        <v>898</v>
      </c>
      <c r="BVR44" s="660" t="s">
        <v>432</v>
      </c>
      <c r="BVS44" s="562" t="s">
        <v>898</v>
      </c>
      <c r="BVT44" s="660" t="s">
        <v>432</v>
      </c>
      <c r="BVU44" s="562" t="s">
        <v>898</v>
      </c>
      <c r="BVV44" s="660" t="s">
        <v>432</v>
      </c>
      <c r="BVW44" s="562" t="s">
        <v>898</v>
      </c>
      <c r="BVX44" s="660" t="s">
        <v>432</v>
      </c>
      <c r="BVY44" s="562" t="s">
        <v>898</v>
      </c>
      <c r="BVZ44" s="660" t="s">
        <v>432</v>
      </c>
      <c r="BWA44" s="562" t="s">
        <v>898</v>
      </c>
      <c r="BWB44" s="660" t="s">
        <v>432</v>
      </c>
      <c r="BWC44" s="562" t="s">
        <v>898</v>
      </c>
      <c r="BWD44" s="660" t="s">
        <v>432</v>
      </c>
      <c r="BWE44" s="562" t="s">
        <v>898</v>
      </c>
      <c r="BWF44" s="660" t="s">
        <v>432</v>
      </c>
      <c r="BWG44" s="562" t="s">
        <v>898</v>
      </c>
      <c r="BWH44" s="660" t="s">
        <v>432</v>
      </c>
      <c r="BWI44" s="562" t="s">
        <v>898</v>
      </c>
      <c r="BWJ44" s="660" t="s">
        <v>432</v>
      </c>
      <c r="BWK44" s="562" t="s">
        <v>898</v>
      </c>
      <c r="BWL44" s="660" t="s">
        <v>432</v>
      </c>
      <c r="BWM44" s="562" t="s">
        <v>898</v>
      </c>
      <c r="BWN44" s="660" t="s">
        <v>432</v>
      </c>
      <c r="BWO44" s="562" t="s">
        <v>898</v>
      </c>
      <c r="BWP44" s="660" t="s">
        <v>432</v>
      </c>
      <c r="BWQ44" s="562" t="s">
        <v>898</v>
      </c>
      <c r="BWR44" s="660" t="s">
        <v>432</v>
      </c>
      <c r="BWS44" s="562" t="s">
        <v>898</v>
      </c>
      <c r="BWT44" s="660" t="s">
        <v>432</v>
      </c>
      <c r="BWU44" s="562" t="s">
        <v>898</v>
      </c>
      <c r="BWV44" s="660" t="s">
        <v>432</v>
      </c>
      <c r="BWW44" s="562" t="s">
        <v>898</v>
      </c>
      <c r="BWX44" s="660" t="s">
        <v>432</v>
      </c>
      <c r="BWY44" s="562" t="s">
        <v>898</v>
      </c>
      <c r="BWZ44" s="660" t="s">
        <v>432</v>
      </c>
      <c r="BXA44" s="562" t="s">
        <v>898</v>
      </c>
      <c r="BXB44" s="660" t="s">
        <v>432</v>
      </c>
      <c r="BXC44" s="562" t="s">
        <v>898</v>
      </c>
      <c r="BXD44" s="660" t="s">
        <v>432</v>
      </c>
      <c r="BXE44" s="562" t="s">
        <v>898</v>
      </c>
      <c r="BXF44" s="660" t="s">
        <v>432</v>
      </c>
      <c r="BXG44" s="562" t="s">
        <v>898</v>
      </c>
      <c r="BXH44" s="660" t="s">
        <v>432</v>
      </c>
      <c r="BXI44" s="562" t="s">
        <v>898</v>
      </c>
      <c r="BXJ44" s="660" t="s">
        <v>432</v>
      </c>
      <c r="BXK44" s="562" t="s">
        <v>898</v>
      </c>
      <c r="BXL44" s="660" t="s">
        <v>432</v>
      </c>
      <c r="BXM44" s="562" t="s">
        <v>898</v>
      </c>
      <c r="BXN44" s="660" t="s">
        <v>432</v>
      </c>
      <c r="BXO44" s="562" t="s">
        <v>898</v>
      </c>
      <c r="BXP44" s="660" t="s">
        <v>432</v>
      </c>
      <c r="BXQ44" s="562" t="s">
        <v>898</v>
      </c>
      <c r="BXR44" s="660" t="s">
        <v>432</v>
      </c>
      <c r="BXS44" s="562" t="s">
        <v>898</v>
      </c>
      <c r="BXT44" s="660" t="s">
        <v>432</v>
      </c>
      <c r="BXU44" s="562" t="s">
        <v>898</v>
      </c>
      <c r="BXV44" s="660" t="s">
        <v>432</v>
      </c>
      <c r="BXW44" s="562" t="s">
        <v>898</v>
      </c>
      <c r="BXX44" s="660" t="s">
        <v>432</v>
      </c>
      <c r="BXY44" s="562" t="s">
        <v>898</v>
      </c>
      <c r="BXZ44" s="660" t="s">
        <v>432</v>
      </c>
      <c r="BYA44" s="562" t="s">
        <v>898</v>
      </c>
      <c r="BYB44" s="660" t="s">
        <v>432</v>
      </c>
      <c r="BYC44" s="562" t="s">
        <v>898</v>
      </c>
      <c r="BYD44" s="660" t="s">
        <v>432</v>
      </c>
      <c r="BYE44" s="562" t="s">
        <v>898</v>
      </c>
      <c r="BYF44" s="660" t="s">
        <v>432</v>
      </c>
      <c r="BYG44" s="562" t="s">
        <v>898</v>
      </c>
      <c r="BYH44" s="660" t="s">
        <v>432</v>
      </c>
      <c r="BYI44" s="562" t="s">
        <v>898</v>
      </c>
      <c r="BYJ44" s="660" t="s">
        <v>432</v>
      </c>
      <c r="BYK44" s="562" t="s">
        <v>898</v>
      </c>
      <c r="BYL44" s="660" t="s">
        <v>432</v>
      </c>
      <c r="BYM44" s="562" t="s">
        <v>898</v>
      </c>
      <c r="BYN44" s="660" t="s">
        <v>432</v>
      </c>
      <c r="BYO44" s="562" t="s">
        <v>898</v>
      </c>
      <c r="BYP44" s="660" t="s">
        <v>432</v>
      </c>
      <c r="BYQ44" s="562" t="s">
        <v>898</v>
      </c>
      <c r="BYR44" s="660" t="s">
        <v>432</v>
      </c>
      <c r="BYS44" s="562" t="s">
        <v>898</v>
      </c>
      <c r="BYT44" s="660" t="s">
        <v>432</v>
      </c>
      <c r="BYU44" s="562" t="s">
        <v>898</v>
      </c>
      <c r="BYV44" s="660" t="s">
        <v>432</v>
      </c>
      <c r="BYW44" s="562" t="s">
        <v>898</v>
      </c>
      <c r="BYX44" s="660" t="s">
        <v>432</v>
      </c>
      <c r="BYY44" s="562" t="s">
        <v>898</v>
      </c>
      <c r="BYZ44" s="660" t="s">
        <v>432</v>
      </c>
      <c r="BZA44" s="562" t="s">
        <v>898</v>
      </c>
      <c r="BZB44" s="660" t="s">
        <v>432</v>
      </c>
      <c r="BZC44" s="562" t="s">
        <v>898</v>
      </c>
      <c r="BZD44" s="660" t="s">
        <v>432</v>
      </c>
      <c r="BZE44" s="562" t="s">
        <v>898</v>
      </c>
      <c r="BZF44" s="660" t="s">
        <v>432</v>
      </c>
      <c r="BZG44" s="562" t="s">
        <v>898</v>
      </c>
      <c r="BZH44" s="660" t="s">
        <v>432</v>
      </c>
      <c r="BZI44" s="562" t="s">
        <v>898</v>
      </c>
      <c r="BZJ44" s="660" t="s">
        <v>432</v>
      </c>
      <c r="BZK44" s="562" t="s">
        <v>898</v>
      </c>
      <c r="BZL44" s="660" t="s">
        <v>432</v>
      </c>
      <c r="BZM44" s="562" t="s">
        <v>898</v>
      </c>
      <c r="BZN44" s="660" t="s">
        <v>432</v>
      </c>
      <c r="BZO44" s="562" t="s">
        <v>898</v>
      </c>
      <c r="BZP44" s="660" t="s">
        <v>432</v>
      </c>
      <c r="BZQ44" s="562" t="s">
        <v>898</v>
      </c>
      <c r="BZR44" s="660" t="s">
        <v>432</v>
      </c>
      <c r="BZS44" s="562" t="s">
        <v>898</v>
      </c>
      <c r="BZT44" s="660" t="s">
        <v>432</v>
      </c>
      <c r="BZU44" s="562" t="s">
        <v>898</v>
      </c>
      <c r="BZV44" s="660" t="s">
        <v>432</v>
      </c>
      <c r="BZW44" s="562" t="s">
        <v>898</v>
      </c>
      <c r="BZX44" s="660" t="s">
        <v>432</v>
      </c>
      <c r="BZY44" s="562" t="s">
        <v>898</v>
      </c>
      <c r="BZZ44" s="660" t="s">
        <v>432</v>
      </c>
      <c r="CAA44" s="562" t="s">
        <v>898</v>
      </c>
      <c r="CAB44" s="660" t="s">
        <v>432</v>
      </c>
      <c r="CAC44" s="562" t="s">
        <v>898</v>
      </c>
      <c r="CAD44" s="660" t="s">
        <v>432</v>
      </c>
      <c r="CAE44" s="562" t="s">
        <v>898</v>
      </c>
      <c r="CAF44" s="660" t="s">
        <v>432</v>
      </c>
      <c r="CAG44" s="562" t="s">
        <v>898</v>
      </c>
      <c r="CAH44" s="660" t="s">
        <v>432</v>
      </c>
      <c r="CAI44" s="562" t="s">
        <v>898</v>
      </c>
      <c r="CAJ44" s="660" t="s">
        <v>432</v>
      </c>
      <c r="CAK44" s="562" t="s">
        <v>898</v>
      </c>
      <c r="CAL44" s="660" t="s">
        <v>432</v>
      </c>
      <c r="CAM44" s="562" t="s">
        <v>898</v>
      </c>
      <c r="CAN44" s="660" t="s">
        <v>432</v>
      </c>
      <c r="CAO44" s="562" t="s">
        <v>898</v>
      </c>
      <c r="CAP44" s="660" t="s">
        <v>432</v>
      </c>
      <c r="CAQ44" s="562" t="s">
        <v>898</v>
      </c>
      <c r="CAR44" s="660" t="s">
        <v>432</v>
      </c>
      <c r="CAS44" s="562" t="s">
        <v>898</v>
      </c>
      <c r="CAT44" s="660" t="s">
        <v>432</v>
      </c>
      <c r="CAU44" s="562" t="s">
        <v>898</v>
      </c>
      <c r="CAV44" s="660" t="s">
        <v>432</v>
      </c>
      <c r="CAW44" s="562" t="s">
        <v>898</v>
      </c>
      <c r="CAX44" s="660" t="s">
        <v>432</v>
      </c>
      <c r="CAY44" s="562" t="s">
        <v>898</v>
      </c>
      <c r="CAZ44" s="660" t="s">
        <v>432</v>
      </c>
      <c r="CBA44" s="562" t="s">
        <v>898</v>
      </c>
      <c r="CBB44" s="660" t="s">
        <v>432</v>
      </c>
      <c r="CBC44" s="562" t="s">
        <v>898</v>
      </c>
      <c r="CBD44" s="660" t="s">
        <v>432</v>
      </c>
      <c r="CBE44" s="562" t="s">
        <v>898</v>
      </c>
      <c r="CBF44" s="660" t="s">
        <v>432</v>
      </c>
      <c r="CBG44" s="562" t="s">
        <v>898</v>
      </c>
      <c r="CBH44" s="660" t="s">
        <v>432</v>
      </c>
      <c r="CBI44" s="562" t="s">
        <v>898</v>
      </c>
      <c r="CBJ44" s="660" t="s">
        <v>432</v>
      </c>
      <c r="CBK44" s="562" t="s">
        <v>898</v>
      </c>
      <c r="CBL44" s="660" t="s">
        <v>432</v>
      </c>
      <c r="CBM44" s="562" t="s">
        <v>898</v>
      </c>
      <c r="CBN44" s="660" t="s">
        <v>432</v>
      </c>
      <c r="CBO44" s="562" t="s">
        <v>898</v>
      </c>
      <c r="CBP44" s="660" t="s">
        <v>432</v>
      </c>
      <c r="CBQ44" s="562" t="s">
        <v>898</v>
      </c>
      <c r="CBR44" s="660" t="s">
        <v>432</v>
      </c>
      <c r="CBS44" s="562" t="s">
        <v>898</v>
      </c>
      <c r="CBT44" s="660" t="s">
        <v>432</v>
      </c>
      <c r="CBU44" s="562" t="s">
        <v>898</v>
      </c>
      <c r="CBV44" s="660" t="s">
        <v>432</v>
      </c>
      <c r="CBW44" s="562" t="s">
        <v>898</v>
      </c>
      <c r="CBX44" s="660" t="s">
        <v>432</v>
      </c>
      <c r="CBY44" s="562" t="s">
        <v>898</v>
      </c>
      <c r="CBZ44" s="660" t="s">
        <v>432</v>
      </c>
      <c r="CCA44" s="562" t="s">
        <v>898</v>
      </c>
      <c r="CCB44" s="660" t="s">
        <v>432</v>
      </c>
      <c r="CCC44" s="562" t="s">
        <v>898</v>
      </c>
      <c r="CCD44" s="660" t="s">
        <v>432</v>
      </c>
      <c r="CCE44" s="562" t="s">
        <v>898</v>
      </c>
      <c r="CCF44" s="660" t="s">
        <v>432</v>
      </c>
      <c r="CCG44" s="562" t="s">
        <v>898</v>
      </c>
      <c r="CCH44" s="660" t="s">
        <v>432</v>
      </c>
      <c r="CCI44" s="562" t="s">
        <v>898</v>
      </c>
      <c r="CCJ44" s="660" t="s">
        <v>432</v>
      </c>
      <c r="CCK44" s="562" t="s">
        <v>898</v>
      </c>
      <c r="CCL44" s="660" t="s">
        <v>432</v>
      </c>
      <c r="CCM44" s="562" t="s">
        <v>898</v>
      </c>
      <c r="CCN44" s="660" t="s">
        <v>432</v>
      </c>
      <c r="CCO44" s="562" t="s">
        <v>898</v>
      </c>
      <c r="CCP44" s="660" t="s">
        <v>432</v>
      </c>
      <c r="CCQ44" s="562" t="s">
        <v>898</v>
      </c>
      <c r="CCR44" s="660" t="s">
        <v>432</v>
      </c>
      <c r="CCS44" s="562" t="s">
        <v>898</v>
      </c>
      <c r="CCT44" s="660" t="s">
        <v>432</v>
      </c>
      <c r="CCU44" s="562" t="s">
        <v>898</v>
      </c>
      <c r="CCV44" s="660" t="s">
        <v>432</v>
      </c>
      <c r="CCW44" s="562" t="s">
        <v>898</v>
      </c>
      <c r="CCX44" s="660" t="s">
        <v>432</v>
      </c>
      <c r="CCY44" s="562" t="s">
        <v>898</v>
      </c>
      <c r="CCZ44" s="660" t="s">
        <v>432</v>
      </c>
      <c r="CDA44" s="562" t="s">
        <v>898</v>
      </c>
      <c r="CDB44" s="660" t="s">
        <v>432</v>
      </c>
      <c r="CDC44" s="562" t="s">
        <v>898</v>
      </c>
      <c r="CDD44" s="660" t="s">
        <v>432</v>
      </c>
      <c r="CDE44" s="562" t="s">
        <v>898</v>
      </c>
      <c r="CDF44" s="660" t="s">
        <v>432</v>
      </c>
      <c r="CDG44" s="562" t="s">
        <v>898</v>
      </c>
      <c r="CDH44" s="660" t="s">
        <v>432</v>
      </c>
      <c r="CDI44" s="562" t="s">
        <v>898</v>
      </c>
      <c r="CDJ44" s="660" t="s">
        <v>432</v>
      </c>
      <c r="CDK44" s="562" t="s">
        <v>898</v>
      </c>
      <c r="CDL44" s="660" t="s">
        <v>432</v>
      </c>
      <c r="CDM44" s="562" t="s">
        <v>898</v>
      </c>
      <c r="CDN44" s="660" t="s">
        <v>432</v>
      </c>
      <c r="CDO44" s="562" t="s">
        <v>898</v>
      </c>
      <c r="CDP44" s="660" t="s">
        <v>432</v>
      </c>
      <c r="CDQ44" s="562" t="s">
        <v>898</v>
      </c>
      <c r="CDR44" s="660" t="s">
        <v>432</v>
      </c>
      <c r="CDS44" s="562" t="s">
        <v>898</v>
      </c>
      <c r="CDT44" s="660" t="s">
        <v>432</v>
      </c>
      <c r="CDU44" s="562" t="s">
        <v>898</v>
      </c>
      <c r="CDV44" s="660" t="s">
        <v>432</v>
      </c>
      <c r="CDW44" s="562" t="s">
        <v>898</v>
      </c>
      <c r="CDX44" s="660" t="s">
        <v>432</v>
      </c>
      <c r="CDY44" s="562" t="s">
        <v>898</v>
      </c>
      <c r="CDZ44" s="660" t="s">
        <v>432</v>
      </c>
      <c r="CEA44" s="562" t="s">
        <v>898</v>
      </c>
      <c r="CEB44" s="660" t="s">
        <v>432</v>
      </c>
      <c r="CEC44" s="562" t="s">
        <v>898</v>
      </c>
      <c r="CED44" s="660" t="s">
        <v>432</v>
      </c>
      <c r="CEE44" s="562" t="s">
        <v>898</v>
      </c>
      <c r="CEF44" s="660" t="s">
        <v>432</v>
      </c>
      <c r="CEG44" s="562" t="s">
        <v>898</v>
      </c>
      <c r="CEH44" s="660" t="s">
        <v>432</v>
      </c>
      <c r="CEI44" s="562" t="s">
        <v>898</v>
      </c>
      <c r="CEJ44" s="660" t="s">
        <v>432</v>
      </c>
      <c r="CEK44" s="562" t="s">
        <v>898</v>
      </c>
      <c r="CEL44" s="660" t="s">
        <v>432</v>
      </c>
      <c r="CEM44" s="562" t="s">
        <v>898</v>
      </c>
      <c r="CEN44" s="660" t="s">
        <v>432</v>
      </c>
      <c r="CEO44" s="562" t="s">
        <v>898</v>
      </c>
      <c r="CEP44" s="660" t="s">
        <v>432</v>
      </c>
      <c r="CEQ44" s="562" t="s">
        <v>898</v>
      </c>
      <c r="CER44" s="660" t="s">
        <v>432</v>
      </c>
      <c r="CES44" s="562" t="s">
        <v>898</v>
      </c>
      <c r="CET44" s="660" t="s">
        <v>432</v>
      </c>
      <c r="CEU44" s="562" t="s">
        <v>898</v>
      </c>
      <c r="CEV44" s="660" t="s">
        <v>432</v>
      </c>
      <c r="CEW44" s="562" t="s">
        <v>898</v>
      </c>
      <c r="CEX44" s="660" t="s">
        <v>432</v>
      </c>
      <c r="CEY44" s="562" t="s">
        <v>898</v>
      </c>
      <c r="CEZ44" s="660" t="s">
        <v>432</v>
      </c>
      <c r="CFA44" s="562" t="s">
        <v>898</v>
      </c>
      <c r="CFB44" s="660" t="s">
        <v>432</v>
      </c>
      <c r="CFC44" s="562" t="s">
        <v>898</v>
      </c>
      <c r="CFD44" s="660" t="s">
        <v>432</v>
      </c>
      <c r="CFE44" s="562" t="s">
        <v>898</v>
      </c>
      <c r="CFF44" s="660" t="s">
        <v>432</v>
      </c>
      <c r="CFG44" s="562" t="s">
        <v>898</v>
      </c>
      <c r="CFH44" s="660" t="s">
        <v>432</v>
      </c>
      <c r="CFI44" s="562" t="s">
        <v>898</v>
      </c>
      <c r="CFJ44" s="660" t="s">
        <v>432</v>
      </c>
      <c r="CFK44" s="562" t="s">
        <v>898</v>
      </c>
      <c r="CFL44" s="660" t="s">
        <v>432</v>
      </c>
      <c r="CFM44" s="562" t="s">
        <v>898</v>
      </c>
      <c r="CFN44" s="660" t="s">
        <v>432</v>
      </c>
      <c r="CFO44" s="562" t="s">
        <v>898</v>
      </c>
      <c r="CFP44" s="660" t="s">
        <v>432</v>
      </c>
      <c r="CFQ44" s="562" t="s">
        <v>898</v>
      </c>
      <c r="CFR44" s="660" t="s">
        <v>432</v>
      </c>
      <c r="CFS44" s="562" t="s">
        <v>898</v>
      </c>
      <c r="CFT44" s="660" t="s">
        <v>432</v>
      </c>
      <c r="CFU44" s="562" t="s">
        <v>898</v>
      </c>
      <c r="CFV44" s="660" t="s">
        <v>432</v>
      </c>
      <c r="CFW44" s="562" t="s">
        <v>898</v>
      </c>
      <c r="CFX44" s="660" t="s">
        <v>432</v>
      </c>
      <c r="CFY44" s="562" t="s">
        <v>898</v>
      </c>
      <c r="CFZ44" s="660" t="s">
        <v>432</v>
      </c>
      <c r="CGA44" s="562" t="s">
        <v>898</v>
      </c>
      <c r="CGB44" s="660" t="s">
        <v>432</v>
      </c>
      <c r="CGC44" s="562" t="s">
        <v>898</v>
      </c>
      <c r="CGD44" s="660" t="s">
        <v>432</v>
      </c>
      <c r="CGE44" s="562" t="s">
        <v>898</v>
      </c>
      <c r="CGF44" s="660" t="s">
        <v>432</v>
      </c>
      <c r="CGG44" s="562" t="s">
        <v>898</v>
      </c>
      <c r="CGH44" s="660" t="s">
        <v>432</v>
      </c>
      <c r="CGI44" s="562" t="s">
        <v>898</v>
      </c>
      <c r="CGJ44" s="660" t="s">
        <v>432</v>
      </c>
      <c r="CGK44" s="562" t="s">
        <v>898</v>
      </c>
      <c r="CGL44" s="660" t="s">
        <v>432</v>
      </c>
      <c r="CGM44" s="562" t="s">
        <v>898</v>
      </c>
      <c r="CGN44" s="660" t="s">
        <v>432</v>
      </c>
      <c r="CGO44" s="562" t="s">
        <v>898</v>
      </c>
      <c r="CGP44" s="660" t="s">
        <v>432</v>
      </c>
      <c r="CGQ44" s="562" t="s">
        <v>898</v>
      </c>
      <c r="CGR44" s="660" t="s">
        <v>432</v>
      </c>
      <c r="CGS44" s="562" t="s">
        <v>898</v>
      </c>
      <c r="CGT44" s="660" t="s">
        <v>432</v>
      </c>
      <c r="CGU44" s="562" t="s">
        <v>898</v>
      </c>
      <c r="CGV44" s="660" t="s">
        <v>432</v>
      </c>
      <c r="CGW44" s="562" t="s">
        <v>898</v>
      </c>
      <c r="CGX44" s="660" t="s">
        <v>432</v>
      </c>
      <c r="CGY44" s="562" t="s">
        <v>898</v>
      </c>
      <c r="CGZ44" s="660" t="s">
        <v>432</v>
      </c>
      <c r="CHA44" s="562" t="s">
        <v>898</v>
      </c>
      <c r="CHB44" s="660" t="s">
        <v>432</v>
      </c>
      <c r="CHC44" s="562" t="s">
        <v>898</v>
      </c>
      <c r="CHD44" s="660" t="s">
        <v>432</v>
      </c>
      <c r="CHE44" s="562" t="s">
        <v>898</v>
      </c>
      <c r="CHF44" s="660" t="s">
        <v>432</v>
      </c>
      <c r="CHG44" s="562" t="s">
        <v>898</v>
      </c>
      <c r="CHH44" s="660" t="s">
        <v>432</v>
      </c>
      <c r="CHI44" s="562" t="s">
        <v>898</v>
      </c>
      <c r="CHJ44" s="660" t="s">
        <v>432</v>
      </c>
      <c r="CHK44" s="562" t="s">
        <v>898</v>
      </c>
      <c r="CHL44" s="660" t="s">
        <v>432</v>
      </c>
      <c r="CHM44" s="562" t="s">
        <v>898</v>
      </c>
      <c r="CHN44" s="660" t="s">
        <v>432</v>
      </c>
      <c r="CHO44" s="562" t="s">
        <v>898</v>
      </c>
      <c r="CHP44" s="660" t="s">
        <v>432</v>
      </c>
      <c r="CHQ44" s="562" t="s">
        <v>898</v>
      </c>
      <c r="CHR44" s="660" t="s">
        <v>432</v>
      </c>
      <c r="CHS44" s="562" t="s">
        <v>898</v>
      </c>
      <c r="CHT44" s="660" t="s">
        <v>432</v>
      </c>
      <c r="CHU44" s="562" t="s">
        <v>898</v>
      </c>
      <c r="CHV44" s="660" t="s">
        <v>432</v>
      </c>
      <c r="CHW44" s="562" t="s">
        <v>898</v>
      </c>
      <c r="CHX44" s="660" t="s">
        <v>432</v>
      </c>
      <c r="CHY44" s="562" t="s">
        <v>898</v>
      </c>
      <c r="CHZ44" s="660" t="s">
        <v>432</v>
      </c>
      <c r="CIA44" s="562" t="s">
        <v>898</v>
      </c>
      <c r="CIB44" s="660" t="s">
        <v>432</v>
      </c>
      <c r="CIC44" s="562" t="s">
        <v>898</v>
      </c>
      <c r="CID44" s="660" t="s">
        <v>432</v>
      </c>
      <c r="CIE44" s="562" t="s">
        <v>898</v>
      </c>
      <c r="CIF44" s="660" t="s">
        <v>432</v>
      </c>
      <c r="CIG44" s="562" t="s">
        <v>898</v>
      </c>
      <c r="CIH44" s="660" t="s">
        <v>432</v>
      </c>
      <c r="CII44" s="562" t="s">
        <v>898</v>
      </c>
      <c r="CIJ44" s="660" t="s">
        <v>432</v>
      </c>
      <c r="CIK44" s="562" t="s">
        <v>898</v>
      </c>
      <c r="CIL44" s="660" t="s">
        <v>432</v>
      </c>
      <c r="CIM44" s="562" t="s">
        <v>898</v>
      </c>
      <c r="CIN44" s="660" t="s">
        <v>432</v>
      </c>
      <c r="CIO44" s="562" t="s">
        <v>898</v>
      </c>
      <c r="CIP44" s="660" t="s">
        <v>432</v>
      </c>
      <c r="CIQ44" s="562" t="s">
        <v>898</v>
      </c>
      <c r="CIR44" s="660" t="s">
        <v>432</v>
      </c>
      <c r="CIS44" s="562" t="s">
        <v>898</v>
      </c>
      <c r="CIT44" s="660" t="s">
        <v>432</v>
      </c>
      <c r="CIU44" s="562" t="s">
        <v>898</v>
      </c>
      <c r="CIV44" s="660" t="s">
        <v>432</v>
      </c>
      <c r="CIW44" s="562" t="s">
        <v>898</v>
      </c>
      <c r="CIX44" s="660" t="s">
        <v>432</v>
      </c>
      <c r="CIY44" s="562" t="s">
        <v>898</v>
      </c>
      <c r="CIZ44" s="660" t="s">
        <v>432</v>
      </c>
      <c r="CJA44" s="562" t="s">
        <v>898</v>
      </c>
      <c r="CJB44" s="660" t="s">
        <v>432</v>
      </c>
      <c r="CJC44" s="562" t="s">
        <v>898</v>
      </c>
      <c r="CJD44" s="660" t="s">
        <v>432</v>
      </c>
      <c r="CJE44" s="562" t="s">
        <v>898</v>
      </c>
      <c r="CJF44" s="660" t="s">
        <v>432</v>
      </c>
      <c r="CJG44" s="562" t="s">
        <v>898</v>
      </c>
      <c r="CJH44" s="660" t="s">
        <v>432</v>
      </c>
      <c r="CJI44" s="562" t="s">
        <v>898</v>
      </c>
      <c r="CJJ44" s="660" t="s">
        <v>432</v>
      </c>
      <c r="CJK44" s="562" t="s">
        <v>898</v>
      </c>
      <c r="CJL44" s="660" t="s">
        <v>432</v>
      </c>
      <c r="CJM44" s="562" t="s">
        <v>898</v>
      </c>
      <c r="CJN44" s="660" t="s">
        <v>432</v>
      </c>
      <c r="CJO44" s="562" t="s">
        <v>898</v>
      </c>
      <c r="CJP44" s="660" t="s">
        <v>432</v>
      </c>
      <c r="CJQ44" s="562" t="s">
        <v>898</v>
      </c>
      <c r="CJR44" s="660" t="s">
        <v>432</v>
      </c>
      <c r="CJS44" s="562" t="s">
        <v>898</v>
      </c>
      <c r="CJT44" s="660" t="s">
        <v>432</v>
      </c>
      <c r="CJU44" s="562" t="s">
        <v>898</v>
      </c>
      <c r="CJV44" s="660" t="s">
        <v>432</v>
      </c>
      <c r="CJW44" s="562" t="s">
        <v>898</v>
      </c>
      <c r="CJX44" s="660" t="s">
        <v>432</v>
      </c>
      <c r="CJY44" s="562" t="s">
        <v>898</v>
      </c>
      <c r="CJZ44" s="660" t="s">
        <v>432</v>
      </c>
      <c r="CKA44" s="562" t="s">
        <v>898</v>
      </c>
      <c r="CKB44" s="660" t="s">
        <v>432</v>
      </c>
      <c r="CKC44" s="562" t="s">
        <v>898</v>
      </c>
      <c r="CKD44" s="660" t="s">
        <v>432</v>
      </c>
      <c r="CKE44" s="562" t="s">
        <v>898</v>
      </c>
      <c r="CKF44" s="660" t="s">
        <v>432</v>
      </c>
      <c r="CKG44" s="562" t="s">
        <v>898</v>
      </c>
      <c r="CKH44" s="660" t="s">
        <v>432</v>
      </c>
      <c r="CKI44" s="562" t="s">
        <v>898</v>
      </c>
      <c r="CKJ44" s="660" t="s">
        <v>432</v>
      </c>
      <c r="CKK44" s="562" t="s">
        <v>898</v>
      </c>
      <c r="CKL44" s="660" t="s">
        <v>432</v>
      </c>
      <c r="CKM44" s="562" t="s">
        <v>898</v>
      </c>
      <c r="CKN44" s="660" t="s">
        <v>432</v>
      </c>
      <c r="CKO44" s="562" t="s">
        <v>898</v>
      </c>
      <c r="CKP44" s="660" t="s">
        <v>432</v>
      </c>
      <c r="CKQ44" s="562" t="s">
        <v>898</v>
      </c>
      <c r="CKR44" s="660" t="s">
        <v>432</v>
      </c>
      <c r="CKS44" s="562" t="s">
        <v>898</v>
      </c>
      <c r="CKT44" s="660" t="s">
        <v>432</v>
      </c>
      <c r="CKU44" s="562" t="s">
        <v>898</v>
      </c>
      <c r="CKV44" s="660" t="s">
        <v>432</v>
      </c>
      <c r="CKW44" s="562" t="s">
        <v>898</v>
      </c>
      <c r="CKX44" s="660" t="s">
        <v>432</v>
      </c>
      <c r="CKY44" s="562" t="s">
        <v>898</v>
      </c>
      <c r="CKZ44" s="660" t="s">
        <v>432</v>
      </c>
      <c r="CLA44" s="562" t="s">
        <v>898</v>
      </c>
      <c r="CLB44" s="660" t="s">
        <v>432</v>
      </c>
      <c r="CLC44" s="562" t="s">
        <v>898</v>
      </c>
      <c r="CLD44" s="660" t="s">
        <v>432</v>
      </c>
      <c r="CLE44" s="562" t="s">
        <v>898</v>
      </c>
      <c r="CLF44" s="660" t="s">
        <v>432</v>
      </c>
      <c r="CLG44" s="562" t="s">
        <v>898</v>
      </c>
      <c r="CLH44" s="660" t="s">
        <v>432</v>
      </c>
      <c r="CLI44" s="562" t="s">
        <v>898</v>
      </c>
      <c r="CLJ44" s="660" t="s">
        <v>432</v>
      </c>
      <c r="CLK44" s="562" t="s">
        <v>898</v>
      </c>
      <c r="CLL44" s="660" t="s">
        <v>432</v>
      </c>
      <c r="CLM44" s="562" t="s">
        <v>898</v>
      </c>
      <c r="CLN44" s="660" t="s">
        <v>432</v>
      </c>
      <c r="CLO44" s="562" t="s">
        <v>898</v>
      </c>
      <c r="CLP44" s="660" t="s">
        <v>432</v>
      </c>
      <c r="CLQ44" s="562" t="s">
        <v>898</v>
      </c>
      <c r="CLR44" s="660" t="s">
        <v>432</v>
      </c>
      <c r="CLS44" s="562" t="s">
        <v>898</v>
      </c>
      <c r="CLT44" s="660" t="s">
        <v>432</v>
      </c>
      <c r="CLU44" s="562" t="s">
        <v>898</v>
      </c>
      <c r="CLV44" s="660" t="s">
        <v>432</v>
      </c>
      <c r="CLW44" s="562" t="s">
        <v>898</v>
      </c>
      <c r="CLX44" s="660" t="s">
        <v>432</v>
      </c>
      <c r="CLY44" s="562" t="s">
        <v>898</v>
      </c>
      <c r="CLZ44" s="660" t="s">
        <v>432</v>
      </c>
      <c r="CMA44" s="562" t="s">
        <v>898</v>
      </c>
      <c r="CMB44" s="660" t="s">
        <v>432</v>
      </c>
      <c r="CMC44" s="562" t="s">
        <v>898</v>
      </c>
      <c r="CMD44" s="660" t="s">
        <v>432</v>
      </c>
      <c r="CME44" s="562" t="s">
        <v>898</v>
      </c>
      <c r="CMF44" s="660" t="s">
        <v>432</v>
      </c>
      <c r="CMG44" s="562" t="s">
        <v>898</v>
      </c>
      <c r="CMH44" s="660" t="s">
        <v>432</v>
      </c>
      <c r="CMI44" s="562" t="s">
        <v>898</v>
      </c>
      <c r="CMJ44" s="660" t="s">
        <v>432</v>
      </c>
      <c r="CMK44" s="562" t="s">
        <v>898</v>
      </c>
      <c r="CML44" s="660" t="s">
        <v>432</v>
      </c>
      <c r="CMM44" s="562" t="s">
        <v>898</v>
      </c>
      <c r="CMN44" s="660" t="s">
        <v>432</v>
      </c>
      <c r="CMO44" s="562" t="s">
        <v>898</v>
      </c>
      <c r="CMP44" s="660" t="s">
        <v>432</v>
      </c>
      <c r="CMQ44" s="562" t="s">
        <v>898</v>
      </c>
      <c r="CMR44" s="660" t="s">
        <v>432</v>
      </c>
      <c r="CMS44" s="562" t="s">
        <v>898</v>
      </c>
      <c r="CMT44" s="660" t="s">
        <v>432</v>
      </c>
      <c r="CMU44" s="562" t="s">
        <v>898</v>
      </c>
      <c r="CMV44" s="660" t="s">
        <v>432</v>
      </c>
      <c r="CMW44" s="562" t="s">
        <v>898</v>
      </c>
      <c r="CMX44" s="660" t="s">
        <v>432</v>
      </c>
      <c r="CMY44" s="562" t="s">
        <v>898</v>
      </c>
      <c r="CMZ44" s="660" t="s">
        <v>432</v>
      </c>
      <c r="CNA44" s="562" t="s">
        <v>898</v>
      </c>
      <c r="CNB44" s="660" t="s">
        <v>432</v>
      </c>
      <c r="CNC44" s="562" t="s">
        <v>898</v>
      </c>
      <c r="CND44" s="660" t="s">
        <v>432</v>
      </c>
      <c r="CNE44" s="562" t="s">
        <v>898</v>
      </c>
      <c r="CNF44" s="660" t="s">
        <v>432</v>
      </c>
      <c r="CNG44" s="562" t="s">
        <v>898</v>
      </c>
      <c r="CNH44" s="660" t="s">
        <v>432</v>
      </c>
      <c r="CNI44" s="562" t="s">
        <v>898</v>
      </c>
      <c r="CNJ44" s="660" t="s">
        <v>432</v>
      </c>
      <c r="CNK44" s="562" t="s">
        <v>898</v>
      </c>
      <c r="CNL44" s="660" t="s">
        <v>432</v>
      </c>
      <c r="CNM44" s="562" t="s">
        <v>898</v>
      </c>
      <c r="CNN44" s="660" t="s">
        <v>432</v>
      </c>
      <c r="CNO44" s="562" t="s">
        <v>898</v>
      </c>
      <c r="CNP44" s="660" t="s">
        <v>432</v>
      </c>
      <c r="CNQ44" s="562" t="s">
        <v>898</v>
      </c>
      <c r="CNR44" s="660" t="s">
        <v>432</v>
      </c>
      <c r="CNS44" s="562" t="s">
        <v>898</v>
      </c>
      <c r="CNT44" s="660" t="s">
        <v>432</v>
      </c>
      <c r="CNU44" s="562" t="s">
        <v>898</v>
      </c>
      <c r="CNV44" s="660" t="s">
        <v>432</v>
      </c>
      <c r="CNW44" s="562" t="s">
        <v>898</v>
      </c>
      <c r="CNX44" s="660" t="s">
        <v>432</v>
      </c>
      <c r="CNY44" s="562" t="s">
        <v>898</v>
      </c>
      <c r="CNZ44" s="660" t="s">
        <v>432</v>
      </c>
      <c r="COA44" s="562" t="s">
        <v>898</v>
      </c>
      <c r="COB44" s="660" t="s">
        <v>432</v>
      </c>
      <c r="COC44" s="562" t="s">
        <v>898</v>
      </c>
      <c r="COD44" s="660" t="s">
        <v>432</v>
      </c>
      <c r="COE44" s="562" t="s">
        <v>898</v>
      </c>
      <c r="COF44" s="660" t="s">
        <v>432</v>
      </c>
      <c r="COG44" s="562" t="s">
        <v>898</v>
      </c>
      <c r="COH44" s="660" t="s">
        <v>432</v>
      </c>
      <c r="COI44" s="562" t="s">
        <v>898</v>
      </c>
      <c r="COJ44" s="660" t="s">
        <v>432</v>
      </c>
      <c r="COK44" s="562" t="s">
        <v>898</v>
      </c>
      <c r="COL44" s="660" t="s">
        <v>432</v>
      </c>
      <c r="COM44" s="562" t="s">
        <v>898</v>
      </c>
      <c r="CON44" s="660" t="s">
        <v>432</v>
      </c>
      <c r="COO44" s="562" t="s">
        <v>898</v>
      </c>
      <c r="COP44" s="660" t="s">
        <v>432</v>
      </c>
      <c r="COQ44" s="562" t="s">
        <v>898</v>
      </c>
      <c r="COR44" s="660" t="s">
        <v>432</v>
      </c>
      <c r="COS44" s="562" t="s">
        <v>898</v>
      </c>
      <c r="COT44" s="660" t="s">
        <v>432</v>
      </c>
      <c r="COU44" s="562" t="s">
        <v>898</v>
      </c>
      <c r="COV44" s="660" t="s">
        <v>432</v>
      </c>
      <c r="COW44" s="562" t="s">
        <v>898</v>
      </c>
      <c r="COX44" s="660" t="s">
        <v>432</v>
      </c>
      <c r="COY44" s="562" t="s">
        <v>898</v>
      </c>
      <c r="COZ44" s="660" t="s">
        <v>432</v>
      </c>
      <c r="CPA44" s="562" t="s">
        <v>898</v>
      </c>
      <c r="CPB44" s="660" t="s">
        <v>432</v>
      </c>
      <c r="CPC44" s="562" t="s">
        <v>898</v>
      </c>
      <c r="CPD44" s="660" t="s">
        <v>432</v>
      </c>
      <c r="CPE44" s="562" t="s">
        <v>898</v>
      </c>
      <c r="CPF44" s="660" t="s">
        <v>432</v>
      </c>
      <c r="CPG44" s="562" t="s">
        <v>898</v>
      </c>
      <c r="CPH44" s="660" t="s">
        <v>432</v>
      </c>
      <c r="CPI44" s="562" t="s">
        <v>898</v>
      </c>
      <c r="CPJ44" s="660" t="s">
        <v>432</v>
      </c>
      <c r="CPK44" s="562" t="s">
        <v>898</v>
      </c>
      <c r="CPL44" s="660" t="s">
        <v>432</v>
      </c>
      <c r="CPM44" s="562" t="s">
        <v>898</v>
      </c>
      <c r="CPN44" s="660" t="s">
        <v>432</v>
      </c>
      <c r="CPO44" s="562" t="s">
        <v>898</v>
      </c>
      <c r="CPP44" s="660" t="s">
        <v>432</v>
      </c>
      <c r="CPQ44" s="562" t="s">
        <v>898</v>
      </c>
      <c r="CPR44" s="660" t="s">
        <v>432</v>
      </c>
      <c r="CPS44" s="562" t="s">
        <v>898</v>
      </c>
      <c r="CPT44" s="660" t="s">
        <v>432</v>
      </c>
      <c r="CPU44" s="562" t="s">
        <v>898</v>
      </c>
      <c r="CPV44" s="660" t="s">
        <v>432</v>
      </c>
      <c r="CPW44" s="562" t="s">
        <v>898</v>
      </c>
      <c r="CPX44" s="660" t="s">
        <v>432</v>
      </c>
      <c r="CPY44" s="562" t="s">
        <v>898</v>
      </c>
      <c r="CPZ44" s="660" t="s">
        <v>432</v>
      </c>
      <c r="CQA44" s="562" t="s">
        <v>898</v>
      </c>
      <c r="CQB44" s="660" t="s">
        <v>432</v>
      </c>
      <c r="CQC44" s="562" t="s">
        <v>898</v>
      </c>
      <c r="CQD44" s="660" t="s">
        <v>432</v>
      </c>
      <c r="CQE44" s="562" t="s">
        <v>898</v>
      </c>
      <c r="CQF44" s="660" t="s">
        <v>432</v>
      </c>
      <c r="CQG44" s="562" t="s">
        <v>898</v>
      </c>
      <c r="CQH44" s="660" t="s">
        <v>432</v>
      </c>
      <c r="CQI44" s="562" t="s">
        <v>898</v>
      </c>
      <c r="CQJ44" s="660" t="s">
        <v>432</v>
      </c>
      <c r="CQK44" s="562" t="s">
        <v>898</v>
      </c>
      <c r="CQL44" s="660" t="s">
        <v>432</v>
      </c>
      <c r="CQM44" s="562" t="s">
        <v>898</v>
      </c>
      <c r="CQN44" s="660" t="s">
        <v>432</v>
      </c>
      <c r="CQO44" s="562" t="s">
        <v>898</v>
      </c>
      <c r="CQP44" s="660" t="s">
        <v>432</v>
      </c>
      <c r="CQQ44" s="562" t="s">
        <v>898</v>
      </c>
      <c r="CQR44" s="660" t="s">
        <v>432</v>
      </c>
      <c r="CQS44" s="562" t="s">
        <v>898</v>
      </c>
      <c r="CQT44" s="660" t="s">
        <v>432</v>
      </c>
      <c r="CQU44" s="562" t="s">
        <v>898</v>
      </c>
      <c r="CQV44" s="660" t="s">
        <v>432</v>
      </c>
      <c r="CQW44" s="562" t="s">
        <v>898</v>
      </c>
      <c r="CQX44" s="660" t="s">
        <v>432</v>
      </c>
      <c r="CQY44" s="562" t="s">
        <v>898</v>
      </c>
      <c r="CQZ44" s="660" t="s">
        <v>432</v>
      </c>
      <c r="CRA44" s="562" t="s">
        <v>898</v>
      </c>
      <c r="CRB44" s="660" t="s">
        <v>432</v>
      </c>
      <c r="CRC44" s="562" t="s">
        <v>898</v>
      </c>
      <c r="CRD44" s="660" t="s">
        <v>432</v>
      </c>
      <c r="CRE44" s="562" t="s">
        <v>898</v>
      </c>
      <c r="CRF44" s="660" t="s">
        <v>432</v>
      </c>
      <c r="CRG44" s="562" t="s">
        <v>898</v>
      </c>
      <c r="CRH44" s="660" t="s">
        <v>432</v>
      </c>
      <c r="CRI44" s="562" t="s">
        <v>898</v>
      </c>
      <c r="CRJ44" s="660" t="s">
        <v>432</v>
      </c>
      <c r="CRK44" s="562" t="s">
        <v>898</v>
      </c>
      <c r="CRL44" s="660" t="s">
        <v>432</v>
      </c>
      <c r="CRM44" s="562" t="s">
        <v>898</v>
      </c>
      <c r="CRN44" s="660" t="s">
        <v>432</v>
      </c>
      <c r="CRO44" s="562" t="s">
        <v>898</v>
      </c>
      <c r="CRP44" s="660" t="s">
        <v>432</v>
      </c>
      <c r="CRQ44" s="562" t="s">
        <v>898</v>
      </c>
      <c r="CRR44" s="660" t="s">
        <v>432</v>
      </c>
      <c r="CRS44" s="562" t="s">
        <v>898</v>
      </c>
      <c r="CRT44" s="660" t="s">
        <v>432</v>
      </c>
      <c r="CRU44" s="562" t="s">
        <v>898</v>
      </c>
      <c r="CRV44" s="660" t="s">
        <v>432</v>
      </c>
      <c r="CRW44" s="562" t="s">
        <v>898</v>
      </c>
      <c r="CRX44" s="660" t="s">
        <v>432</v>
      </c>
      <c r="CRY44" s="562" t="s">
        <v>898</v>
      </c>
      <c r="CRZ44" s="660" t="s">
        <v>432</v>
      </c>
      <c r="CSA44" s="562" t="s">
        <v>898</v>
      </c>
      <c r="CSB44" s="660" t="s">
        <v>432</v>
      </c>
      <c r="CSC44" s="562" t="s">
        <v>898</v>
      </c>
      <c r="CSD44" s="660" t="s">
        <v>432</v>
      </c>
      <c r="CSE44" s="562" t="s">
        <v>898</v>
      </c>
      <c r="CSF44" s="660" t="s">
        <v>432</v>
      </c>
      <c r="CSG44" s="562" t="s">
        <v>898</v>
      </c>
      <c r="CSH44" s="660" t="s">
        <v>432</v>
      </c>
      <c r="CSI44" s="562" t="s">
        <v>898</v>
      </c>
      <c r="CSJ44" s="660" t="s">
        <v>432</v>
      </c>
      <c r="CSK44" s="562" t="s">
        <v>898</v>
      </c>
      <c r="CSL44" s="660" t="s">
        <v>432</v>
      </c>
      <c r="CSM44" s="562" t="s">
        <v>898</v>
      </c>
      <c r="CSN44" s="660" t="s">
        <v>432</v>
      </c>
      <c r="CSO44" s="562" t="s">
        <v>898</v>
      </c>
      <c r="CSP44" s="660" t="s">
        <v>432</v>
      </c>
      <c r="CSQ44" s="562" t="s">
        <v>898</v>
      </c>
      <c r="CSR44" s="660" t="s">
        <v>432</v>
      </c>
      <c r="CSS44" s="562" t="s">
        <v>898</v>
      </c>
      <c r="CST44" s="660" t="s">
        <v>432</v>
      </c>
      <c r="CSU44" s="562" t="s">
        <v>898</v>
      </c>
      <c r="CSV44" s="660" t="s">
        <v>432</v>
      </c>
      <c r="CSW44" s="562" t="s">
        <v>898</v>
      </c>
      <c r="CSX44" s="660" t="s">
        <v>432</v>
      </c>
      <c r="CSY44" s="562" t="s">
        <v>898</v>
      </c>
      <c r="CSZ44" s="660" t="s">
        <v>432</v>
      </c>
      <c r="CTA44" s="562" t="s">
        <v>898</v>
      </c>
      <c r="CTB44" s="660" t="s">
        <v>432</v>
      </c>
      <c r="CTC44" s="562" t="s">
        <v>898</v>
      </c>
      <c r="CTD44" s="660" t="s">
        <v>432</v>
      </c>
      <c r="CTE44" s="562" t="s">
        <v>898</v>
      </c>
      <c r="CTF44" s="660" t="s">
        <v>432</v>
      </c>
      <c r="CTG44" s="562" t="s">
        <v>898</v>
      </c>
      <c r="CTH44" s="660" t="s">
        <v>432</v>
      </c>
      <c r="CTI44" s="562" t="s">
        <v>898</v>
      </c>
      <c r="CTJ44" s="660" t="s">
        <v>432</v>
      </c>
      <c r="CTK44" s="562" t="s">
        <v>898</v>
      </c>
      <c r="CTL44" s="660" t="s">
        <v>432</v>
      </c>
      <c r="CTM44" s="562" t="s">
        <v>898</v>
      </c>
      <c r="CTN44" s="660" t="s">
        <v>432</v>
      </c>
      <c r="CTO44" s="562" t="s">
        <v>898</v>
      </c>
      <c r="CTP44" s="660" t="s">
        <v>432</v>
      </c>
      <c r="CTQ44" s="562" t="s">
        <v>898</v>
      </c>
      <c r="CTR44" s="660" t="s">
        <v>432</v>
      </c>
      <c r="CTS44" s="562" t="s">
        <v>898</v>
      </c>
      <c r="CTT44" s="660" t="s">
        <v>432</v>
      </c>
      <c r="CTU44" s="562" t="s">
        <v>898</v>
      </c>
      <c r="CTV44" s="660" t="s">
        <v>432</v>
      </c>
      <c r="CTW44" s="562" t="s">
        <v>898</v>
      </c>
      <c r="CTX44" s="660" t="s">
        <v>432</v>
      </c>
      <c r="CTY44" s="562" t="s">
        <v>898</v>
      </c>
      <c r="CTZ44" s="660" t="s">
        <v>432</v>
      </c>
      <c r="CUA44" s="562" t="s">
        <v>898</v>
      </c>
      <c r="CUB44" s="660" t="s">
        <v>432</v>
      </c>
      <c r="CUC44" s="562" t="s">
        <v>898</v>
      </c>
      <c r="CUD44" s="660" t="s">
        <v>432</v>
      </c>
      <c r="CUE44" s="562" t="s">
        <v>898</v>
      </c>
      <c r="CUF44" s="660" t="s">
        <v>432</v>
      </c>
      <c r="CUG44" s="562" t="s">
        <v>898</v>
      </c>
      <c r="CUH44" s="660" t="s">
        <v>432</v>
      </c>
      <c r="CUI44" s="562" t="s">
        <v>898</v>
      </c>
      <c r="CUJ44" s="660" t="s">
        <v>432</v>
      </c>
      <c r="CUK44" s="562" t="s">
        <v>898</v>
      </c>
      <c r="CUL44" s="660" t="s">
        <v>432</v>
      </c>
      <c r="CUM44" s="562" t="s">
        <v>898</v>
      </c>
      <c r="CUN44" s="660" t="s">
        <v>432</v>
      </c>
      <c r="CUO44" s="562" t="s">
        <v>898</v>
      </c>
      <c r="CUP44" s="660" t="s">
        <v>432</v>
      </c>
      <c r="CUQ44" s="562" t="s">
        <v>898</v>
      </c>
      <c r="CUR44" s="660" t="s">
        <v>432</v>
      </c>
      <c r="CUS44" s="562" t="s">
        <v>898</v>
      </c>
      <c r="CUT44" s="660" t="s">
        <v>432</v>
      </c>
      <c r="CUU44" s="562" t="s">
        <v>898</v>
      </c>
      <c r="CUV44" s="660" t="s">
        <v>432</v>
      </c>
      <c r="CUW44" s="562" t="s">
        <v>898</v>
      </c>
      <c r="CUX44" s="660" t="s">
        <v>432</v>
      </c>
      <c r="CUY44" s="562" t="s">
        <v>898</v>
      </c>
      <c r="CUZ44" s="660" t="s">
        <v>432</v>
      </c>
      <c r="CVA44" s="562" t="s">
        <v>898</v>
      </c>
      <c r="CVB44" s="660" t="s">
        <v>432</v>
      </c>
      <c r="CVC44" s="562" t="s">
        <v>898</v>
      </c>
      <c r="CVD44" s="660" t="s">
        <v>432</v>
      </c>
      <c r="CVE44" s="562" t="s">
        <v>898</v>
      </c>
      <c r="CVF44" s="660" t="s">
        <v>432</v>
      </c>
      <c r="CVG44" s="562" t="s">
        <v>898</v>
      </c>
      <c r="CVH44" s="660" t="s">
        <v>432</v>
      </c>
      <c r="CVI44" s="562" t="s">
        <v>898</v>
      </c>
      <c r="CVJ44" s="660" t="s">
        <v>432</v>
      </c>
      <c r="CVK44" s="562" t="s">
        <v>898</v>
      </c>
      <c r="CVL44" s="660" t="s">
        <v>432</v>
      </c>
      <c r="CVM44" s="562" t="s">
        <v>898</v>
      </c>
      <c r="CVN44" s="660" t="s">
        <v>432</v>
      </c>
      <c r="CVO44" s="562" t="s">
        <v>898</v>
      </c>
      <c r="CVP44" s="660" t="s">
        <v>432</v>
      </c>
      <c r="CVQ44" s="562" t="s">
        <v>898</v>
      </c>
      <c r="CVR44" s="660" t="s">
        <v>432</v>
      </c>
      <c r="CVS44" s="562" t="s">
        <v>898</v>
      </c>
      <c r="CVT44" s="660" t="s">
        <v>432</v>
      </c>
      <c r="CVU44" s="562" t="s">
        <v>898</v>
      </c>
      <c r="CVV44" s="660" t="s">
        <v>432</v>
      </c>
      <c r="CVW44" s="562" t="s">
        <v>898</v>
      </c>
      <c r="CVX44" s="660" t="s">
        <v>432</v>
      </c>
      <c r="CVY44" s="562" t="s">
        <v>898</v>
      </c>
      <c r="CVZ44" s="660" t="s">
        <v>432</v>
      </c>
      <c r="CWA44" s="562" t="s">
        <v>898</v>
      </c>
      <c r="CWB44" s="660" t="s">
        <v>432</v>
      </c>
      <c r="CWC44" s="562" t="s">
        <v>898</v>
      </c>
      <c r="CWD44" s="660" t="s">
        <v>432</v>
      </c>
      <c r="CWE44" s="562" t="s">
        <v>898</v>
      </c>
      <c r="CWF44" s="660" t="s">
        <v>432</v>
      </c>
      <c r="CWG44" s="562" t="s">
        <v>898</v>
      </c>
      <c r="CWH44" s="660" t="s">
        <v>432</v>
      </c>
      <c r="CWI44" s="562" t="s">
        <v>898</v>
      </c>
      <c r="CWJ44" s="660" t="s">
        <v>432</v>
      </c>
      <c r="CWK44" s="562" t="s">
        <v>898</v>
      </c>
      <c r="CWL44" s="660" t="s">
        <v>432</v>
      </c>
      <c r="CWM44" s="562" t="s">
        <v>898</v>
      </c>
      <c r="CWN44" s="660" t="s">
        <v>432</v>
      </c>
      <c r="CWO44" s="562" t="s">
        <v>898</v>
      </c>
      <c r="CWP44" s="660" t="s">
        <v>432</v>
      </c>
      <c r="CWQ44" s="562" t="s">
        <v>898</v>
      </c>
      <c r="CWR44" s="660" t="s">
        <v>432</v>
      </c>
      <c r="CWS44" s="562" t="s">
        <v>898</v>
      </c>
      <c r="CWT44" s="660" t="s">
        <v>432</v>
      </c>
      <c r="CWU44" s="562" t="s">
        <v>898</v>
      </c>
      <c r="CWV44" s="660" t="s">
        <v>432</v>
      </c>
      <c r="CWW44" s="562" t="s">
        <v>898</v>
      </c>
      <c r="CWX44" s="660" t="s">
        <v>432</v>
      </c>
      <c r="CWY44" s="562" t="s">
        <v>898</v>
      </c>
      <c r="CWZ44" s="660" t="s">
        <v>432</v>
      </c>
      <c r="CXA44" s="562" t="s">
        <v>898</v>
      </c>
      <c r="CXB44" s="660" t="s">
        <v>432</v>
      </c>
      <c r="CXC44" s="562" t="s">
        <v>898</v>
      </c>
      <c r="CXD44" s="660" t="s">
        <v>432</v>
      </c>
      <c r="CXE44" s="562" t="s">
        <v>898</v>
      </c>
      <c r="CXF44" s="660" t="s">
        <v>432</v>
      </c>
      <c r="CXG44" s="562" t="s">
        <v>898</v>
      </c>
      <c r="CXH44" s="660" t="s">
        <v>432</v>
      </c>
      <c r="CXI44" s="562" t="s">
        <v>898</v>
      </c>
      <c r="CXJ44" s="660" t="s">
        <v>432</v>
      </c>
      <c r="CXK44" s="562" t="s">
        <v>898</v>
      </c>
      <c r="CXL44" s="660" t="s">
        <v>432</v>
      </c>
      <c r="CXM44" s="562" t="s">
        <v>898</v>
      </c>
      <c r="CXN44" s="660" t="s">
        <v>432</v>
      </c>
      <c r="CXO44" s="562" t="s">
        <v>898</v>
      </c>
      <c r="CXP44" s="660" t="s">
        <v>432</v>
      </c>
      <c r="CXQ44" s="562" t="s">
        <v>898</v>
      </c>
      <c r="CXR44" s="660" t="s">
        <v>432</v>
      </c>
      <c r="CXS44" s="562" t="s">
        <v>898</v>
      </c>
      <c r="CXT44" s="660" t="s">
        <v>432</v>
      </c>
      <c r="CXU44" s="562" t="s">
        <v>898</v>
      </c>
      <c r="CXV44" s="660" t="s">
        <v>432</v>
      </c>
      <c r="CXW44" s="562" t="s">
        <v>898</v>
      </c>
      <c r="CXX44" s="660" t="s">
        <v>432</v>
      </c>
      <c r="CXY44" s="562" t="s">
        <v>898</v>
      </c>
      <c r="CXZ44" s="660" t="s">
        <v>432</v>
      </c>
      <c r="CYA44" s="562" t="s">
        <v>898</v>
      </c>
      <c r="CYB44" s="660" t="s">
        <v>432</v>
      </c>
      <c r="CYC44" s="562" t="s">
        <v>898</v>
      </c>
      <c r="CYD44" s="660" t="s">
        <v>432</v>
      </c>
      <c r="CYE44" s="562" t="s">
        <v>898</v>
      </c>
      <c r="CYF44" s="660" t="s">
        <v>432</v>
      </c>
      <c r="CYG44" s="562" t="s">
        <v>898</v>
      </c>
      <c r="CYH44" s="660" t="s">
        <v>432</v>
      </c>
      <c r="CYI44" s="562" t="s">
        <v>898</v>
      </c>
      <c r="CYJ44" s="660" t="s">
        <v>432</v>
      </c>
      <c r="CYK44" s="562" t="s">
        <v>898</v>
      </c>
      <c r="CYL44" s="660" t="s">
        <v>432</v>
      </c>
      <c r="CYM44" s="562" t="s">
        <v>898</v>
      </c>
      <c r="CYN44" s="660" t="s">
        <v>432</v>
      </c>
      <c r="CYO44" s="562" t="s">
        <v>898</v>
      </c>
      <c r="CYP44" s="660" t="s">
        <v>432</v>
      </c>
      <c r="CYQ44" s="562" t="s">
        <v>898</v>
      </c>
      <c r="CYR44" s="660" t="s">
        <v>432</v>
      </c>
      <c r="CYS44" s="562" t="s">
        <v>898</v>
      </c>
      <c r="CYT44" s="660" t="s">
        <v>432</v>
      </c>
      <c r="CYU44" s="562" t="s">
        <v>898</v>
      </c>
      <c r="CYV44" s="660" t="s">
        <v>432</v>
      </c>
      <c r="CYW44" s="562" t="s">
        <v>898</v>
      </c>
      <c r="CYX44" s="660" t="s">
        <v>432</v>
      </c>
      <c r="CYY44" s="562" t="s">
        <v>898</v>
      </c>
      <c r="CYZ44" s="660" t="s">
        <v>432</v>
      </c>
      <c r="CZA44" s="562" t="s">
        <v>898</v>
      </c>
      <c r="CZB44" s="660" t="s">
        <v>432</v>
      </c>
      <c r="CZC44" s="562" t="s">
        <v>898</v>
      </c>
      <c r="CZD44" s="660" t="s">
        <v>432</v>
      </c>
      <c r="CZE44" s="562" t="s">
        <v>898</v>
      </c>
      <c r="CZF44" s="660" t="s">
        <v>432</v>
      </c>
      <c r="CZG44" s="562" t="s">
        <v>898</v>
      </c>
      <c r="CZH44" s="660" t="s">
        <v>432</v>
      </c>
      <c r="CZI44" s="562" t="s">
        <v>898</v>
      </c>
      <c r="CZJ44" s="660" t="s">
        <v>432</v>
      </c>
      <c r="CZK44" s="562" t="s">
        <v>898</v>
      </c>
      <c r="CZL44" s="660" t="s">
        <v>432</v>
      </c>
      <c r="CZM44" s="562" t="s">
        <v>898</v>
      </c>
      <c r="CZN44" s="660" t="s">
        <v>432</v>
      </c>
      <c r="CZO44" s="562" t="s">
        <v>898</v>
      </c>
      <c r="CZP44" s="660" t="s">
        <v>432</v>
      </c>
      <c r="CZQ44" s="562" t="s">
        <v>898</v>
      </c>
      <c r="CZR44" s="660" t="s">
        <v>432</v>
      </c>
      <c r="CZS44" s="562" t="s">
        <v>898</v>
      </c>
      <c r="CZT44" s="660" t="s">
        <v>432</v>
      </c>
      <c r="CZU44" s="562" t="s">
        <v>898</v>
      </c>
      <c r="CZV44" s="660" t="s">
        <v>432</v>
      </c>
      <c r="CZW44" s="562" t="s">
        <v>898</v>
      </c>
      <c r="CZX44" s="660" t="s">
        <v>432</v>
      </c>
      <c r="CZY44" s="562" t="s">
        <v>898</v>
      </c>
      <c r="CZZ44" s="660" t="s">
        <v>432</v>
      </c>
      <c r="DAA44" s="562" t="s">
        <v>898</v>
      </c>
      <c r="DAB44" s="660" t="s">
        <v>432</v>
      </c>
      <c r="DAC44" s="562" t="s">
        <v>898</v>
      </c>
      <c r="DAD44" s="660" t="s">
        <v>432</v>
      </c>
      <c r="DAE44" s="562" t="s">
        <v>898</v>
      </c>
      <c r="DAF44" s="660" t="s">
        <v>432</v>
      </c>
      <c r="DAG44" s="562" t="s">
        <v>898</v>
      </c>
      <c r="DAH44" s="660" t="s">
        <v>432</v>
      </c>
      <c r="DAI44" s="562" t="s">
        <v>898</v>
      </c>
      <c r="DAJ44" s="660" t="s">
        <v>432</v>
      </c>
      <c r="DAK44" s="562" t="s">
        <v>898</v>
      </c>
      <c r="DAL44" s="660" t="s">
        <v>432</v>
      </c>
      <c r="DAM44" s="562" t="s">
        <v>898</v>
      </c>
      <c r="DAN44" s="660" t="s">
        <v>432</v>
      </c>
      <c r="DAO44" s="562" t="s">
        <v>898</v>
      </c>
      <c r="DAP44" s="660" t="s">
        <v>432</v>
      </c>
      <c r="DAQ44" s="562" t="s">
        <v>898</v>
      </c>
      <c r="DAR44" s="660" t="s">
        <v>432</v>
      </c>
      <c r="DAS44" s="562" t="s">
        <v>898</v>
      </c>
      <c r="DAT44" s="660" t="s">
        <v>432</v>
      </c>
      <c r="DAU44" s="562" t="s">
        <v>898</v>
      </c>
      <c r="DAV44" s="660" t="s">
        <v>432</v>
      </c>
      <c r="DAW44" s="562" t="s">
        <v>898</v>
      </c>
      <c r="DAX44" s="660" t="s">
        <v>432</v>
      </c>
      <c r="DAY44" s="562" t="s">
        <v>898</v>
      </c>
      <c r="DAZ44" s="660" t="s">
        <v>432</v>
      </c>
      <c r="DBA44" s="562" t="s">
        <v>898</v>
      </c>
      <c r="DBB44" s="660" t="s">
        <v>432</v>
      </c>
      <c r="DBC44" s="562" t="s">
        <v>898</v>
      </c>
      <c r="DBD44" s="660" t="s">
        <v>432</v>
      </c>
      <c r="DBE44" s="562" t="s">
        <v>898</v>
      </c>
      <c r="DBF44" s="660" t="s">
        <v>432</v>
      </c>
      <c r="DBG44" s="562" t="s">
        <v>898</v>
      </c>
      <c r="DBH44" s="660" t="s">
        <v>432</v>
      </c>
      <c r="DBI44" s="562" t="s">
        <v>898</v>
      </c>
      <c r="DBJ44" s="660" t="s">
        <v>432</v>
      </c>
      <c r="DBK44" s="562" t="s">
        <v>898</v>
      </c>
      <c r="DBL44" s="660" t="s">
        <v>432</v>
      </c>
      <c r="DBM44" s="562" t="s">
        <v>898</v>
      </c>
      <c r="DBN44" s="660" t="s">
        <v>432</v>
      </c>
      <c r="DBO44" s="562" t="s">
        <v>898</v>
      </c>
      <c r="DBP44" s="660" t="s">
        <v>432</v>
      </c>
      <c r="DBQ44" s="562" t="s">
        <v>898</v>
      </c>
      <c r="DBR44" s="660" t="s">
        <v>432</v>
      </c>
      <c r="DBS44" s="562" t="s">
        <v>898</v>
      </c>
      <c r="DBT44" s="660" t="s">
        <v>432</v>
      </c>
      <c r="DBU44" s="562" t="s">
        <v>898</v>
      </c>
      <c r="DBV44" s="660" t="s">
        <v>432</v>
      </c>
      <c r="DBW44" s="562" t="s">
        <v>898</v>
      </c>
      <c r="DBX44" s="660" t="s">
        <v>432</v>
      </c>
      <c r="DBY44" s="562" t="s">
        <v>898</v>
      </c>
      <c r="DBZ44" s="660" t="s">
        <v>432</v>
      </c>
      <c r="DCA44" s="562" t="s">
        <v>898</v>
      </c>
      <c r="DCB44" s="660" t="s">
        <v>432</v>
      </c>
      <c r="DCC44" s="562" t="s">
        <v>898</v>
      </c>
      <c r="DCD44" s="660" t="s">
        <v>432</v>
      </c>
      <c r="DCE44" s="562" t="s">
        <v>898</v>
      </c>
      <c r="DCF44" s="660" t="s">
        <v>432</v>
      </c>
      <c r="DCG44" s="562" t="s">
        <v>898</v>
      </c>
      <c r="DCH44" s="660" t="s">
        <v>432</v>
      </c>
      <c r="DCI44" s="562" t="s">
        <v>898</v>
      </c>
      <c r="DCJ44" s="660" t="s">
        <v>432</v>
      </c>
      <c r="DCK44" s="562" t="s">
        <v>898</v>
      </c>
      <c r="DCL44" s="660" t="s">
        <v>432</v>
      </c>
      <c r="DCM44" s="562" t="s">
        <v>898</v>
      </c>
      <c r="DCN44" s="660" t="s">
        <v>432</v>
      </c>
      <c r="DCO44" s="562" t="s">
        <v>898</v>
      </c>
      <c r="DCP44" s="660" t="s">
        <v>432</v>
      </c>
      <c r="DCQ44" s="562" t="s">
        <v>898</v>
      </c>
      <c r="DCR44" s="660" t="s">
        <v>432</v>
      </c>
      <c r="DCS44" s="562" t="s">
        <v>898</v>
      </c>
      <c r="DCT44" s="660" t="s">
        <v>432</v>
      </c>
      <c r="DCU44" s="562" t="s">
        <v>898</v>
      </c>
      <c r="DCV44" s="660" t="s">
        <v>432</v>
      </c>
      <c r="DCW44" s="562" t="s">
        <v>898</v>
      </c>
      <c r="DCX44" s="660" t="s">
        <v>432</v>
      </c>
      <c r="DCY44" s="562" t="s">
        <v>898</v>
      </c>
      <c r="DCZ44" s="660" t="s">
        <v>432</v>
      </c>
      <c r="DDA44" s="562" t="s">
        <v>898</v>
      </c>
      <c r="DDB44" s="660" t="s">
        <v>432</v>
      </c>
      <c r="DDC44" s="562" t="s">
        <v>898</v>
      </c>
      <c r="DDD44" s="660" t="s">
        <v>432</v>
      </c>
      <c r="DDE44" s="562" t="s">
        <v>898</v>
      </c>
      <c r="DDF44" s="660" t="s">
        <v>432</v>
      </c>
      <c r="DDG44" s="562" t="s">
        <v>898</v>
      </c>
      <c r="DDH44" s="660" t="s">
        <v>432</v>
      </c>
      <c r="DDI44" s="562" t="s">
        <v>898</v>
      </c>
      <c r="DDJ44" s="660" t="s">
        <v>432</v>
      </c>
      <c r="DDK44" s="562" t="s">
        <v>898</v>
      </c>
      <c r="DDL44" s="660" t="s">
        <v>432</v>
      </c>
      <c r="DDM44" s="562" t="s">
        <v>898</v>
      </c>
      <c r="DDN44" s="660" t="s">
        <v>432</v>
      </c>
      <c r="DDO44" s="562" t="s">
        <v>898</v>
      </c>
      <c r="DDP44" s="660" t="s">
        <v>432</v>
      </c>
      <c r="DDQ44" s="562" t="s">
        <v>898</v>
      </c>
      <c r="DDR44" s="660" t="s">
        <v>432</v>
      </c>
      <c r="DDS44" s="562" t="s">
        <v>898</v>
      </c>
      <c r="DDT44" s="660" t="s">
        <v>432</v>
      </c>
      <c r="DDU44" s="562" t="s">
        <v>898</v>
      </c>
      <c r="DDV44" s="660" t="s">
        <v>432</v>
      </c>
      <c r="DDW44" s="562" t="s">
        <v>898</v>
      </c>
      <c r="DDX44" s="660" t="s">
        <v>432</v>
      </c>
      <c r="DDY44" s="562" t="s">
        <v>898</v>
      </c>
      <c r="DDZ44" s="660" t="s">
        <v>432</v>
      </c>
      <c r="DEA44" s="562" t="s">
        <v>898</v>
      </c>
      <c r="DEB44" s="660" t="s">
        <v>432</v>
      </c>
      <c r="DEC44" s="562" t="s">
        <v>898</v>
      </c>
      <c r="DED44" s="660" t="s">
        <v>432</v>
      </c>
      <c r="DEE44" s="562" t="s">
        <v>898</v>
      </c>
      <c r="DEF44" s="660" t="s">
        <v>432</v>
      </c>
      <c r="DEG44" s="562" t="s">
        <v>898</v>
      </c>
      <c r="DEH44" s="660" t="s">
        <v>432</v>
      </c>
      <c r="DEI44" s="562" t="s">
        <v>898</v>
      </c>
      <c r="DEJ44" s="660" t="s">
        <v>432</v>
      </c>
      <c r="DEK44" s="562" t="s">
        <v>898</v>
      </c>
      <c r="DEL44" s="660" t="s">
        <v>432</v>
      </c>
      <c r="DEM44" s="562" t="s">
        <v>898</v>
      </c>
      <c r="DEN44" s="660" t="s">
        <v>432</v>
      </c>
      <c r="DEO44" s="562" t="s">
        <v>898</v>
      </c>
      <c r="DEP44" s="660" t="s">
        <v>432</v>
      </c>
      <c r="DEQ44" s="562" t="s">
        <v>898</v>
      </c>
      <c r="DER44" s="660" t="s">
        <v>432</v>
      </c>
      <c r="DES44" s="562" t="s">
        <v>898</v>
      </c>
      <c r="DET44" s="660" t="s">
        <v>432</v>
      </c>
      <c r="DEU44" s="562" t="s">
        <v>898</v>
      </c>
      <c r="DEV44" s="660" t="s">
        <v>432</v>
      </c>
      <c r="DEW44" s="562" t="s">
        <v>898</v>
      </c>
      <c r="DEX44" s="660" t="s">
        <v>432</v>
      </c>
      <c r="DEY44" s="562" t="s">
        <v>898</v>
      </c>
      <c r="DEZ44" s="660" t="s">
        <v>432</v>
      </c>
      <c r="DFA44" s="562" t="s">
        <v>898</v>
      </c>
      <c r="DFB44" s="660" t="s">
        <v>432</v>
      </c>
      <c r="DFC44" s="562" t="s">
        <v>898</v>
      </c>
      <c r="DFD44" s="660" t="s">
        <v>432</v>
      </c>
      <c r="DFE44" s="562" t="s">
        <v>898</v>
      </c>
      <c r="DFF44" s="660" t="s">
        <v>432</v>
      </c>
      <c r="DFG44" s="562" t="s">
        <v>898</v>
      </c>
      <c r="DFH44" s="660" t="s">
        <v>432</v>
      </c>
      <c r="DFI44" s="562" t="s">
        <v>898</v>
      </c>
      <c r="DFJ44" s="660" t="s">
        <v>432</v>
      </c>
      <c r="DFK44" s="562" t="s">
        <v>898</v>
      </c>
      <c r="DFL44" s="660" t="s">
        <v>432</v>
      </c>
      <c r="DFM44" s="562" t="s">
        <v>898</v>
      </c>
      <c r="DFN44" s="660" t="s">
        <v>432</v>
      </c>
      <c r="DFO44" s="562" t="s">
        <v>898</v>
      </c>
      <c r="DFP44" s="660" t="s">
        <v>432</v>
      </c>
      <c r="DFQ44" s="562" t="s">
        <v>898</v>
      </c>
      <c r="DFR44" s="660" t="s">
        <v>432</v>
      </c>
      <c r="DFS44" s="562" t="s">
        <v>898</v>
      </c>
      <c r="DFT44" s="660" t="s">
        <v>432</v>
      </c>
      <c r="DFU44" s="562" t="s">
        <v>898</v>
      </c>
      <c r="DFV44" s="660" t="s">
        <v>432</v>
      </c>
      <c r="DFW44" s="562" t="s">
        <v>898</v>
      </c>
      <c r="DFX44" s="660" t="s">
        <v>432</v>
      </c>
      <c r="DFY44" s="562" t="s">
        <v>898</v>
      </c>
      <c r="DFZ44" s="660" t="s">
        <v>432</v>
      </c>
      <c r="DGA44" s="562" t="s">
        <v>898</v>
      </c>
      <c r="DGB44" s="660" t="s">
        <v>432</v>
      </c>
      <c r="DGC44" s="562" t="s">
        <v>898</v>
      </c>
      <c r="DGD44" s="660" t="s">
        <v>432</v>
      </c>
      <c r="DGE44" s="562" t="s">
        <v>898</v>
      </c>
      <c r="DGF44" s="660" t="s">
        <v>432</v>
      </c>
      <c r="DGG44" s="562" t="s">
        <v>898</v>
      </c>
      <c r="DGH44" s="660" t="s">
        <v>432</v>
      </c>
      <c r="DGI44" s="562" t="s">
        <v>898</v>
      </c>
      <c r="DGJ44" s="660" t="s">
        <v>432</v>
      </c>
      <c r="DGK44" s="562" t="s">
        <v>898</v>
      </c>
      <c r="DGL44" s="660" t="s">
        <v>432</v>
      </c>
      <c r="DGM44" s="562" t="s">
        <v>898</v>
      </c>
      <c r="DGN44" s="660" t="s">
        <v>432</v>
      </c>
      <c r="DGO44" s="562" t="s">
        <v>898</v>
      </c>
      <c r="DGP44" s="660" t="s">
        <v>432</v>
      </c>
      <c r="DGQ44" s="562" t="s">
        <v>898</v>
      </c>
      <c r="DGR44" s="660" t="s">
        <v>432</v>
      </c>
      <c r="DGS44" s="562" t="s">
        <v>898</v>
      </c>
      <c r="DGT44" s="660" t="s">
        <v>432</v>
      </c>
      <c r="DGU44" s="562" t="s">
        <v>898</v>
      </c>
      <c r="DGV44" s="660" t="s">
        <v>432</v>
      </c>
      <c r="DGW44" s="562" t="s">
        <v>898</v>
      </c>
      <c r="DGX44" s="660" t="s">
        <v>432</v>
      </c>
      <c r="DGY44" s="562" t="s">
        <v>898</v>
      </c>
      <c r="DGZ44" s="660" t="s">
        <v>432</v>
      </c>
      <c r="DHA44" s="562" t="s">
        <v>898</v>
      </c>
      <c r="DHB44" s="660" t="s">
        <v>432</v>
      </c>
      <c r="DHC44" s="562" t="s">
        <v>898</v>
      </c>
      <c r="DHD44" s="660" t="s">
        <v>432</v>
      </c>
      <c r="DHE44" s="562" t="s">
        <v>898</v>
      </c>
      <c r="DHF44" s="660" t="s">
        <v>432</v>
      </c>
      <c r="DHG44" s="562" t="s">
        <v>898</v>
      </c>
      <c r="DHH44" s="660" t="s">
        <v>432</v>
      </c>
      <c r="DHI44" s="562" t="s">
        <v>898</v>
      </c>
      <c r="DHJ44" s="660" t="s">
        <v>432</v>
      </c>
      <c r="DHK44" s="562" t="s">
        <v>898</v>
      </c>
      <c r="DHL44" s="660" t="s">
        <v>432</v>
      </c>
      <c r="DHM44" s="562" t="s">
        <v>898</v>
      </c>
      <c r="DHN44" s="660" t="s">
        <v>432</v>
      </c>
      <c r="DHO44" s="562" t="s">
        <v>898</v>
      </c>
      <c r="DHP44" s="660" t="s">
        <v>432</v>
      </c>
      <c r="DHQ44" s="562" t="s">
        <v>898</v>
      </c>
      <c r="DHR44" s="660" t="s">
        <v>432</v>
      </c>
      <c r="DHS44" s="562" t="s">
        <v>898</v>
      </c>
      <c r="DHT44" s="660" t="s">
        <v>432</v>
      </c>
      <c r="DHU44" s="562" t="s">
        <v>898</v>
      </c>
      <c r="DHV44" s="660" t="s">
        <v>432</v>
      </c>
      <c r="DHW44" s="562" t="s">
        <v>898</v>
      </c>
      <c r="DHX44" s="660" t="s">
        <v>432</v>
      </c>
      <c r="DHY44" s="562" t="s">
        <v>898</v>
      </c>
      <c r="DHZ44" s="660" t="s">
        <v>432</v>
      </c>
      <c r="DIA44" s="562" t="s">
        <v>898</v>
      </c>
      <c r="DIB44" s="660" t="s">
        <v>432</v>
      </c>
      <c r="DIC44" s="562" t="s">
        <v>898</v>
      </c>
      <c r="DID44" s="660" t="s">
        <v>432</v>
      </c>
      <c r="DIE44" s="562" t="s">
        <v>898</v>
      </c>
      <c r="DIF44" s="660" t="s">
        <v>432</v>
      </c>
      <c r="DIG44" s="562" t="s">
        <v>898</v>
      </c>
      <c r="DIH44" s="660" t="s">
        <v>432</v>
      </c>
      <c r="DII44" s="562" t="s">
        <v>898</v>
      </c>
      <c r="DIJ44" s="660" t="s">
        <v>432</v>
      </c>
      <c r="DIK44" s="562" t="s">
        <v>898</v>
      </c>
      <c r="DIL44" s="660" t="s">
        <v>432</v>
      </c>
      <c r="DIM44" s="562" t="s">
        <v>898</v>
      </c>
      <c r="DIN44" s="660" t="s">
        <v>432</v>
      </c>
      <c r="DIO44" s="562" t="s">
        <v>898</v>
      </c>
      <c r="DIP44" s="660" t="s">
        <v>432</v>
      </c>
      <c r="DIQ44" s="562" t="s">
        <v>898</v>
      </c>
      <c r="DIR44" s="660" t="s">
        <v>432</v>
      </c>
      <c r="DIS44" s="562" t="s">
        <v>898</v>
      </c>
      <c r="DIT44" s="660" t="s">
        <v>432</v>
      </c>
      <c r="DIU44" s="562" t="s">
        <v>898</v>
      </c>
      <c r="DIV44" s="660" t="s">
        <v>432</v>
      </c>
      <c r="DIW44" s="562" t="s">
        <v>898</v>
      </c>
      <c r="DIX44" s="660" t="s">
        <v>432</v>
      </c>
      <c r="DIY44" s="562" t="s">
        <v>898</v>
      </c>
      <c r="DIZ44" s="660" t="s">
        <v>432</v>
      </c>
      <c r="DJA44" s="562" t="s">
        <v>898</v>
      </c>
      <c r="DJB44" s="660" t="s">
        <v>432</v>
      </c>
      <c r="DJC44" s="562" t="s">
        <v>898</v>
      </c>
      <c r="DJD44" s="660" t="s">
        <v>432</v>
      </c>
      <c r="DJE44" s="562" t="s">
        <v>898</v>
      </c>
      <c r="DJF44" s="660" t="s">
        <v>432</v>
      </c>
      <c r="DJG44" s="562" t="s">
        <v>898</v>
      </c>
      <c r="DJH44" s="660" t="s">
        <v>432</v>
      </c>
      <c r="DJI44" s="562" t="s">
        <v>898</v>
      </c>
      <c r="DJJ44" s="660" t="s">
        <v>432</v>
      </c>
      <c r="DJK44" s="562" t="s">
        <v>898</v>
      </c>
      <c r="DJL44" s="660" t="s">
        <v>432</v>
      </c>
      <c r="DJM44" s="562" t="s">
        <v>898</v>
      </c>
      <c r="DJN44" s="660" t="s">
        <v>432</v>
      </c>
      <c r="DJO44" s="562" t="s">
        <v>898</v>
      </c>
      <c r="DJP44" s="660" t="s">
        <v>432</v>
      </c>
      <c r="DJQ44" s="562" t="s">
        <v>898</v>
      </c>
      <c r="DJR44" s="660" t="s">
        <v>432</v>
      </c>
      <c r="DJS44" s="562" t="s">
        <v>898</v>
      </c>
      <c r="DJT44" s="660" t="s">
        <v>432</v>
      </c>
      <c r="DJU44" s="562" t="s">
        <v>898</v>
      </c>
      <c r="DJV44" s="660" t="s">
        <v>432</v>
      </c>
      <c r="DJW44" s="562" t="s">
        <v>898</v>
      </c>
      <c r="DJX44" s="660" t="s">
        <v>432</v>
      </c>
      <c r="DJY44" s="562" t="s">
        <v>898</v>
      </c>
      <c r="DJZ44" s="660" t="s">
        <v>432</v>
      </c>
      <c r="DKA44" s="562" t="s">
        <v>898</v>
      </c>
      <c r="DKB44" s="660" t="s">
        <v>432</v>
      </c>
      <c r="DKC44" s="562" t="s">
        <v>898</v>
      </c>
      <c r="DKD44" s="660" t="s">
        <v>432</v>
      </c>
      <c r="DKE44" s="562" t="s">
        <v>898</v>
      </c>
      <c r="DKF44" s="660" t="s">
        <v>432</v>
      </c>
      <c r="DKG44" s="562" t="s">
        <v>898</v>
      </c>
      <c r="DKH44" s="660" t="s">
        <v>432</v>
      </c>
      <c r="DKI44" s="562" t="s">
        <v>898</v>
      </c>
      <c r="DKJ44" s="660" t="s">
        <v>432</v>
      </c>
      <c r="DKK44" s="562" t="s">
        <v>898</v>
      </c>
      <c r="DKL44" s="660" t="s">
        <v>432</v>
      </c>
      <c r="DKM44" s="562" t="s">
        <v>898</v>
      </c>
      <c r="DKN44" s="660" t="s">
        <v>432</v>
      </c>
      <c r="DKO44" s="562" t="s">
        <v>898</v>
      </c>
      <c r="DKP44" s="660" t="s">
        <v>432</v>
      </c>
      <c r="DKQ44" s="562" t="s">
        <v>898</v>
      </c>
      <c r="DKR44" s="660" t="s">
        <v>432</v>
      </c>
      <c r="DKS44" s="562" t="s">
        <v>898</v>
      </c>
      <c r="DKT44" s="660" t="s">
        <v>432</v>
      </c>
      <c r="DKU44" s="562" t="s">
        <v>898</v>
      </c>
      <c r="DKV44" s="660" t="s">
        <v>432</v>
      </c>
      <c r="DKW44" s="562" t="s">
        <v>898</v>
      </c>
      <c r="DKX44" s="660" t="s">
        <v>432</v>
      </c>
      <c r="DKY44" s="562" t="s">
        <v>898</v>
      </c>
      <c r="DKZ44" s="660" t="s">
        <v>432</v>
      </c>
      <c r="DLA44" s="562" t="s">
        <v>898</v>
      </c>
      <c r="DLB44" s="660" t="s">
        <v>432</v>
      </c>
      <c r="DLC44" s="562" t="s">
        <v>898</v>
      </c>
      <c r="DLD44" s="660" t="s">
        <v>432</v>
      </c>
      <c r="DLE44" s="562" t="s">
        <v>898</v>
      </c>
      <c r="DLF44" s="660" t="s">
        <v>432</v>
      </c>
      <c r="DLG44" s="562" t="s">
        <v>898</v>
      </c>
      <c r="DLH44" s="660" t="s">
        <v>432</v>
      </c>
      <c r="DLI44" s="562" t="s">
        <v>898</v>
      </c>
      <c r="DLJ44" s="660" t="s">
        <v>432</v>
      </c>
      <c r="DLK44" s="562" t="s">
        <v>898</v>
      </c>
      <c r="DLL44" s="660" t="s">
        <v>432</v>
      </c>
      <c r="DLM44" s="562" t="s">
        <v>898</v>
      </c>
      <c r="DLN44" s="660" t="s">
        <v>432</v>
      </c>
      <c r="DLO44" s="562" t="s">
        <v>898</v>
      </c>
      <c r="DLP44" s="660" t="s">
        <v>432</v>
      </c>
      <c r="DLQ44" s="562" t="s">
        <v>898</v>
      </c>
      <c r="DLR44" s="660" t="s">
        <v>432</v>
      </c>
      <c r="DLS44" s="562" t="s">
        <v>898</v>
      </c>
      <c r="DLT44" s="660" t="s">
        <v>432</v>
      </c>
      <c r="DLU44" s="562" t="s">
        <v>898</v>
      </c>
      <c r="DLV44" s="660" t="s">
        <v>432</v>
      </c>
      <c r="DLW44" s="562" t="s">
        <v>898</v>
      </c>
      <c r="DLX44" s="660" t="s">
        <v>432</v>
      </c>
      <c r="DLY44" s="562" t="s">
        <v>898</v>
      </c>
      <c r="DLZ44" s="660" t="s">
        <v>432</v>
      </c>
      <c r="DMA44" s="562" t="s">
        <v>898</v>
      </c>
      <c r="DMB44" s="660" t="s">
        <v>432</v>
      </c>
      <c r="DMC44" s="562" t="s">
        <v>898</v>
      </c>
      <c r="DMD44" s="660" t="s">
        <v>432</v>
      </c>
      <c r="DME44" s="562" t="s">
        <v>898</v>
      </c>
      <c r="DMF44" s="660" t="s">
        <v>432</v>
      </c>
      <c r="DMG44" s="562" t="s">
        <v>898</v>
      </c>
      <c r="DMH44" s="660" t="s">
        <v>432</v>
      </c>
      <c r="DMI44" s="562" t="s">
        <v>898</v>
      </c>
      <c r="DMJ44" s="660" t="s">
        <v>432</v>
      </c>
      <c r="DMK44" s="562" t="s">
        <v>898</v>
      </c>
      <c r="DML44" s="660" t="s">
        <v>432</v>
      </c>
      <c r="DMM44" s="562" t="s">
        <v>898</v>
      </c>
      <c r="DMN44" s="660" t="s">
        <v>432</v>
      </c>
      <c r="DMO44" s="562" t="s">
        <v>898</v>
      </c>
      <c r="DMP44" s="660" t="s">
        <v>432</v>
      </c>
      <c r="DMQ44" s="562" t="s">
        <v>898</v>
      </c>
      <c r="DMR44" s="660" t="s">
        <v>432</v>
      </c>
      <c r="DMS44" s="562" t="s">
        <v>898</v>
      </c>
      <c r="DMT44" s="660" t="s">
        <v>432</v>
      </c>
      <c r="DMU44" s="562" t="s">
        <v>898</v>
      </c>
      <c r="DMV44" s="660" t="s">
        <v>432</v>
      </c>
      <c r="DMW44" s="562" t="s">
        <v>898</v>
      </c>
      <c r="DMX44" s="660" t="s">
        <v>432</v>
      </c>
      <c r="DMY44" s="562" t="s">
        <v>898</v>
      </c>
      <c r="DMZ44" s="660" t="s">
        <v>432</v>
      </c>
      <c r="DNA44" s="562" t="s">
        <v>898</v>
      </c>
      <c r="DNB44" s="660" t="s">
        <v>432</v>
      </c>
      <c r="DNC44" s="562" t="s">
        <v>898</v>
      </c>
      <c r="DND44" s="660" t="s">
        <v>432</v>
      </c>
      <c r="DNE44" s="562" t="s">
        <v>898</v>
      </c>
      <c r="DNF44" s="660" t="s">
        <v>432</v>
      </c>
      <c r="DNG44" s="562" t="s">
        <v>898</v>
      </c>
      <c r="DNH44" s="660" t="s">
        <v>432</v>
      </c>
      <c r="DNI44" s="562" t="s">
        <v>898</v>
      </c>
      <c r="DNJ44" s="660" t="s">
        <v>432</v>
      </c>
      <c r="DNK44" s="562" t="s">
        <v>898</v>
      </c>
      <c r="DNL44" s="660" t="s">
        <v>432</v>
      </c>
      <c r="DNM44" s="562" t="s">
        <v>898</v>
      </c>
      <c r="DNN44" s="660" t="s">
        <v>432</v>
      </c>
      <c r="DNO44" s="562" t="s">
        <v>898</v>
      </c>
      <c r="DNP44" s="660" t="s">
        <v>432</v>
      </c>
      <c r="DNQ44" s="562" t="s">
        <v>898</v>
      </c>
      <c r="DNR44" s="660" t="s">
        <v>432</v>
      </c>
      <c r="DNS44" s="562" t="s">
        <v>898</v>
      </c>
      <c r="DNT44" s="660" t="s">
        <v>432</v>
      </c>
      <c r="DNU44" s="562" t="s">
        <v>898</v>
      </c>
      <c r="DNV44" s="660" t="s">
        <v>432</v>
      </c>
      <c r="DNW44" s="562" t="s">
        <v>898</v>
      </c>
      <c r="DNX44" s="660" t="s">
        <v>432</v>
      </c>
      <c r="DNY44" s="562" t="s">
        <v>898</v>
      </c>
      <c r="DNZ44" s="660" t="s">
        <v>432</v>
      </c>
      <c r="DOA44" s="562" t="s">
        <v>898</v>
      </c>
      <c r="DOB44" s="660" t="s">
        <v>432</v>
      </c>
      <c r="DOC44" s="562" t="s">
        <v>898</v>
      </c>
      <c r="DOD44" s="660" t="s">
        <v>432</v>
      </c>
      <c r="DOE44" s="562" t="s">
        <v>898</v>
      </c>
      <c r="DOF44" s="660" t="s">
        <v>432</v>
      </c>
      <c r="DOG44" s="562" t="s">
        <v>898</v>
      </c>
      <c r="DOH44" s="660" t="s">
        <v>432</v>
      </c>
      <c r="DOI44" s="562" t="s">
        <v>898</v>
      </c>
      <c r="DOJ44" s="660" t="s">
        <v>432</v>
      </c>
      <c r="DOK44" s="562" t="s">
        <v>898</v>
      </c>
      <c r="DOL44" s="660" t="s">
        <v>432</v>
      </c>
      <c r="DOM44" s="562" t="s">
        <v>898</v>
      </c>
      <c r="DON44" s="660" t="s">
        <v>432</v>
      </c>
      <c r="DOO44" s="562" t="s">
        <v>898</v>
      </c>
      <c r="DOP44" s="660" t="s">
        <v>432</v>
      </c>
      <c r="DOQ44" s="562" t="s">
        <v>898</v>
      </c>
      <c r="DOR44" s="660" t="s">
        <v>432</v>
      </c>
      <c r="DOS44" s="562" t="s">
        <v>898</v>
      </c>
      <c r="DOT44" s="660" t="s">
        <v>432</v>
      </c>
      <c r="DOU44" s="562" t="s">
        <v>898</v>
      </c>
      <c r="DOV44" s="660" t="s">
        <v>432</v>
      </c>
      <c r="DOW44" s="562" t="s">
        <v>898</v>
      </c>
      <c r="DOX44" s="660" t="s">
        <v>432</v>
      </c>
      <c r="DOY44" s="562" t="s">
        <v>898</v>
      </c>
      <c r="DOZ44" s="660" t="s">
        <v>432</v>
      </c>
      <c r="DPA44" s="562" t="s">
        <v>898</v>
      </c>
      <c r="DPB44" s="660" t="s">
        <v>432</v>
      </c>
      <c r="DPC44" s="562" t="s">
        <v>898</v>
      </c>
      <c r="DPD44" s="660" t="s">
        <v>432</v>
      </c>
      <c r="DPE44" s="562" t="s">
        <v>898</v>
      </c>
      <c r="DPF44" s="660" t="s">
        <v>432</v>
      </c>
      <c r="DPG44" s="562" t="s">
        <v>898</v>
      </c>
      <c r="DPH44" s="660" t="s">
        <v>432</v>
      </c>
      <c r="DPI44" s="562" t="s">
        <v>898</v>
      </c>
      <c r="DPJ44" s="660" t="s">
        <v>432</v>
      </c>
      <c r="DPK44" s="562" t="s">
        <v>898</v>
      </c>
      <c r="DPL44" s="660" t="s">
        <v>432</v>
      </c>
      <c r="DPM44" s="562" t="s">
        <v>898</v>
      </c>
      <c r="DPN44" s="660" t="s">
        <v>432</v>
      </c>
      <c r="DPO44" s="562" t="s">
        <v>898</v>
      </c>
      <c r="DPP44" s="660" t="s">
        <v>432</v>
      </c>
      <c r="DPQ44" s="562" t="s">
        <v>898</v>
      </c>
      <c r="DPR44" s="660" t="s">
        <v>432</v>
      </c>
      <c r="DPS44" s="562" t="s">
        <v>898</v>
      </c>
      <c r="DPT44" s="660" t="s">
        <v>432</v>
      </c>
      <c r="DPU44" s="562" t="s">
        <v>898</v>
      </c>
      <c r="DPV44" s="660" t="s">
        <v>432</v>
      </c>
      <c r="DPW44" s="562" t="s">
        <v>898</v>
      </c>
      <c r="DPX44" s="660" t="s">
        <v>432</v>
      </c>
      <c r="DPY44" s="562" t="s">
        <v>898</v>
      </c>
      <c r="DPZ44" s="660" t="s">
        <v>432</v>
      </c>
      <c r="DQA44" s="562" t="s">
        <v>898</v>
      </c>
      <c r="DQB44" s="660" t="s">
        <v>432</v>
      </c>
      <c r="DQC44" s="562" t="s">
        <v>898</v>
      </c>
      <c r="DQD44" s="660" t="s">
        <v>432</v>
      </c>
      <c r="DQE44" s="562" t="s">
        <v>898</v>
      </c>
      <c r="DQF44" s="660" t="s">
        <v>432</v>
      </c>
      <c r="DQG44" s="562" t="s">
        <v>898</v>
      </c>
      <c r="DQH44" s="660" t="s">
        <v>432</v>
      </c>
      <c r="DQI44" s="562" t="s">
        <v>898</v>
      </c>
      <c r="DQJ44" s="660" t="s">
        <v>432</v>
      </c>
      <c r="DQK44" s="562" t="s">
        <v>898</v>
      </c>
      <c r="DQL44" s="660" t="s">
        <v>432</v>
      </c>
      <c r="DQM44" s="562" t="s">
        <v>898</v>
      </c>
      <c r="DQN44" s="660" t="s">
        <v>432</v>
      </c>
      <c r="DQO44" s="562" t="s">
        <v>898</v>
      </c>
      <c r="DQP44" s="660" t="s">
        <v>432</v>
      </c>
      <c r="DQQ44" s="562" t="s">
        <v>898</v>
      </c>
      <c r="DQR44" s="660" t="s">
        <v>432</v>
      </c>
      <c r="DQS44" s="562" t="s">
        <v>898</v>
      </c>
      <c r="DQT44" s="660" t="s">
        <v>432</v>
      </c>
      <c r="DQU44" s="562" t="s">
        <v>898</v>
      </c>
      <c r="DQV44" s="660" t="s">
        <v>432</v>
      </c>
      <c r="DQW44" s="562" t="s">
        <v>898</v>
      </c>
      <c r="DQX44" s="660" t="s">
        <v>432</v>
      </c>
      <c r="DQY44" s="562" t="s">
        <v>898</v>
      </c>
      <c r="DQZ44" s="660" t="s">
        <v>432</v>
      </c>
      <c r="DRA44" s="562" t="s">
        <v>898</v>
      </c>
      <c r="DRB44" s="660" t="s">
        <v>432</v>
      </c>
      <c r="DRC44" s="562" t="s">
        <v>898</v>
      </c>
      <c r="DRD44" s="660" t="s">
        <v>432</v>
      </c>
      <c r="DRE44" s="562" t="s">
        <v>898</v>
      </c>
      <c r="DRF44" s="660" t="s">
        <v>432</v>
      </c>
      <c r="DRG44" s="562" t="s">
        <v>898</v>
      </c>
      <c r="DRH44" s="660" t="s">
        <v>432</v>
      </c>
      <c r="DRI44" s="562" t="s">
        <v>898</v>
      </c>
      <c r="DRJ44" s="660" t="s">
        <v>432</v>
      </c>
      <c r="DRK44" s="562" t="s">
        <v>898</v>
      </c>
      <c r="DRL44" s="660" t="s">
        <v>432</v>
      </c>
      <c r="DRM44" s="562" t="s">
        <v>898</v>
      </c>
      <c r="DRN44" s="660" t="s">
        <v>432</v>
      </c>
      <c r="DRO44" s="562" t="s">
        <v>898</v>
      </c>
      <c r="DRP44" s="660" t="s">
        <v>432</v>
      </c>
      <c r="DRQ44" s="562" t="s">
        <v>898</v>
      </c>
      <c r="DRR44" s="660" t="s">
        <v>432</v>
      </c>
      <c r="DRS44" s="562" t="s">
        <v>898</v>
      </c>
      <c r="DRT44" s="660" t="s">
        <v>432</v>
      </c>
      <c r="DRU44" s="562" t="s">
        <v>898</v>
      </c>
      <c r="DRV44" s="660" t="s">
        <v>432</v>
      </c>
      <c r="DRW44" s="562" t="s">
        <v>898</v>
      </c>
      <c r="DRX44" s="660" t="s">
        <v>432</v>
      </c>
      <c r="DRY44" s="562" t="s">
        <v>898</v>
      </c>
      <c r="DRZ44" s="660" t="s">
        <v>432</v>
      </c>
      <c r="DSA44" s="562" t="s">
        <v>898</v>
      </c>
      <c r="DSB44" s="660" t="s">
        <v>432</v>
      </c>
      <c r="DSC44" s="562" t="s">
        <v>898</v>
      </c>
      <c r="DSD44" s="660" t="s">
        <v>432</v>
      </c>
      <c r="DSE44" s="562" t="s">
        <v>898</v>
      </c>
      <c r="DSF44" s="660" t="s">
        <v>432</v>
      </c>
      <c r="DSG44" s="562" t="s">
        <v>898</v>
      </c>
      <c r="DSH44" s="660" t="s">
        <v>432</v>
      </c>
      <c r="DSI44" s="562" t="s">
        <v>898</v>
      </c>
      <c r="DSJ44" s="660" t="s">
        <v>432</v>
      </c>
      <c r="DSK44" s="562" t="s">
        <v>898</v>
      </c>
      <c r="DSL44" s="660" t="s">
        <v>432</v>
      </c>
      <c r="DSM44" s="562" t="s">
        <v>898</v>
      </c>
      <c r="DSN44" s="660" t="s">
        <v>432</v>
      </c>
      <c r="DSO44" s="562" t="s">
        <v>898</v>
      </c>
      <c r="DSP44" s="660" t="s">
        <v>432</v>
      </c>
      <c r="DSQ44" s="562" t="s">
        <v>898</v>
      </c>
      <c r="DSR44" s="660" t="s">
        <v>432</v>
      </c>
      <c r="DSS44" s="562" t="s">
        <v>898</v>
      </c>
      <c r="DST44" s="660" t="s">
        <v>432</v>
      </c>
      <c r="DSU44" s="562" t="s">
        <v>898</v>
      </c>
      <c r="DSV44" s="660" t="s">
        <v>432</v>
      </c>
      <c r="DSW44" s="562" t="s">
        <v>898</v>
      </c>
      <c r="DSX44" s="660" t="s">
        <v>432</v>
      </c>
      <c r="DSY44" s="562" t="s">
        <v>898</v>
      </c>
      <c r="DSZ44" s="660" t="s">
        <v>432</v>
      </c>
      <c r="DTA44" s="562" t="s">
        <v>898</v>
      </c>
      <c r="DTB44" s="660" t="s">
        <v>432</v>
      </c>
      <c r="DTC44" s="562" t="s">
        <v>898</v>
      </c>
      <c r="DTD44" s="660" t="s">
        <v>432</v>
      </c>
      <c r="DTE44" s="562" t="s">
        <v>898</v>
      </c>
      <c r="DTF44" s="660" t="s">
        <v>432</v>
      </c>
      <c r="DTG44" s="562" t="s">
        <v>898</v>
      </c>
      <c r="DTH44" s="660" t="s">
        <v>432</v>
      </c>
      <c r="DTI44" s="562" t="s">
        <v>898</v>
      </c>
      <c r="DTJ44" s="660" t="s">
        <v>432</v>
      </c>
      <c r="DTK44" s="562" t="s">
        <v>898</v>
      </c>
      <c r="DTL44" s="660" t="s">
        <v>432</v>
      </c>
      <c r="DTM44" s="562" t="s">
        <v>898</v>
      </c>
      <c r="DTN44" s="660" t="s">
        <v>432</v>
      </c>
      <c r="DTO44" s="562" t="s">
        <v>898</v>
      </c>
      <c r="DTP44" s="660" t="s">
        <v>432</v>
      </c>
      <c r="DTQ44" s="562" t="s">
        <v>898</v>
      </c>
      <c r="DTR44" s="660" t="s">
        <v>432</v>
      </c>
      <c r="DTS44" s="562" t="s">
        <v>898</v>
      </c>
      <c r="DTT44" s="660" t="s">
        <v>432</v>
      </c>
      <c r="DTU44" s="562" t="s">
        <v>898</v>
      </c>
      <c r="DTV44" s="660" t="s">
        <v>432</v>
      </c>
      <c r="DTW44" s="562" t="s">
        <v>898</v>
      </c>
      <c r="DTX44" s="660" t="s">
        <v>432</v>
      </c>
      <c r="DTY44" s="562" t="s">
        <v>898</v>
      </c>
      <c r="DTZ44" s="660" t="s">
        <v>432</v>
      </c>
      <c r="DUA44" s="562" t="s">
        <v>898</v>
      </c>
      <c r="DUB44" s="660" t="s">
        <v>432</v>
      </c>
      <c r="DUC44" s="562" t="s">
        <v>898</v>
      </c>
      <c r="DUD44" s="660" t="s">
        <v>432</v>
      </c>
      <c r="DUE44" s="562" t="s">
        <v>898</v>
      </c>
      <c r="DUF44" s="660" t="s">
        <v>432</v>
      </c>
      <c r="DUG44" s="562" t="s">
        <v>898</v>
      </c>
      <c r="DUH44" s="660" t="s">
        <v>432</v>
      </c>
      <c r="DUI44" s="562" t="s">
        <v>898</v>
      </c>
      <c r="DUJ44" s="660" t="s">
        <v>432</v>
      </c>
      <c r="DUK44" s="562" t="s">
        <v>898</v>
      </c>
      <c r="DUL44" s="660" t="s">
        <v>432</v>
      </c>
      <c r="DUM44" s="562" t="s">
        <v>898</v>
      </c>
      <c r="DUN44" s="660" t="s">
        <v>432</v>
      </c>
      <c r="DUO44" s="562" t="s">
        <v>898</v>
      </c>
      <c r="DUP44" s="660" t="s">
        <v>432</v>
      </c>
      <c r="DUQ44" s="562" t="s">
        <v>898</v>
      </c>
      <c r="DUR44" s="660" t="s">
        <v>432</v>
      </c>
      <c r="DUS44" s="562" t="s">
        <v>898</v>
      </c>
      <c r="DUT44" s="660" t="s">
        <v>432</v>
      </c>
      <c r="DUU44" s="562" t="s">
        <v>898</v>
      </c>
      <c r="DUV44" s="660" t="s">
        <v>432</v>
      </c>
      <c r="DUW44" s="562" t="s">
        <v>898</v>
      </c>
      <c r="DUX44" s="660" t="s">
        <v>432</v>
      </c>
      <c r="DUY44" s="562" t="s">
        <v>898</v>
      </c>
      <c r="DUZ44" s="660" t="s">
        <v>432</v>
      </c>
      <c r="DVA44" s="562" t="s">
        <v>898</v>
      </c>
      <c r="DVB44" s="660" t="s">
        <v>432</v>
      </c>
      <c r="DVC44" s="562" t="s">
        <v>898</v>
      </c>
      <c r="DVD44" s="660" t="s">
        <v>432</v>
      </c>
      <c r="DVE44" s="562" t="s">
        <v>898</v>
      </c>
      <c r="DVF44" s="660" t="s">
        <v>432</v>
      </c>
      <c r="DVG44" s="562" t="s">
        <v>898</v>
      </c>
      <c r="DVH44" s="660" t="s">
        <v>432</v>
      </c>
      <c r="DVI44" s="562" t="s">
        <v>898</v>
      </c>
      <c r="DVJ44" s="660" t="s">
        <v>432</v>
      </c>
      <c r="DVK44" s="562" t="s">
        <v>898</v>
      </c>
      <c r="DVL44" s="660" t="s">
        <v>432</v>
      </c>
      <c r="DVM44" s="562" t="s">
        <v>898</v>
      </c>
      <c r="DVN44" s="660" t="s">
        <v>432</v>
      </c>
      <c r="DVO44" s="562" t="s">
        <v>898</v>
      </c>
      <c r="DVP44" s="660" t="s">
        <v>432</v>
      </c>
      <c r="DVQ44" s="562" t="s">
        <v>898</v>
      </c>
      <c r="DVR44" s="660" t="s">
        <v>432</v>
      </c>
      <c r="DVS44" s="562" t="s">
        <v>898</v>
      </c>
      <c r="DVT44" s="660" t="s">
        <v>432</v>
      </c>
      <c r="DVU44" s="562" t="s">
        <v>898</v>
      </c>
      <c r="DVV44" s="660" t="s">
        <v>432</v>
      </c>
      <c r="DVW44" s="562" t="s">
        <v>898</v>
      </c>
      <c r="DVX44" s="660" t="s">
        <v>432</v>
      </c>
      <c r="DVY44" s="562" t="s">
        <v>898</v>
      </c>
      <c r="DVZ44" s="660" t="s">
        <v>432</v>
      </c>
      <c r="DWA44" s="562" t="s">
        <v>898</v>
      </c>
      <c r="DWB44" s="660" t="s">
        <v>432</v>
      </c>
      <c r="DWC44" s="562" t="s">
        <v>898</v>
      </c>
      <c r="DWD44" s="660" t="s">
        <v>432</v>
      </c>
      <c r="DWE44" s="562" t="s">
        <v>898</v>
      </c>
      <c r="DWF44" s="660" t="s">
        <v>432</v>
      </c>
      <c r="DWG44" s="562" t="s">
        <v>898</v>
      </c>
      <c r="DWH44" s="660" t="s">
        <v>432</v>
      </c>
      <c r="DWI44" s="562" t="s">
        <v>898</v>
      </c>
      <c r="DWJ44" s="660" t="s">
        <v>432</v>
      </c>
      <c r="DWK44" s="562" t="s">
        <v>898</v>
      </c>
      <c r="DWL44" s="660" t="s">
        <v>432</v>
      </c>
      <c r="DWM44" s="562" t="s">
        <v>898</v>
      </c>
      <c r="DWN44" s="660" t="s">
        <v>432</v>
      </c>
      <c r="DWO44" s="562" t="s">
        <v>898</v>
      </c>
      <c r="DWP44" s="660" t="s">
        <v>432</v>
      </c>
      <c r="DWQ44" s="562" t="s">
        <v>898</v>
      </c>
      <c r="DWR44" s="660" t="s">
        <v>432</v>
      </c>
      <c r="DWS44" s="562" t="s">
        <v>898</v>
      </c>
      <c r="DWT44" s="660" t="s">
        <v>432</v>
      </c>
      <c r="DWU44" s="562" t="s">
        <v>898</v>
      </c>
      <c r="DWV44" s="660" t="s">
        <v>432</v>
      </c>
      <c r="DWW44" s="562" t="s">
        <v>898</v>
      </c>
      <c r="DWX44" s="660" t="s">
        <v>432</v>
      </c>
      <c r="DWY44" s="562" t="s">
        <v>898</v>
      </c>
      <c r="DWZ44" s="660" t="s">
        <v>432</v>
      </c>
      <c r="DXA44" s="562" t="s">
        <v>898</v>
      </c>
      <c r="DXB44" s="660" t="s">
        <v>432</v>
      </c>
      <c r="DXC44" s="562" t="s">
        <v>898</v>
      </c>
      <c r="DXD44" s="660" t="s">
        <v>432</v>
      </c>
      <c r="DXE44" s="562" t="s">
        <v>898</v>
      </c>
      <c r="DXF44" s="660" t="s">
        <v>432</v>
      </c>
      <c r="DXG44" s="562" t="s">
        <v>898</v>
      </c>
      <c r="DXH44" s="660" t="s">
        <v>432</v>
      </c>
      <c r="DXI44" s="562" t="s">
        <v>898</v>
      </c>
      <c r="DXJ44" s="660" t="s">
        <v>432</v>
      </c>
      <c r="DXK44" s="562" t="s">
        <v>898</v>
      </c>
      <c r="DXL44" s="660" t="s">
        <v>432</v>
      </c>
      <c r="DXM44" s="562" t="s">
        <v>898</v>
      </c>
      <c r="DXN44" s="660" t="s">
        <v>432</v>
      </c>
      <c r="DXO44" s="562" t="s">
        <v>898</v>
      </c>
      <c r="DXP44" s="660" t="s">
        <v>432</v>
      </c>
      <c r="DXQ44" s="562" t="s">
        <v>898</v>
      </c>
      <c r="DXR44" s="660" t="s">
        <v>432</v>
      </c>
      <c r="DXS44" s="562" t="s">
        <v>898</v>
      </c>
      <c r="DXT44" s="660" t="s">
        <v>432</v>
      </c>
      <c r="DXU44" s="562" t="s">
        <v>898</v>
      </c>
      <c r="DXV44" s="660" t="s">
        <v>432</v>
      </c>
      <c r="DXW44" s="562" t="s">
        <v>898</v>
      </c>
      <c r="DXX44" s="660" t="s">
        <v>432</v>
      </c>
      <c r="DXY44" s="562" t="s">
        <v>898</v>
      </c>
      <c r="DXZ44" s="660" t="s">
        <v>432</v>
      </c>
      <c r="DYA44" s="562" t="s">
        <v>898</v>
      </c>
      <c r="DYB44" s="660" t="s">
        <v>432</v>
      </c>
      <c r="DYC44" s="562" t="s">
        <v>898</v>
      </c>
      <c r="DYD44" s="660" t="s">
        <v>432</v>
      </c>
      <c r="DYE44" s="562" t="s">
        <v>898</v>
      </c>
      <c r="DYF44" s="660" t="s">
        <v>432</v>
      </c>
      <c r="DYG44" s="562" t="s">
        <v>898</v>
      </c>
      <c r="DYH44" s="660" t="s">
        <v>432</v>
      </c>
      <c r="DYI44" s="562" t="s">
        <v>898</v>
      </c>
      <c r="DYJ44" s="660" t="s">
        <v>432</v>
      </c>
      <c r="DYK44" s="562" t="s">
        <v>898</v>
      </c>
      <c r="DYL44" s="660" t="s">
        <v>432</v>
      </c>
      <c r="DYM44" s="562" t="s">
        <v>898</v>
      </c>
      <c r="DYN44" s="660" t="s">
        <v>432</v>
      </c>
      <c r="DYO44" s="562" t="s">
        <v>898</v>
      </c>
      <c r="DYP44" s="660" t="s">
        <v>432</v>
      </c>
      <c r="DYQ44" s="562" t="s">
        <v>898</v>
      </c>
      <c r="DYR44" s="660" t="s">
        <v>432</v>
      </c>
      <c r="DYS44" s="562" t="s">
        <v>898</v>
      </c>
      <c r="DYT44" s="660" t="s">
        <v>432</v>
      </c>
      <c r="DYU44" s="562" t="s">
        <v>898</v>
      </c>
      <c r="DYV44" s="660" t="s">
        <v>432</v>
      </c>
      <c r="DYW44" s="562" t="s">
        <v>898</v>
      </c>
      <c r="DYX44" s="660" t="s">
        <v>432</v>
      </c>
      <c r="DYY44" s="562" t="s">
        <v>898</v>
      </c>
      <c r="DYZ44" s="660" t="s">
        <v>432</v>
      </c>
      <c r="DZA44" s="562" t="s">
        <v>898</v>
      </c>
      <c r="DZB44" s="660" t="s">
        <v>432</v>
      </c>
      <c r="DZC44" s="562" t="s">
        <v>898</v>
      </c>
      <c r="DZD44" s="660" t="s">
        <v>432</v>
      </c>
      <c r="DZE44" s="562" t="s">
        <v>898</v>
      </c>
      <c r="DZF44" s="660" t="s">
        <v>432</v>
      </c>
      <c r="DZG44" s="562" t="s">
        <v>898</v>
      </c>
      <c r="DZH44" s="660" t="s">
        <v>432</v>
      </c>
      <c r="DZI44" s="562" t="s">
        <v>898</v>
      </c>
      <c r="DZJ44" s="660" t="s">
        <v>432</v>
      </c>
      <c r="DZK44" s="562" t="s">
        <v>898</v>
      </c>
      <c r="DZL44" s="660" t="s">
        <v>432</v>
      </c>
      <c r="DZM44" s="562" t="s">
        <v>898</v>
      </c>
      <c r="DZN44" s="660" t="s">
        <v>432</v>
      </c>
      <c r="DZO44" s="562" t="s">
        <v>898</v>
      </c>
      <c r="DZP44" s="660" t="s">
        <v>432</v>
      </c>
      <c r="DZQ44" s="562" t="s">
        <v>898</v>
      </c>
      <c r="DZR44" s="660" t="s">
        <v>432</v>
      </c>
      <c r="DZS44" s="562" t="s">
        <v>898</v>
      </c>
      <c r="DZT44" s="660" t="s">
        <v>432</v>
      </c>
      <c r="DZU44" s="562" t="s">
        <v>898</v>
      </c>
      <c r="DZV44" s="660" t="s">
        <v>432</v>
      </c>
      <c r="DZW44" s="562" t="s">
        <v>898</v>
      </c>
      <c r="DZX44" s="660" t="s">
        <v>432</v>
      </c>
      <c r="DZY44" s="562" t="s">
        <v>898</v>
      </c>
      <c r="DZZ44" s="660" t="s">
        <v>432</v>
      </c>
      <c r="EAA44" s="562" t="s">
        <v>898</v>
      </c>
      <c r="EAB44" s="660" t="s">
        <v>432</v>
      </c>
      <c r="EAC44" s="562" t="s">
        <v>898</v>
      </c>
      <c r="EAD44" s="660" t="s">
        <v>432</v>
      </c>
      <c r="EAE44" s="562" t="s">
        <v>898</v>
      </c>
      <c r="EAF44" s="660" t="s">
        <v>432</v>
      </c>
      <c r="EAG44" s="562" t="s">
        <v>898</v>
      </c>
      <c r="EAH44" s="660" t="s">
        <v>432</v>
      </c>
      <c r="EAI44" s="562" t="s">
        <v>898</v>
      </c>
      <c r="EAJ44" s="660" t="s">
        <v>432</v>
      </c>
      <c r="EAK44" s="562" t="s">
        <v>898</v>
      </c>
      <c r="EAL44" s="660" t="s">
        <v>432</v>
      </c>
      <c r="EAM44" s="562" t="s">
        <v>898</v>
      </c>
      <c r="EAN44" s="660" t="s">
        <v>432</v>
      </c>
      <c r="EAO44" s="562" t="s">
        <v>898</v>
      </c>
      <c r="EAP44" s="660" t="s">
        <v>432</v>
      </c>
      <c r="EAQ44" s="562" t="s">
        <v>898</v>
      </c>
      <c r="EAR44" s="660" t="s">
        <v>432</v>
      </c>
      <c r="EAS44" s="562" t="s">
        <v>898</v>
      </c>
      <c r="EAT44" s="660" t="s">
        <v>432</v>
      </c>
      <c r="EAU44" s="562" t="s">
        <v>898</v>
      </c>
      <c r="EAV44" s="660" t="s">
        <v>432</v>
      </c>
      <c r="EAW44" s="562" t="s">
        <v>898</v>
      </c>
      <c r="EAX44" s="660" t="s">
        <v>432</v>
      </c>
      <c r="EAY44" s="562" t="s">
        <v>898</v>
      </c>
      <c r="EAZ44" s="660" t="s">
        <v>432</v>
      </c>
      <c r="EBA44" s="562" t="s">
        <v>898</v>
      </c>
      <c r="EBB44" s="660" t="s">
        <v>432</v>
      </c>
      <c r="EBC44" s="562" t="s">
        <v>898</v>
      </c>
      <c r="EBD44" s="660" t="s">
        <v>432</v>
      </c>
      <c r="EBE44" s="562" t="s">
        <v>898</v>
      </c>
      <c r="EBF44" s="660" t="s">
        <v>432</v>
      </c>
      <c r="EBG44" s="562" t="s">
        <v>898</v>
      </c>
      <c r="EBH44" s="660" t="s">
        <v>432</v>
      </c>
      <c r="EBI44" s="562" t="s">
        <v>898</v>
      </c>
      <c r="EBJ44" s="660" t="s">
        <v>432</v>
      </c>
      <c r="EBK44" s="562" t="s">
        <v>898</v>
      </c>
      <c r="EBL44" s="660" t="s">
        <v>432</v>
      </c>
      <c r="EBM44" s="562" t="s">
        <v>898</v>
      </c>
      <c r="EBN44" s="660" t="s">
        <v>432</v>
      </c>
      <c r="EBO44" s="562" t="s">
        <v>898</v>
      </c>
      <c r="EBP44" s="660" t="s">
        <v>432</v>
      </c>
      <c r="EBQ44" s="562" t="s">
        <v>898</v>
      </c>
      <c r="EBR44" s="660" t="s">
        <v>432</v>
      </c>
      <c r="EBS44" s="562" t="s">
        <v>898</v>
      </c>
      <c r="EBT44" s="660" t="s">
        <v>432</v>
      </c>
      <c r="EBU44" s="562" t="s">
        <v>898</v>
      </c>
      <c r="EBV44" s="660" t="s">
        <v>432</v>
      </c>
      <c r="EBW44" s="562" t="s">
        <v>898</v>
      </c>
      <c r="EBX44" s="660" t="s">
        <v>432</v>
      </c>
      <c r="EBY44" s="562" t="s">
        <v>898</v>
      </c>
      <c r="EBZ44" s="660" t="s">
        <v>432</v>
      </c>
      <c r="ECA44" s="562" t="s">
        <v>898</v>
      </c>
      <c r="ECB44" s="660" t="s">
        <v>432</v>
      </c>
      <c r="ECC44" s="562" t="s">
        <v>898</v>
      </c>
      <c r="ECD44" s="660" t="s">
        <v>432</v>
      </c>
      <c r="ECE44" s="562" t="s">
        <v>898</v>
      </c>
      <c r="ECF44" s="660" t="s">
        <v>432</v>
      </c>
      <c r="ECG44" s="562" t="s">
        <v>898</v>
      </c>
      <c r="ECH44" s="660" t="s">
        <v>432</v>
      </c>
      <c r="ECI44" s="562" t="s">
        <v>898</v>
      </c>
      <c r="ECJ44" s="660" t="s">
        <v>432</v>
      </c>
      <c r="ECK44" s="562" t="s">
        <v>898</v>
      </c>
      <c r="ECL44" s="660" t="s">
        <v>432</v>
      </c>
      <c r="ECM44" s="562" t="s">
        <v>898</v>
      </c>
      <c r="ECN44" s="660" t="s">
        <v>432</v>
      </c>
      <c r="ECO44" s="562" t="s">
        <v>898</v>
      </c>
      <c r="ECP44" s="660" t="s">
        <v>432</v>
      </c>
      <c r="ECQ44" s="562" t="s">
        <v>898</v>
      </c>
      <c r="ECR44" s="660" t="s">
        <v>432</v>
      </c>
      <c r="ECS44" s="562" t="s">
        <v>898</v>
      </c>
      <c r="ECT44" s="660" t="s">
        <v>432</v>
      </c>
      <c r="ECU44" s="562" t="s">
        <v>898</v>
      </c>
      <c r="ECV44" s="660" t="s">
        <v>432</v>
      </c>
      <c r="ECW44" s="562" t="s">
        <v>898</v>
      </c>
      <c r="ECX44" s="660" t="s">
        <v>432</v>
      </c>
      <c r="ECY44" s="562" t="s">
        <v>898</v>
      </c>
      <c r="ECZ44" s="660" t="s">
        <v>432</v>
      </c>
      <c r="EDA44" s="562" t="s">
        <v>898</v>
      </c>
      <c r="EDB44" s="660" t="s">
        <v>432</v>
      </c>
      <c r="EDC44" s="562" t="s">
        <v>898</v>
      </c>
      <c r="EDD44" s="660" t="s">
        <v>432</v>
      </c>
      <c r="EDE44" s="562" t="s">
        <v>898</v>
      </c>
      <c r="EDF44" s="660" t="s">
        <v>432</v>
      </c>
      <c r="EDG44" s="562" t="s">
        <v>898</v>
      </c>
      <c r="EDH44" s="660" t="s">
        <v>432</v>
      </c>
      <c r="EDI44" s="562" t="s">
        <v>898</v>
      </c>
      <c r="EDJ44" s="660" t="s">
        <v>432</v>
      </c>
      <c r="EDK44" s="562" t="s">
        <v>898</v>
      </c>
      <c r="EDL44" s="660" t="s">
        <v>432</v>
      </c>
      <c r="EDM44" s="562" t="s">
        <v>898</v>
      </c>
      <c r="EDN44" s="660" t="s">
        <v>432</v>
      </c>
      <c r="EDO44" s="562" t="s">
        <v>898</v>
      </c>
      <c r="EDP44" s="660" t="s">
        <v>432</v>
      </c>
      <c r="EDQ44" s="562" t="s">
        <v>898</v>
      </c>
      <c r="EDR44" s="660" t="s">
        <v>432</v>
      </c>
      <c r="EDS44" s="562" t="s">
        <v>898</v>
      </c>
      <c r="EDT44" s="660" t="s">
        <v>432</v>
      </c>
      <c r="EDU44" s="562" t="s">
        <v>898</v>
      </c>
      <c r="EDV44" s="660" t="s">
        <v>432</v>
      </c>
      <c r="EDW44" s="562" t="s">
        <v>898</v>
      </c>
      <c r="EDX44" s="660" t="s">
        <v>432</v>
      </c>
      <c r="EDY44" s="562" t="s">
        <v>898</v>
      </c>
      <c r="EDZ44" s="660" t="s">
        <v>432</v>
      </c>
      <c r="EEA44" s="562" t="s">
        <v>898</v>
      </c>
      <c r="EEB44" s="660" t="s">
        <v>432</v>
      </c>
      <c r="EEC44" s="562" t="s">
        <v>898</v>
      </c>
      <c r="EED44" s="660" t="s">
        <v>432</v>
      </c>
      <c r="EEE44" s="562" t="s">
        <v>898</v>
      </c>
      <c r="EEF44" s="660" t="s">
        <v>432</v>
      </c>
      <c r="EEG44" s="562" t="s">
        <v>898</v>
      </c>
      <c r="EEH44" s="660" t="s">
        <v>432</v>
      </c>
      <c r="EEI44" s="562" t="s">
        <v>898</v>
      </c>
      <c r="EEJ44" s="660" t="s">
        <v>432</v>
      </c>
      <c r="EEK44" s="562" t="s">
        <v>898</v>
      </c>
      <c r="EEL44" s="660" t="s">
        <v>432</v>
      </c>
      <c r="EEM44" s="562" t="s">
        <v>898</v>
      </c>
      <c r="EEN44" s="660" t="s">
        <v>432</v>
      </c>
      <c r="EEO44" s="562" t="s">
        <v>898</v>
      </c>
      <c r="EEP44" s="660" t="s">
        <v>432</v>
      </c>
      <c r="EEQ44" s="562" t="s">
        <v>898</v>
      </c>
      <c r="EER44" s="660" t="s">
        <v>432</v>
      </c>
      <c r="EES44" s="562" t="s">
        <v>898</v>
      </c>
      <c r="EET44" s="660" t="s">
        <v>432</v>
      </c>
      <c r="EEU44" s="562" t="s">
        <v>898</v>
      </c>
      <c r="EEV44" s="660" t="s">
        <v>432</v>
      </c>
      <c r="EEW44" s="562" t="s">
        <v>898</v>
      </c>
      <c r="EEX44" s="660" t="s">
        <v>432</v>
      </c>
      <c r="EEY44" s="562" t="s">
        <v>898</v>
      </c>
      <c r="EEZ44" s="660" t="s">
        <v>432</v>
      </c>
      <c r="EFA44" s="562" t="s">
        <v>898</v>
      </c>
      <c r="EFB44" s="660" t="s">
        <v>432</v>
      </c>
      <c r="EFC44" s="562" t="s">
        <v>898</v>
      </c>
      <c r="EFD44" s="660" t="s">
        <v>432</v>
      </c>
      <c r="EFE44" s="562" t="s">
        <v>898</v>
      </c>
      <c r="EFF44" s="660" t="s">
        <v>432</v>
      </c>
      <c r="EFG44" s="562" t="s">
        <v>898</v>
      </c>
      <c r="EFH44" s="660" t="s">
        <v>432</v>
      </c>
      <c r="EFI44" s="562" t="s">
        <v>898</v>
      </c>
      <c r="EFJ44" s="660" t="s">
        <v>432</v>
      </c>
      <c r="EFK44" s="562" t="s">
        <v>898</v>
      </c>
      <c r="EFL44" s="660" t="s">
        <v>432</v>
      </c>
      <c r="EFM44" s="562" t="s">
        <v>898</v>
      </c>
      <c r="EFN44" s="660" t="s">
        <v>432</v>
      </c>
      <c r="EFO44" s="562" t="s">
        <v>898</v>
      </c>
      <c r="EFP44" s="660" t="s">
        <v>432</v>
      </c>
      <c r="EFQ44" s="562" t="s">
        <v>898</v>
      </c>
      <c r="EFR44" s="660" t="s">
        <v>432</v>
      </c>
      <c r="EFS44" s="562" t="s">
        <v>898</v>
      </c>
      <c r="EFT44" s="660" t="s">
        <v>432</v>
      </c>
      <c r="EFU44" s="562" t="s">
        <v>898</v>
      </c>
      <c r="EFV44" s="660" t="s">
        <v>432</v>
      </c>
      <c r="EFW44" s="562" t="s">
        <v>898</v>
      </c>
      <c r="EFX44" s="660" t="s">
        <v>432</v>
      </c>
      <c r="EFY44" s="562" t="s">
        <v>898</v>
      </c>
      <c r="EFZ44" s="660" t="s">
        <v>432</v>
      </c>
      <c r="EGA44" s="562" t="s">
        <v>898</v>
      </c>
      <c r="EGB44" s="660" t="s">
        <v>432</v>
      </c>
      <c r="EGC44" s="562" t="s">
        <v>898</v>
      </c>
      <c r="EGD44" s="660" t="s">
        <v>432</v>
      </c>
      <c r="EGE44" s="562" t="s">
        <v>898</v>
      </c>
      <c r="EGF44" s="660" t="s">
        <v>432</v>
      </c>
      <c r="EGG44" s="562" t="s">
        <v>898</v>
      </c>
      <c r="EGH44" s="660" t="s">
        <v>432</v>
      </c>
      <c r="EGI44" s="562" t="s">
        <v>898</v>
      </c>
      <c r="EGJ44" s="660" t="s">
        <v>432</v>
      </c>
      <c r="EGK44" s="562" t="s">
        <v>898</v>
      </c>
      <c r="EGL44" s="660" t="s">
        <v>432</v>
      </c>
      <c r="EGM44" s="562" t="s">
        <v>898</v>
      </c>
      <c r="EGN44" s="660" t="s">
        <v>432</v>
      </c>
      <c r="EGO44" s="562" t="s">
        <v>898</v>
      </c>
      <c r="EGP44" s="660" t="s">
        <v>432</v>
      </c>
      <c r="EGQ44" s="562" t="s">
        <v>898</v>
      </c>
      <c r="EGR44" s="660" t="s">
        <v>432</v>
      </c>
      <c r="EGS44" s="562" t="s">
        <v>898</v>
      </c>
      <c r="EGT44" s="660" t="s">
        <v>432</v>
      </c>
      <c r="EGU44" s="562" t="s">
        <v>898</v>
      </c>
      <c r="EGV44" s="660" t="s">
        <v>432</v>
      </c>
      <c r="EGW44" s="562" t="s">
        <v>898</v>
      </c>
      <c r="EGX44" s="660" t="s">
        <v>432</v>
      </c>
      <c r="EGY44" s="562" t="s">
        <v>898</v>
      </c>
      <c r="EGZ44" s="660" t="s">
        <v>432</v>
      </c>
      <c r="EHA44" s="562" t="s">
        <v>898</v>
      </c>
      <c r="EHB44" s="660" t="s">
        <v>432</v>
      </c>
      <c r="EHC44" s="562" t="s">
        <v>898</v>
      </c>
      <c r="EHD44" s="660" t="s">
        <v>432</v>
      </c>
      <c r="EHE44" s="562" t="s">
        <v>898</v>
      </c>
      <c r="EHF44" s="660" t="s">
        <v>432</v>
      </c>
      <c r="EHG44" s="562" t="s">
        <v>898</v>
      </c>
      <c r="EHH44" s="660" t="s">
        <v>432</v>
      </c>
      <c r="EHI44" s="562" t="s">
        <v>898</v>
      </c>
      <c r="EHJ44" s="660" t="s">
        <v>432</v>
      </c>
      <c r="EHK44" s="562" t="s">
        <v>898</v>
      </c>
      <c r="EHL44" s="660" t="s">
        <v>432</v>
      </c>
      <c r="EHM44" s="562" t="s">
        <v>898</v>
      </c>
      <c r="EHN44" s="660" t="s">
        <v>432</v>
      </c>
      <c r="EHO44" s="562" t="s">
        <v>898</v>
      </c>
      <c r="EHP44" s="660" t="s">
        <v>432</v>
      </c>
      <c r="EHQ44" s="562" t="s">
        <v>898</v>
      </c>
      <c r="EHR44" s="660" t="s">
        <v>432</v>
      </c>
      <c r="EHS44" s="562" t="s">
        <v>898</v>
      </c>
      <c r="EHT44" s="660" t="s">
        <v>432</v>
      </c>
      <c r="EHU44" s="562" t="s">
        <v>898</v>
      </c>
      <c r="EHV44" s="660" t="s">
        <v>432</v>
      </c>
      <c r="EHW44" s="562" t="s">
        <v>898</v>
      </c>
      <c r="EHX44" s="660" t="s">
        <v>432</v>
      </c>
      <c r="EHY44" s="562" t="s">
        <v>898</v>
      </c>
      <c r="EHZ44" s="660" t="s">
        <v>432</v>
      </c>
      <c r="EIA44" s="562" t="s">
        <v>898</v>
      </c>
      <c r="EIB44" s="660" t="s">
        <v>432</v>
      </c>
      <c r="EIC44" s="562" t="s">
        <v>898</v>
      </c>
      <c r="EID44" s="660" t="s">
        <v>432</v>
      </c>
      <c r="EIE44" s="562" t="s">
        <v>898</v>
      </c>
      <c r="EIF44" s="660" t="s">
        <v>432</v>
      </c>
      <c r="EIG44" s="562" t="s">
        <v>898</v>
      </c>
      <c r="EIH44" s="660" t="s">
        <v>432</v>
      </c>
      <c r="EII44" s="562" t="s">
        <v>898</v>
      </c>
      <c r="EIJ44" s="660" t="s">
        <v>432</v>
      </c>
      <c r="EIK44" s="562" t="s">
        <v>898</v>
      </c>
      <c r="EIL44" s="660" t="s">
        <v>432</v>
      </c>
      <c r="EIM44" s="562" t="s">
        <v>898</v>
      </c>
      <c r="EIN44" s="660" t="s">
        <v>432</v>
      </c>
      <c r="EIO44" s="562" t="s">
        <v>898</v>
      </c>
      <c r="EIP44" s="660" t="s">
        <v>432</v>
      </c>
      <c r="EIQ44" s="562" t="s">
        <v>898</v>
      </c>
      <c r="EIR44" s="660" t="s">
        <v>432</v>
      </c>
      <c r="EIS44" s="562" t="s">
        <v>898</v>
      </c>
      <c r="EIT44" s="660" t="s">
        <v>432</v>
      </c>
      <c r="EIU44" s="562" t="s">
        <v>898</v>
      </c>
      <c r="EIV44" s="660" t="s">
        <v>432</v>
      </c>
      <c r="EIW44" s="562" t="s">
        <v>898</v>
      </c>
      <c r="EIX44" s="660" t="s">
        <v>432</v>
      </c>
      <c r="EIY44" s="562" t="s">
        <v>898</v>
      </c>
      <c r="EIZ44" s="660" t="s">
        <v>432</v>
      </c>
      <c r="EJA44" s="562" t="s">
        <v>898</v>
      </c>
      <c r="EJB44" s="660" t="s">
        <v>432</v>
      </c>
      <c r="EJC44" s="562" t="s">
        <v>898</v>
      </c>
      <c r="EJD44" s="660" t="s">
        <v>432</v>
      </c>
      <c r="EJE44" s="562" t="s">
        <v>898</v>
      </c>
      <c r="EJF44" s="660" t="s">
        <v>432</v>
      </c>
      <c r="EJG44" s="562" t="s">
        <v>898</v>
      </c>
      <c r="EJH44" s="660" t="s">
        <v>432</v>
      </c>
      <c r="EJI44" s="562" t="s">
        <v>898</v>
      </c>
      <c r="EJJ44" s="660" t="s">
        <v>432</v>
      </c>
      <c r="EJK44" s="562" t="s">
        <v>898</v>
      </c>
      <c r="EJL44" s="660" t="s">
        <v>432</v>
      </c>
      <c r="EJM44" s="562" t="s">
        <v>898</v>
      </c>
      <c r="EJN44" s="660" t="s">
        <v>432</v>
      </c>
      <c r="EJO44" s="562" t="s">
        <v>898</v>
      </c>
      <c r="EJP44" s="660" t="s">
        <v>432</v>
      </c>
      <c r="EJQ44" s="562" t="s">
        <v>898</v>
      </c>
      <c r="EJR44" s="660" t="s">
        <v>432</v>
      </c>
      <c r="EJS44" s="562" t="s">
        <v>898</v>
      </c>
      <c r="EJT44" s="660" t="s">
        <v>432</v>
      </c>
      <c r="EJU44" s="562" t="s">
        <v>898</v>
      </c>
      <c r="EJV44" s="660" t="s">
        <v>432</v>
      </c>
      <c r="EJW44" s="562" t="s">
        <v>898</v>
      </c>
      <c r="EJX44" s="660" t="s">
        <v>432</v>
      </c>
      <c r="EJY44" s="562" t="s">
        <v>898</v>
      </c>
      <c r="EJZ44" s="660" t="s">
        <v>432</v>
      </c>
      <c r="EKA44" s="562" t="s">
        <v>898</v>
      </c>
      <c r="EKB44" s="660" t="s">
        <v>432</v>
      </c>
      <c r="EKC44" s="562" t="s">
        <v>898</v>
      </c>
      <c r="EKD44" s="660" t="s">
        <v>432</v>
      </c>
      <c r="EKE44" s="562" t="s">
        <v>898</v>
      </c>
      <c r="EKF44" s="660" t="s">
        <v>432</v>
      </c>
      <c r="EKG44" s="562" t="s">
        <v>898</v>
      </c>
      <c r="EKH44" s="660" t="s">
        <v>432</v>
      </c>
      <c r="EKI44" s="562" t="s">
        <v>898</v>
      </c>
      <c r="EKJ44" s="660" t="s">
        <v>432</v>
      </c>
      <c r="EKK44" s="562" t="s">
        <v>898</v>
      </c>
      <c r="EKL44" s="660" t="s">
        <v>432</v>
      </c>
      <c r="EKM44" s="562" t="s">
        <v>898</v>
      </c>
      <c r="EKN44" s="660" t="s">
        <v>432</v>
      </c>
      <c r="EKO44" s="562" t="s">
        <v>898</v>
      </c>
      <c r="EKP44" s="660" t="s">
        <v>432</v>
      </c>
      <c r="EKQ44" s="562" t="s">
        <v>898</v>
      </c>
      <c r="EKR44" s="660" t="s">
        <v>432</v>
      </c>
      <c r="EKS44" s="562" t="s">
        <v>898</v>
      </c>
      <c r="EKT44" s="660" t="s">
        <v>432</v>
      </c>
      <c r="EKU44" s="562" t="s">
        <v>898</v>
      </c>
      <c r="EKV44" s="660" t="s">
        <v>432</v>
      </c>
      <c r="EKW44" s="562" t="s">
        <v>898</v>
      </c>
      <c r="EKX44" s="660" t="s">
        <v>432</v>
      </c>
      <c r="EKY44" s="562" t="s">
        <v>898</v>
      </c>
      <c r="EKZ44" s="660" t="s">
        <v>432</v>
      </c>
      <c r="ELA44" s="562" t="s">
        <v>898</v>
      </c>
      <c r="ELB44" s="660" t="s">
        <v>432</v>
      </c>
      <c r="ELC44" s="562" t="s">
        <v>898</v>
      </c>
      <c r="ELD44" s="660" t="s">
        <v>432</v>
      </c>
      <c r="ELE44" s="562" t="s">
        <v>898</v>
      </c>
      <c r="ELF44" s="660" t="s">
        <v>432</v>
      </c>
      <c r="ELG44" s="562" t="s">
        <v>898</v>
      </c>
      <c r="ELH44" s="660" t="s">
        <v>432</v>
      </c>
      <c r="ELI44" s="562" t="s">
        <v>898</v>
      </c>
      <c r="ELJ44" s="660" t="s">
        <v>432</v>
      </c>
      <c r="ELK44" s="562" t="s">
        <v>898</v>
      </c>
      <c r="ELL44" s="660" t="s">
        <v>432</v>
      </c>
      <c r="ELM44" s="562" t="s">
        <v>898</v>
      </c>
      <c r="ELN44" s="660" t="s">
        <v>432</v>
      </c>
      <c r="ELO44" s="562" t="s">
        <v>898</v>
      </c>
      <c r="ELP44" s="660" t="s">
        <v>432</v>
      </c>
      <c r="ELQ44" s="562" t="s">
        <v>898</v>
      </c>
      <c r="ELR44" s="660" t="s">
        <v>432</v>
      </c>
      <c r="ELS44" s="562" t="s">
        <v>898</v>
      </c>
      <c r="ELT44" s="660" t="s">
        <v>432</v>
      </c>
      <c r="ELU44" s="562" t="s">
        <v>898</v>
      </c>
      <c r="ELV44" s="660" t="s">
        <v>432</v>
      </c>
      <c r="ELW44" s="562" t="s">
        <v>898</v>
      </c>
      <c r="ELX44" s="660" t="s">
        <v>432</v>
      </c>
      <c r="ELY44" s="562" t="s">
        <v>898</v>
      </c>
      <c r="ELZ44" s="660" t="s">
        <v>432</v>
      </c>
      <c r="EMA44" s="562" t="s">
        <v>898</v>
      </c>
      <c r="EMB44" s="660" t="s">
        <v>432</v>
      </c>
      <c r="EMC44" s="562" t="s">
        <v>898</v>
      </c>
      <c r="EMD44" s="660" t="s">
        <v>432</v>
      </c>
      <c r="EME44" s="562" t="s">
        <v>898</v>
      </c>
      <c r="EMF44" s="660" t="s">
        <v>432</v>
      </c>
      <c r="EMG44" s="562" t="s">
        <v>898</v>
      </c>
      <c r="EMH44" s="660" t="s">
        <v>432</v>
      </c>
      <c r="EMI44" s="562" t="s">
        <v>898</v>
      </c>
      <c r="EMJ44" s="660" t="s">
        <v>432</v>
      </c>
      <c r="EMK44" s="562" t="s">
        <v>898</v>
      </c>
      <c r="EML44" s="660" t="s">
        <v>432</v>
      </c>
      <c r="EMM44" s="562" t="s">
        <v>898</v>
      </c>
      <c r="EMN44" s="660" t="s">
        <v>432</v>
      </c>
      <c r="EMO44" s="562" t="s">
        <v>898</v>
      </c>
      <c r="EMP44" s="660" t="s">
        <v>432</v>
      </c>
      <c r="EMQ44" s="562" t="s">
        <v>898</v>
      </c>
      <c r="EMR44" s="660" t="s">
        <v>432</v>
      </c>
      <c r="EMS44" s="562" t="s">
        <v>898</v>
      </c>
      <c r="EMT44" s="660" t="s">
        <v>432</v>
      </c>
      <c r="EMU44" s="562" t="s">
        <v>898</v>
      </c>
      <c r="EMV44" s="660" t="s">
        <v>432</v>
      </c>
      <c r="EMW44" s="562" t="s">
        <v>898</v>
      </c>
      <c r="EMX44" s="660" t="s">
        <v>432</v>
      </c>
      <c r="EMY44" s="562" t="s">
        <v>898</v>
      </c>
      <c r="EMZ44" s="660" t="s">
        <v>432</v>
      </c>
      <c r="ENA44" s="562" t="s">
        <v>898</v>
      </c>
      <c r="ENB44" s="660" t="s">
        <v>432</v>
      </c>
      <c r="ENC44" s="562" t="s">
        <v>898</v>
      </c>
      <c r="END44" s="660" t="s">
        <v>432</v>
      </c>
      <c r="ENE44" s="562" t="s">
        <v>898</v>
      </c>
      <c r="ENF44" s="660" t="s">
        <v>432</v>
      </c>
      <c r="ENG44" s="562" t="s">
        <v>898</v>
      </c>
      <c r="ENH44" s="660" t="s">
        <v>432</v>
      </c>
      <c r="ENI44" s="562" t="s">
        <v>898</v>
      </c>
      <c r="ENJ44" s="660" t="s">
        <v>432</v>
      </c>
      <c r="ENK44" s="562" t="s">
        <v>898</v>
      </c>
      <c r="ENL44" s="660" t="s">
        <v>432</v>
      </c>
      <c r="ENM44" s="562" t="s">
        <v>898</v>
      </c>
      <c r="ENN44" s="660" t="s">
        <v>432</v>
      </c>
      <c r="ENO44" s="562" t="s">
        <v>898</v>
      </c>
      <c r="ENP44" s="660" t="s">
        <v>432</v>
      </c>
      <c r="ENQ44" s="562" t="s">
        <v>898</v>
      </c>
      <c r="ENR44" s="660" t="s">
        <v>432</v>
      </c>
      <c r="ENS44" s="562" t="s">
        <v>898</v>
      </c>
      <c r="ENT44" s="660" t="s">
        <v>432</v>
      </c>
      <c r="ENU44" s="562" t="s">
        <v>898</v>
      </c>
      <c r="ENV44" s="660" t="s">
        <v>432</v>
      </c>
      <c r="ENW44" s="562" t="s">
        <v>898</v>
      </c>
      <c r="ENX44" s="660" t="s">
        <v>432</v>
      </c>
      <c r="ENY44" s="562" t="s">
        <v>898</v>
      </c>
      <c r="ENZ44" s="660" t="s">
        <v>432</v>
      </c>
      <c r="EOA44" s="562" t="s">
        <v>898</v>
      </c>
      <c r="EOB44" s="660" t="s">
        <v>432</v>
      </c>
      <c r="EOC44" s="562" t="s">
        <v>898</v>
      </c>
      <c r="EOD44" s="660" t="s">
        <v>432</v>
      </c>
      <c r="EOE44" s="562" t="s">
        <v>898</v>
      </c>
      <c r="EOF44" s="660" t="s">
        <v>432</v>
      </c>
      <c r="EOG44" s="562" t="s">
        <v>898</v>
      </c>
      <c r="EOH44" s="660" t="s">
        <v>432</v>
      </c>
      <c r="EOI44" s="562" t="s">
        <v>898</v>
      </c>
      <c r="EOJ44" s="660" t="s">
        <v>432</v>
      </c>
      <c r="EOK44" s="562" t="s">
        <v>898</v>
      </c>
      <c r="EOL44" s="660" t="s">
        <v>432</v>
      </c>
      <c r="EOM44" s="562" t="s">
        <v>898</v>
      </c>
      <c r="EON44" s="660" t="s">
        <v>432</v>
      </c>
      <c r="EOO44" s="562" t="s">
        <v>898</v>
      </c>
      <c r="EOP44" s="660" t="s">
        <v>432</v>
      </c>
      <c r="EOQ44" s="562" t="s">
        <v>898</v>
      </c>
      <c r="EOR44" s="660" t="s">
        <v>432</v>
      </c>
      <c r="EOS44" s="562" t="s">
        <v>898</v>
      </c>
      <c r="EOT44" s="660" t="s">
        <v>432</v>
      </c>
      <c r="EOU44" s="562" t="s">
        <v>898</v>
      </c>
      <c r="EOV44" s="660" t="s">
        <v>432</v>
      </c>
      <c r="EOW44" s="562" t="s">
        <v>898</v>
      </c>
      <c r="EOX44" s="660" t="s">
        <v>432</v>
      </c>
      <c r="EOY44" s="562" t="s">
        <v>898</v>
      </c>
      <c r="EOZ44" s="660" t="s">
        <v>432</v>
      </c>
      <c r="EPA44" s="562" t="s">
        <v>898</v>
      </c>
      <c r="EPB44" s="660" t="s">
        <v>432</v>
      </c>
      <c r="EPC44" s="562" t="s">
        <v>898</v>
      </c>
      <c r="EPD44" s="660" t="s">
        <v>432</v>
      </c>
      <c r="EPE44" s="562" t="s">
        <v>898</v>
      </c>
      <c r="EPF44" s="660" t="s">
        <v>432</v>
      </c>
      <c r="EPG44" s="562" t="s">
        <v>898</v>
      </c>
      <c r="EPH44" s="660" t="s">
        <v>432</v>
      </c>
      <c r="EPI44" s="562" t="s">
        <v>898</v>
      </c>
      <c r="EPJ44" s="660" t="s">
        <v>432</v>
      </c>
      <c r="EPK44" s="562" t="s">
        <v>898</v>
      </c>
      <c r="EPL44" s="660" t="s">
        <v>432</v>
      </c>
      <c r="EPM44" s="562" t="s">
        <v>898</v>
      </c>
      <c r="EPN44" s="660" t="s">
        <v>432</v>
      </c>
      <c r="EPO44" s="562" t="s">
        <v>898</v>
      </c>
      <c r="EPP44" s="660" t="s">
        <v>432</v>
      </c>
      <c r="EPQ44" s="562" t="s">
        <v>898</v>
      </c>
      <c r="EPR44" s="660" t="s">
        <v>432</v>
      </c>
      <c r="EPS44" s="562" t="s">
        <v>898</v>
      </c>
      <c r="EPT44" s="660" t="s">
        <v>432</v>
      </c>
      <c r="EPU44" s="562" t="s">
        <v>898</v>
      </c>
      <c r="EPV44" s="660" t="s">
        <v>432</v>
      </c>
      <c r="EPW44" s="562" t="s">
        <v>898</v>
      </c>
      <c r="EPX44" s="660" t="s">
        <v>432</v>
      </c>
      <c r="EPY44" s="562" t="s">
        <v>898</v>
      </c>
      <c r="EPZ44" s="660" t="s">
        <v>432</v>
      </c>
      <c r="EQA44" s="562" t="s">
        <v>898</v>
      </c>
      <c r="EQB44" s="660" t="s">
        <v>432</v>
      </c>
      <c r="EQC44" s="562" t="s">
        <v>898</v>
      </c>
      <c r="EQD44" s="660" t="s">
        <v>432</v>
      </c>
      <c r="EQE44" s="562" t="s">
        <v>898</v>
      </c>
      <c r="EQF44" s="660" t="s">
        <v>432</v>
      </c>
      <c r="EQG44" s="562" t="s">
        <v>898</v>
      </c>
      <c r="EQH44" s="660" t="s">
        <v>432</v>
      </c>
      <c r="EQI44" s="562" t="s">
        <v>898</v>
      </c>
      <c r="EQJ44" s="660" t="s">
        <v>432</v>
      </c>
      <c r="EQK44" s="562" t="s">
        <v>898</v>
      </c>
      <c r="EQL44" s="660" t="s">
        <v>432</v>
      </c>
      <c r="EQM44" s="562" t="s">
        <v>898</v>
      </c>
      <c r="EQN44" s="660" t="s">
        <v>432</v>
      </c>
      <c r="EQO44" s="562" t="s">
        <v>898</v>
      </c>
      <c r="EQP44" s="660" t="s">
        <v>432</v>
      </c>
      <c r="EQQ44" s="562" t="s">
        <v>898</v>
      </c>
      <c r="EQR44" s="660" t="s">
        <v>432</v>
      </c>
      <c r="EQS44" s="562" t="s">
        <v>898</v>
      </c>
      <c r="EQT44" s="660" t="s">
        <v>432</v>
      </c>
      <c r="EQU44" s="562" t="s">
        <v>898</v>
      </c>
      <c r="EQV44" s="660" t="s">
        <v>432</v>
      </c>
      <c r="EQW44" s="562" t="s">
        <v>898</v>
      </c>
      <c r="EQX44" s="660" t="s">
        <v>432</v>
      </c>
      <c r="EQY44" s="562" t="s">
        <v>898</v>
      </c>
      <c r="EQZ44" s="660" t="s">
        <v>432</v>
      </c>
      <c r="ERA44" s="562" t="s">
        <v>898</v>
      </c>
      <c r="ERB44" s="660" t="s">
        <v>432</v>
      </c>
      <c r="ERC44" s="562" t="s">
        <v>898</v>
      </c>
      <c r="ERD44" s="660" t="s">
        <v>432</v>
      </c>
      <c r="ERE44" s="562" t="s">
        <v>898</v>
      </c>
      <c r="ERF44" s="660" t="s">
        <v>432</v>
      </c>
      <c r="ERG44" s="562" t="s">
        <v>898</v>
      </c>
      <c r="ERH44" s="660" t="s">
        <v>432</v>
      </c>
      <c r="ERI44" s="562" t="s">
        <v>898</v>
      </c>
      <c r="ERJ44" s="660" t="s">
        <v>432</v>
      </c>
      <c r="ERK44" s="562" t="s">
        <v>898</v>
      </c>
      <c r="ERL44" s="660" t="s">
        <v>432</v>
      </c>
      <c r="ERM44" s="562" t="s">
        <v>898</v>
      </c>
      <c r="ERN44" s="660" t="s">
        <v>432</v>
      </c>
      <c r="ERO44" s="562" t="s">
        <v>898</v>
      </c>
      <c r="ERP44" s="660" t="s">
        <v>432</v>
      </c>
      <c r="ERQ44" s="562" t="s">
        <v>898</v>
      </c>
      <c r="ERR44" s="660" t="s">
        <v>432</v>
      </c>
      <c r="ERS44" s="562" t="s">
        <v>898</v>
      </c>
      <c r="ERT44" s="660" t="s">
        <v>432</v>
      </c>
      <c r="ERU44" s="562" t="s">
        <v>898</v>
      </c>
      <c r="ERV44" s="660" t="s">
        <v>432</v>
      </c>
      <c r="ERW44" s="562" t="s">
        <v>898</v>
      </c>
      <c r="ERX44" s="660" t="s">
        <v>432</v>
      </c>
      <c r="ERY44" s="562" t="s">
        <v>898</v>
      </c>
      <c r="ERZ44" s="660" t="s">
        <v>432</v>
      </c>
      <c r="ESA44" s="562" t="s">
        <v>898</v>
      </c>
      <c r="ESB44" s="660" t="s">
        <v>432</v>
      </c>
      <c r="ESC44" s="562" t="s">
        <v>898</v>
      </c>
      <c r="ESD44" s="660" t="s">
        <v>432</v>
      </c>
      <c r="ESE44" s="562" t="s">
        <v>898</v>
      </c>
      <c r="ESF44" s="660" t="s">
        <v>432</v>
      </c>
      <c r="ESG44" s="562" t="s">
        <v>898</v>
      </c>
      <c r="ESH44" s="660" t="s">
        <v>432</v>
      </c>
      <c r="ESI44" s="562" t="s">
        <v>898</v>
      </c>
      <c r="ESJ44" s="660" t="s">
        <v>432</v>
      </c>
      <c r="ESK44" s="562" t="s">
        <v>898</v>
      </c>
      <c r="ESL44" s="660" t="s">
        <v>432</v>
      </c>
      <c r="ESM44" s="562" t="s">
        <v>898</v>
      </c>
      <c r="ESN44" s="660" t="s">
        <v>432</v>
      </c>
      <c r="ESO44" s="562" t="s">
        <v>898</v>
      </c>
      <c r="ESP44" s="660" t="s">
        <v>432</v>
      </c>
      <c r="ESQ44" s="562" t="s">
        <v>898</v>
      </c>
      <c r="ESR44" s="660" t="s">
        <v>432</v>
      </c>
      <c r="ESS44" s="562" t="s">
        <v>898</v>
      </c>
      <c r="EST44" s="660" t="s">
        <v>432</v>
      </c>
      <c r="ESU44" s="562" t="s">
        <v>898</v>
      </c>
      <c r="ESV44" s="660" t="s">
        <v>432</v>
      </c>
      <c r="ESW44" s="562" t="s">
        <v>898</v>
      </c>
      <c r="ESX44" s="660" t="s">
        <v>432</v>
      </c>
      <c r="ESY44" s="562" t="s">
        <v>898</v>
      </c>
      <c r="ESZ44" s="660" t="s">
        <v>432</v>
      </c>
      <c r="ETA44" s="562" t="s">
        <v>898</v>
      </c>
      <c r="ETB44" s="660" t="s">
        <v>432</v>
      </c>
      <c r="ETC44" s="562" t="s">
        <v>898</v>
      </c>
      <c r="ETD44" s="660" t="s">
        <v>432</v>
      </c>
      <c r="ETE44" s="562" t="s">
        <v>898</v>
      </c>
      <c r="ETF44" s="660" t="s">
        <v>432</v>
      </c>
      <c r="ETG44" s="562" t="s">
        <v>898</v>
      </c>
      <c r="ETH44" s="660" t="s">
        <v>432</v>
      </c>
      <c r="ETI44" s="562" t="s">
        <v>898</v>
      </c>
      <c r="ETJ44" s="660" t="s">
        <v>432</v>
      </c>
      <c r="ETK44" s="562" t="s">
        <v>898</v>
      </c>
      <c r="ETL44" s="660" t="s">
        <v>432</v>
      </c>
      <c r="ETM44" s="562" t="s">
        <v>898</v>
      </c>
      <c r="ETN44" s="660" t="s">
        <v>432</v>
      </c>
      <c r="ETO44" s="562" t="s">
        <v>898</v>
      </c>
      <c r="ETP44" s="660" t="s">
        <v>432</v>
      </c>
      <c r="ETQ44" s="562" t="s">
        <v>898</v>
      </c>
      <c r="ETR44" s="660" t="s">
        <v>432</v>
      </c>
      <c r="ETS44" s="562" t="s">
        <v>898</v>
      </c>
      <c r="ETT44" s="660" t="s">
        <v>432</v>
      </c>
      <c r="ETU44" s="562" t="s">
        <v>898</v>
      </c>
      <c r="ETV44" s="660" t="s">
        <v>432</v>
      </c>
      <c r="ETW44" s="562" t="s">
        <v>898</v>
      </c>
      <c r="ETX44" s="660" t="s">
        <v>432</v>
      </c>
      <c r="ETY44" s="562" t="s">
        <v>898</v>
      </c>
      <c r="ETZ44" s="660" t="s">
        <v>432</v>
      </c>
      <c r="EUA44" s="562" t="s">
        <v>898</v>
      </c>
      <c r="EUB44" s="660" t="s">
        <v>432</v>
      </c>
      <c r="EUC44" s="562" t="s">
        <v>898</v>
      </c>
      <c r="EUD44" s="660" t="s">
        <v>432</v>
      </c>
      <c r="EUE44" s="562" t="s">
        <v>898</v>
      </c>
      <c r="EUF44" s="660" t="s">
        <v>432</v>
      </c>
      <c r="EUG44" s="562" t="s">
        <v>898</v>
      </c>
      <c r="EUH44" s="660" t="s">
        <v>432</v>
      </c>
      <c r="EUI44" s="562" t="s">
        <v>898</v>
      </c>
      <c r="EUJ44" s="660" t="s">
        <v>432</v>
      </c>
      <c r="EUK44" s="562" t="s">
        <v>898</v>
      </c>
      <c r="EUL44" s="660" t="s">
        <v>432</v>
      </c>
      <c r="EUM44" s="562" t="s">
        <v>898</v>
      </c>
      <c r="EUN44" s="660" t="s">
        <v>432</v>
      </c>
      <c r="EUO44" s="562" t="s">
        <v>898</v>
      </c>
      <c r="EUP44" s="660" t="s">
        <v>432</v>
      </c>
      <c r="EUQ44" s="562" t="s">
        <v>898</v>
      </c>
      <c r="EUR44" s="660" t="s">
        <v>432</v>
      </c>
      <c r="EUS44" s="562" t="s">
        <v>898</v>
      </c>
      <c r="EUT44" s="660" t="s">
        <v>432</v>
      </c>
      <c r="EUU44" s="562" t="s">
        <v>898</v>
      </c>
      <c r="EUV44" s="660" t="s">
        <v>432</v>
      </c>
      <c r="EUW44" s="562" t="s">
        <v>898</v>
      </c>
      <c r="EUX44" s="660" t="s">
        <v>432</v>
      </c>
      <c r="EUY44" s="562" t="s">
        <v>898</v>
      </c>
      <c r="EUZ44" s="660" t="s">
        <v>432</v>
      </c>
      <c r="EVA44" s="562" t="s">
        <v>898</v>
      </c>
      <c r="EVB44" s="660" t="s">
        <v>432</v>
      </c>
      <c r="EVC44" s="562" t="s">
        <v>898</v>
      </c>
      <c r="EVD44" s="660" t="s">
        <v>432</v>
      </c>
      <c r="EVE44" s="562" t="s">
        <v>898</v>
      </c>
      <c r="EVF44" s="660" t="s">
        <v>432</v>
      </c>
      <c r="EVG44" s="562" t="s">
        <v>898</v>
      </c>
      <c r="EVH44" s="660" t="s">
        <v>432</v>
      </c>
      <c r="EVI44" s="562" t="s">
        <v>898</v>
      </c>
      <c r="EVJ44" s="660" t="s">
        <v>432</v>
      </c>
      <c r="EVK44" s="562" t="s">
        <v>898</v>
      </c>
      <c r="EVL44" s="660" t="s">
        <v>432</v>
      </c>
      <c r="EVM44" s="562" t="s">
        <v>898</v>
      </c>
      <c r="EVN44" s="660" t="s">
        <v>432</v>
      </c>
      <c r="EVO44" s="562" t="s">
        <v>898</v>
      </c>
      <c r="EVP44" s="660" t="s">
        <v>432</v>
      </c>
      <c r="EVQ44" s="562" t="s">
        <v>898</v>
      </c>
      <c r="EVR44" s="660" t="s">
        <v>432</v>
      </c>
      <c r="EVS44" s="562" t="s">
        <v>898</v>
      </c>
      <c r="EVT44" s="660" t="s">
        <v>432</v>
      </c>
      <c r="EVU44" s="562" t="s">
        <v>898</v>
      </c>
      <c r="EVV44" s="660" t="s">
        <v>432</v>
      </c>
      <c r="EVW44" s="562" t="s">
        <v>898</v>
      </c>
      <c r="EVX44" s="660" t="s">
        <v>432</v>
      </c>
      <c r="EVY44" s="562" t="s">
        <v>898</v>
      </c>
      <c r="EVZ44" s="660" t="s">
        <v>432</v>
      </c>
      <c r="EWA44" s="562" t="s">
        <v>898</v>
      </c>
      <c r="EWB44" s="660" t="s">
        <v>432</v>
      </c>
      <c r="EWC44" s="562" t="s">
        <v>898</v>
      </c>
      <c r="EWD44" s="660" t="s">
        <v>432</v>
      </c>
      <c r="EWE44" s="562" t="s">
        <v>898</v>
      </c>
      <c r="EWF44" s="660" t="s">
        <v>432</v>
      </c>
      <c r="EWG44" s="562" t="s">
        <v>898</v>
      </c>
      <c r="EWH44" s="660" t="s">
        <v>432</v>
      </c>
      <c r="EWI44" s="562" t="s">
        <v>898</v>
      </c>
      <c r="EWJ44" s="660" t="s">
        <v>432</v>
      </c>
      <c r="EWK44" s="562" t="s">
        <v>898</v>
      </c>
      <c r="EWL44" s="660" t="s">
        <v>432</v>
      </c>
      <c r="EWM44" s="562" t="s">
        <v>898</v>
      </c>
      <c r="EWN44" s="660" t="s">
        <v>432</v>
      </c>
      <c r="EWO44" s="562" t="s">
        <v>898</v>
      </c>
      <c r="EWP44" s="660" t="s">
        <v>432</v>
      </c>
      <c r="EWQ44" s="562" t="s">
        <v>898</v>
      </c>
      <c r="EWR44" s="660" t="s">
        <v>432</v>
      </c>
      <c r="EWS44" s="562" t="s">
        <v>898</v>
      </c>
      <c r="EWT44" s="660" t="s">
        <v>432</v>
      </c>
      <c r="EWU44" s="562" t="s">
        <v>898</v>
      </c>
      <c r="EWV44" s="660" t="s">
        <v>432</v>
      </c>
      <c r="EWW44" s="562" t="s">
        <v>898</v>
      </c>
      <c r="EWX44" s="660" t="s">
        <v>432</v>
      </c>
      <c r="EWY44" s="562" t="s">
        <v>898</v>
      </c>
      <c r="EWZ44" s="660" t="s">
        <v>432</v>
      </c>
      <c r="EXA44" s="562" t="s">
        <v>898</v>
      </c>
      <c r="EXB44" s="660" t="s">
        <v>432</v>
      </c>
      <c r="EXC44" s="562" t="s">
        <v>898</v>
      </c>
      <c r="EXD44" s="660" t="s">
        <v>432</v>
      </c>
      <c r="EXE44" s="562" t="s">
        <v>898</v>
      </c>
      <c r="EXF44" s="660" t="s">
        <v>432</v>
      </c>
      <c r="EXG44" s="562" t="s">
        <v>898</v>
      </c>
      <c r="EXH44" s="660" t="s">
        <v>432</v>
      </c>
      <c r="EXI44" s="562" t="s">
        <v>898</v>
      </c>
      <c r="EXJ44" s="660" t="s">
        <v>432</v>
      </c>
      <c r="EXK44" s="562" t="s">
        <v>898</v>
      </c>
      <c r="EXL44" s="660" t="s">
        <v>432</v>
      </c>
      <c r="EXM44" s="562" t="s">
        <v>898</v>
      </c>
      <c r="EXN44" s="660" t="s">
        <v>432</v>
      </c>
      <c r="EXO44" s="562" t="s">
        <v>898</v>
      </c>
      <c r="EXP44" s="660" t="s">
        <v>432</v>
      </c>
      <c r="EXQ44" s="562" t="s">
        <v>898</v>
      </c>
      <c r="EXR44" s="660" t="s">
        <v>432</v>
      </c>
      <c r="EXS44" s="562" t="s">
        <v>898</v>
      </c>
      <c r="EXT44" s="660" t="s">
        <v>432</v>
      </c>
      <c r="EXU44" s="562" t="s">
        <v>898</v>
      </c>
      <c r="EXV44" s="660" t="s">
        <v>432</v>
      </c>
      <c r="EXW44" s="562" t="s">
        <v>898</v>
      </c>
      <c r="EXX44" s="660" t="s">
        <v>432</v>
      </c>
      <c r="EXY44" s="562" t="s">
        <v>898</v>
      </c>
      <c r="EXZ44" s="660" t="s">
        <v>432</v>
      </c>
      <c r="EYA44" s="562" t="s">
        <v>898</v>
      </c>
      <c r="EYB44" s="660" t="s">
        <v>432</v>
      </c>
      <c r="EYC44" s="562" t="s">
        <v>898</v>
      </c>
      <c r="EYD44" s="660" t="s">
        <v>432</v>
      </c>
      <c r="EYE44" s="562" t="s">
        <v>898</v>
      </c>
      <c r="EYF44" s="660" t="s">
        <v>432</v>
      </c>
      <c r="EYG44" s="562" t="s">
        <v>898</v>
      </c>
      <c r="EYH44" s="660" t="s">
        <v>432</v>
      </c>
      <c r="EYI44" s="562" t="s">
        <v>898</v>
      </c>
      <c r="EYJ44" s="660" t="s">
        <v>432</v>
      </c>
      <c r="EYK44" s="562" t="s">
        <v>898</v>
      </c>
      <c r="EYL44" s="660" t="s">
        <v>432</v>
      </c>
      <c r="EYM44" s="562" t="s">
        <v>898</v>
      </c>
      <c r="EYN44" s="660" t="s">
        <v>432</v>
      </c>
      <c r="EYO44" s="562" t="s">
        <v>898</v>
      </c>
      <c r="EYP44" s="660" t="s">
        <v>432</v>
      </c>
      <c r="EYQ44" s="562" t="s">
        <v>898</v>
      </c>
      <c r="EYR44" s="660" t="s">
        <v>432</v>
      </c>
      <c r="EYS44" s="562" t="s">
        <v>898</v>
      </c>
      <c r="EYT44" s="660" t="s">
        <v>432</v>
      </c>
      <c r="EYU44" s="562" t="s">
        <v>898</v>
      </c>
      <c r="EYV44" s="660" t="s">
        <v>432</v>
      </c>
      <c r="EYW44" s="562" t="s">
        <v>898</v>
      </c>
      <c r="EYX44" s="660" t="s">
        <v>432</v>
      </c>
      <c r="EYY44" s="562" t="s">
        <v>898</v>
      </c>
      <c r="EYZ44" s="660" t="s">
        <v>432</v>
      </c>
      <c r="EZA44" s="562" t="s">
        <v>898</v>
      </c>
      <c r="EZB44" s="660" t="s">
        <v>432</v>
      </c>
      <c r="EZC44" s="562" t="s">
        <v>898</v>
      </c>
      <c r="EZD44" s="660" t="s">
        <v>432</v>
      </c>
      <c r="EZE44" s="562" t="s">
        <v>898</v>
      </c>
      <c r="EZF44" s="660" t="s">
        <v>432</v>
      </c>
      <c r="EZG44" s="562" t="s">
        <v>898</v>
      </c>
      <c r="EZH44" s="660" t="s">
        <v>432</v>
      </c>
      <c r="EZI44" s="562" t="s">
        <v>898</v>
      </c>
      <c r="EZJ44" s="660" t="s">
        <v>432</v>
      </c>
      <c r="EZK44" s="562" t="s">
        <v>898</v>
      </c>
      <c r="EZL44" s="660" t="s">
        <v>432</v>
      </c>
      <c r="EZM44" s="562" t="s">
        <v>898</v>
      </c>
      <c r="EZN44" s="660" t="s">
        <v>432</v>
      </c>
      <c r="EZO44" s="562" t="s">
        <v>898</v>
      </c>
      <c r="EZP44" s="660" t="s">
        <v>432</v>
      </c>
      <c r="EZQ44" s="562" t="s">
        <v>898</v>
      </c>
      <c r="EZR44" s="660" t="s">
        <v>432</v>
      </c>
      <c r="EZS44" s="562" t="s">
        <v>898</v>
      </c>
      <c r="EZT44" s="660" t="s">
        <v>432</v>
      </c>
      <c r="EZU44" s="562" t="s">
        <v>898</v>
      </c>
      <c r="EZV44" s="660" t="s">
        <v>432</v>
      </c>
      <c r="EZW44" s="562" t="s">
        <v>898</v>
      </c>
      <c r="EZX44" s="660" t="s">
        <v>432</v>
      </c>
      <c r="EZY44" s="562" t="s">
        <v>898</v>
      </c>
      <c r="EZZ44" s="660" t="s">
        <v>432</v>
      </c>
      <c r="FAA44" s="562" t="s">
        <v>898</v>
      </c>
      <c r="FAB44" s="660" t="s">
        <v>432</v>
      </c>
      <c r="FAC44" s="562" t="s">
        <v>898</v>
      </c>
      <c r="FAD44" s="660" t="s">
        <v>432</v>
      </c>
      <c r="FAE44" s="562" t="s">
        <v>898</v>
      </c>
      <c r="FAF44" s="660" t="s">
        <v>432</v>
      </c>
      <c r="FAG44" s="562" t="s">
        <v>898</v>
      </c>
      <c r="FAH44" s="660" t="s">
        <v>432</v>
      </c>
      <c r="FAI44" s="562" t="s">
        <v>898</v>
      </c>
      <c r="FAJ44" s="660" t="s">
        <v>432</v>
      </c>
      <c r="FAK44" s="562" t="s">
        <v>898</v>
      </c>
      <c r="FAL44" s="660" t="s">
        <v>432</v>
      </c>
      <c r="FAM44" s="562" t="s">
        <v>898</v>
      </c>
      <c r="FAN44" s="660" t="s">
        <v>432</v>
      </c>
      <c r="FAO44" s="562" t="s">
        <v>898</v>
      </c>
      <c r="FAP44" s="660" t="s">
        <v>432</v>
      </c>
      <c r="FAQ44" s="562" t="s">
        <v>898</v>
      </c>
      <c r="FAR44" s="660" t="s">
        <v>432</v>
      </c>
      <c r="FAS44" s="562" t="s">
        <v>898</v>
      </c>
      <c r="FAT44" s="660" t="s">
        <v>432</v>
      </c>
      <c r="FAU44" s="562" t="s">
        <v>898</v>
      </c>
      <c r="FAV44" s="660" t="s">
        <v>432</v>
      </c>
      <c r="FAW44" s="562" t="s">
        <v>898</v>
      </c>
      <c r="FAX44" s="660" t="s">
        <v>432</v>
      </c>
      <c r="FAY44" s="562" t="s">
        <v>898</v>
      </c>
      <c r="FAZ44" s="660" t="s">
        <v>432</v>
      </c>
      <c r="FBA44" s="562" t="s">
        <v>898</v>
      </c>
      <c r="FBB44" s="660" t="s">
        <v>432</v>
      </c>
      <c r="FBC44" s="562" t="s">
        <v>898</v>
      </c>
      <c r="FBD44" s="660" t="s">
        <v>432</v>
      </c>
      <c r="FBE44" s="562" t="s">
        <v>898</v>
      </c>
      <c r="FBF44" s="660" t="s">
        <v>432</v>
      </c>
      <c r="FBG44" s="562" t="s">
        <v>898</v>
      </c>
      <c r="FBH44" s="660" t="s">
        <v>432</v>
      </c>
      <c r="FBI44" s="562" t="s">
        <v>898</v>
      </c>
      <c r="FBJ44" s="660" t="s">
        <v>432</v>
      </c>
      <c r="FBK44" s="562" t="s">
        <v>898</v>
      </c>
      <c r="FBL44" s="660" t="s">
        <v>432</v>
      </c>
      <c r="FBM44" s="562" t="s">
        <v>898</v>
      </c>
      <c r="FBN44" s="660" t="s">
        <v>432</v>
      </c>
      <c r="FBO44" s="562" t="s">
        <v>898</v>
      </c>
      <c r="FBP44" s="660" t="s">
        <v>432</v>
      </c>
      <c r="FBQ44" s="562" t="s">
        <v>898</v>
      </c>
      <c r="FBR44" s="660" t="s">
        <v>432</v>
      </c>
      <c r="FBS44" s="562" t="s">
        <v>898</v>
      </c>
      <c r="FBT44" s="660" t="s">
        <v>432</v>
      </c>
      <c r="FBU44" s="562" t="s">
        <v>898</v>
      </c>
      <c r="FBV44" s="660" t="s">
        <v>432</v>
      </c>
      <c r="FBW44" s="562" t="s">
        <v>898</v>
      </c>
      <c r="FBX44" s="660" t="s">
        <v>432</v>
      </c>
      <c r="FBY44" s="562" t="s">
        <v>898</v>
      </c>
      <c r="FBZ44" s="660" t="s">
        <v>432</v>
      </c>
      <c r="FCA44" s="562" t="s">
        <v>898</v>
      </c>
      <c r="FCB44" s="660" t="s">
        <v>432</v>
      </c>
      <c r="FCC44" s="562" t="s">
        <v>898</v>
      </c>
      <c r="FCD44" s="660" t="s">
        <v>432</v>
      </c>
      <c r="FCE44" s="562" t="s">
        <v>898</v>
      </c>
      <c r="FCF44" s="660" t="s">
        <v>432</v>
      </c>
      <c r="FCG44" s="562" t="s">
        <v>898</v>
      </c>
      <c r="FCH44" s="660" t="s">
        <v>432</v>
      </c>
      <c r="FCI44" s="562" t="s">
        <v>898</v>
      </c>
      <c r="FCJ44" s="660" t="s">
        <v>432</v>
      </c>
      <c r="FCK44" s="562" t="s">
        <v>898</v>
      </c>
      <c r="FCL44" s="660" t="s">
        <v>432</v>
      </c>
      <c r="FCM44" s="562" t="s">
        <v>898</v>
      </c>
      <c r="FCN44" s="660" t="s">
        <v>432</v>
      </c>
      <c r="FCO44" s="562" t="s">
        <v>898</v>
      </c>
      <c r="FCP44" s="660" t="s">
        <v>432</v>
      </c>
      <c r="FCQ44" s="562" t="s">
        <v>898</v>
      </c>
      <c r="FCR44" s="660" t="s">
        <v>432</v>
      </c>
      <c r="FCS44" s="562" t="s">
        <v>898</v>
      </c>
      <c r="FCT44" s="660" t="s">
        <v>432</v>
      </c>
      <c r="FCU44" s="562" t="s">
        <v>898</v>
      </c>
      <c r="FCV44" s="660" t="s">
        <v>432</v>
      </c>
      <c r="FCW44" s="562" t="s">
        <v>898</v>
      </c>
      <c r="FCX44" s="660" t="s">
        <v>432</v>
      </c>
      <c r="FCY44" s="562" t="s">
        <v>898</v>
      </c>
      <c r="FCZ44" s="660" t="s">
        <v>432</v>
      </c>
      <c r="FDA44" s="562" t="s">
        <v>898</v>
      </c>
      <c r="FDB44" s="660" t="s">
        <v>432</v>
      </c>
      <c r="FDC44" s="562" t="s">
        <v>898</v>
      </c>
      <c r="FDD44" s="660" t="s">
        <v>432</v>
      </c>
      <c r="FDE44" s="562" t="s">
        <v>898</v>
      </c>
      <c r="FDF44" s="660" t="s">
        <v>432</v>
      </c>
      <c r="FDG44" s="562" t="s">
        <v>898</v>
      </c>
      <c r="FDH44" s="660" t="s">
        <v>432</v>
      </c>
      <c r="FDI44" s="562" t="s">
        <v>898</v>
      </c>
      <c r="FDJ44" s="660" t="s">
        <v>432</v>
      </c>
      <c r="FDK44" s="562" t="s">
        <v>898</v>
      </c>
      <c r="FDL44" s="660" t="s">
        <v>432</v>
      </c>
      <c r="FDM44" s="562" t="s">
        <v>898</v>
      </c>
      <c r="FDN44" s="660" t="s">
        <v>432</v>
      </c>
      <c r="FDO44" s="562" t="s">
        <v>898</v>
      </c>
      <c r="FDP44" s="660" t="s">
        <v>432</v>
      </c>
      <c r="FDQ44" s="562" t="s">
        <v>898</v>
      </c>
      <c r="FDR44" s="660" t="s">
        <v>432</v>
      </c>
      <c r="FDS44" s="562" t="s">
        <v>898</v>
      </c>
      <c r="FDT44" s="660" t="s">
        <v>432</v>
      </c>
      <c r="FDU44" s="562" t="s">
        <v>898</v>
      </c>
      <c r="FDV44" s="660" t="s">
        <v>432</v>
      </c>
      <c r="FDW44" s="562" t="s">
        <v>898</v>
      </c>
      <c r="FDX44" s="660" t="s">
        <v>432</v>
      </c>
      <c r="FDY44" s="562" t="s">
        <v>898</v>
      </c>
      <c r="FDZ44" s="660" t="s">
        <v>432</v>
      </c>
      <c r="FEA44" s="562" t="s">
        <v>898</v>
      </c>
      <c r="FEB44" s="660" t="s">
        <v>432</v>
      </c>
      <c r="FEC44" s="562" t="s">
        <v>898</v>
      </c>
      <c r="FED44" s="660" t="s">
        <v>432</v>
      </c>
      <c r="FEE44" s="562" t="s">
        <v>898</v>
      </c>
      <c r="FEF44" s="660" t="s">
        <v>432</v>
      </c>
      <c r="FEG44" s="562" t="s">
        <v>898</v>
      </c>
      <c r="FEH44" s="660" t="s">
        <v>432</v>
      </c>
      <c r="FEI44" s="562" t="s">
        <v>898</v>
      </c>
      <c r="FEJ44" s="660" t="s">
        <v>432</v>
      </c>
      <c r="FEK44" s="562" t="s">
        <v>898</v>
      </c>
      <c r="FEL44" s="660" t="s">
        <v>432</v>
      </c>
      <c r="FEM44" s="562" t="s">
        <v>898</v>
      </c>
      <c r="FEN44" s="660" t="s">
        <v>432</v>
      </c>
      <c r="FEO44" s="562" t="s">
        <v>898</v>
      </c>
      <c r="FEP44" s="660" t="s">
        <v>432</v>
      </c>
      <c r="FEQ44" s="562" t="s">
        <v>898</v>
      </c>
      <c r="FER44" s="660" t="s">
        <v>432</v>
      </c>
      <c r="FES44" s="562" t="s">
        <v>898</v>
      </c>
      <c r="FET44" s="660" t="s">
        <v>432</v>
      </c>
      <c r="FEU44" s="562" t="s">
        <v>898</v>
      </c>
      <c r="FEV44" s="660" t="s">
        <v>432</v>
      </c>
      <c r="FEW44" s="562" t="s">
        <v>898</v>
      </c>
      <c r="FEX44" s="660" t="s">
        <v>432</v>
      </c>
      <c r="FEY44" s="562" t="s">
        <v>898</v>
      </c>
      <c r="FEZ44" s="660" t="s">
        <v>432</v>
      </c>
      <c r="FFA44" s="562" t="s">
        <v>898</v>
      </c>
      <c r="FFB44" s="660" t="s">
        <v>432</v>
      </c>
      <c r="FFC44" s="562" t="s">
        <v>898</v>
      </c>
      <c r="FFD44" s="660" t="s">
        <v>432</v>
      </c>
      <c r="FFE44" s="562" t="s">
        <v>898</v>
      </c>
      <c r="FFF44" s="660" t="s">
        <v>432</v>
      </c>
      <c r="FFG44" s="562" t="s">
        <v>898</v>
      </c>
      <c r="FFH44" s="660" t="s">
        <v>432</v>
      </c>
      <c r="FFI44" s="562" t="s">
        <v>898</v>
      </c>
      <c r="FFJ44" s="660" t="s">
        <v>432</v>
      </c>
      <c r="FFK44" s="562" t="s">
        <v>898</v>
      </c>
      <c r="FFL44" s="660" t="s">
        <v>432</v>
      </c>
      <c r="FFM44" s="562" t="s">
        <v>898</v>
      </c>
      <c r="FFN44" s="660" t="s">
        <v>432</v>
      </c>
      <c r="FFO44" s="562" t="s">
        <v>898</v>
      </c>
      <c r="FFP44" s="660" t="s">
        <v>432</v>
      </c>
      <c r="FFQ44" s="562" t="s">
        <v>898</v>
      </c>
      <c r="FFR44" s="660" t="s">
        <v>432</v>
      </c>
      <c r="FFS44" s="562" t="s">
        <v>898</v>
      </c>
      <c r="FFT44" s="660" t="s">
        <v>432</v>
      </c>
      <c r="FFU44" s="562" t="s">
        <v>898</v>
      </c>
      <c r="FFV44" s="660" t="s">
        <v>432</v>
      </c>
      <c r="FFW44" s="562" t="s">
        <v>898</v>
      </c>
      <c r="FFX44" s="660" t="s">
        <v>432</v>
      </c>
      <c r="FFY44" s="562" t="s">
        <v>898</v>
      </c>
      <c r="FFZ44" s="660" t="s">
        <v>432</v>
      </c>
      <c r="FGA44" s="562" t="s">
        <v>898</v>
      </c>
      <c r="FGB44" s="660" t="s">
        <v>432</v>
      </c>
      <c r="FGC44" s="562" t="s">
        <v>898</v>
      </c>
      <c r="FGD44" s="660" t="s">
        <v>432</v>
      </c>
      <c r="FGE44" s="562" t="s">
        <v>898</v>
      </c>
      <c r="FGF44" s="660" t="s">
        <v>432</v>
      </c>
      <c r="FGG44" s="562" t="s">
        <v>898</v>
      </c>
      <c r="FGH44" s="660" t="s">
        <v>432</v>
      </c>
      <c r="FGI44" s="562" t="s">
        <v>898</v>
      </c>
      <c r="FGJ44" s="660" t="s">
        <v>432</v>
      </c>
      <c r="FGK44" s="562" t="s">
        <v>898</v>
      </c>
      <c r="FGL44" s="660" t="s">
        <v>432</v>
      </c>
      <c r="FGM44" s="562" t="s">
        <v>898</v>
      </c>
      <c r="FGN44" s="660" t="s">
        <v>432</v>
      </c>
      <c r="FGO44" s="562" t="s">
        <v>898</v>
      </c>
      <c r="FGP44" s="660" t="s">
        <v>432</v>
      </c>
      <c r="FGQ44" s="562" t="s">
        <v>898</v>
      </c>
      <c r="FGR44" s="660" t="s">
        <v>432</v>
      </c>
      <c r="FGS44" s="562" t="s">
        <v>898</v>
      </c>
      <c r="FGT44" s="660" t="s">
        <v>432</v>
      </c>
      <c r="FGU44" s="562" t="s">
        <v>898</v>
      </c>
      <c r="FGV44" s="660" t="s">
        <v>432</v>
      </c>
      <c r="FGW44" s="562" t="s">
        <v>898</v>
      </c>
      <c r="FGX44" s="660" t="s">
        <v>432</v>
      </c>
      <c r="FGY44" s="562" t="s">
        <v>898</v>
      </c>
      <c r="FGZ44" s="660" t="s">
        <v>432</v>
      </c>
      <c r="FHA44" s="562" t="s">
        <v>898</v>
      </c>
      <c r="FHB44" s="660" t="s">
        <v>432</v>
      </c>
      <c r="FHC44" s="562" t="s">
        <v>898</v>
      </c>
      <c r="FHD44" s="660" t="s">
        <v>432</v>
      </c>
      <c r="FHE44" s="562" t="s">
        <v>898</v>
      </c>
      <c r="FHF44" s="660" t="s">
        <v>432</v>
      </c>
      <c r="FHG44" s="562" t="s">
        <v>898</v>
      </c>
      <c r="FHH44" s="660" t="s">
        <v>432</v>
      </c>
      <c r="FHI44" s="562" t="s">
        <v>898</v>
      </c>
      <c r="FHJ44" s="660" t="s">
        <v>432</v>
      </c>
      <c r="FHK44" s="562" t="s">
        <v>898</v>
      </c>
      <c r="FHL44" s="660" t="s">
        <v>432</v>
      </c>
      <c r="FHM44" s="562" t="s">
        <v>898</v>
      </c>
      <c r="FHN44" s="660" t="s">
        <v>432</v>
      </c>
      <c r="FHO44" s="562" t="s">
        <v>898</v>
      </c>
      <c r="FHP44" s="660" t="s">
        <v>432</v>
      </c>
      <c r="FHQ44" s="562" t="s">
        <v>898</v>
      </c>
      <c r="FHR44" s="660" t="s">
        <v>432</v>
      </c>
      <c r="FHS44" s="562" t="s">
        <v>898</v>
      </c>
      <c r="FHT44" s="660" t="s">
        <v>432</v>
      </c>
      <c r="FHU44" s="562" t="s">
        <v>898</v>
      </c>
      <c r="FHV44" s="660" t="s">
        <v>432</v>
      </c>
      <c r="FHW44" s="562" t="s">
        <v>898</v>
      </c>
      <c r="FHX44" s="660" t="s">
        <v>432</v>
      </c>
      <c r="FHY44" s="562" t="s">
        <v>898</v>
      </c>
      <c r="FHZ44" s="660" t="s">
        <v>432</v>
      </c>
      <c r="FIA44" s="562" t="s">
        <v>898</v>
      </c>
      <c r="FIB44" s="660" t="s">
        <v>432</v>
      </c>
      <c r="FIC44" s="562" t="s">
        <v>898</v>
      </c>
      <c r="FID44" s="660" t="s">
        <v>432</v>
      </c>
      <c r="FIE44" s="562" t="s">
        <v>898</v>
      </c>
      <c r="FIF44" s="660" t="s">
        <v>432</v>
      </c>
      <c r="FIG44" s="562" t="s">
        <v>898</v>
      </c>
      <c r="FIH44" s="660" t="s">
        <v>432</v>
      </c>
      <c r="FII44" s="562" t="s">
        <v>898</v>
      </c>
      <c r="FIJ44" s="660" t="s">
        <v>432</v>
      </c>
      <c r="FIK44" s="562" t="s">
        <v>898</v>
      </c>
      <c r="FIL44" s="660" t="s">
        <v>432</v>
      </c>
      <c r="FIM44" s="562" t="s">
        <v>898</v>
      </c>
      <c r="FIN44" s="660" t="s">
        <v>432</v>
      </c>
      <c r="FIO44" s="562" t="s">
        <v>898</v>
      </c>
      <c r="FIP44" s="660" t="s">
        <v>432</v>
      </c>
      <c r="FIQ44" s="562" t="s">
        <v>898</v>
      </c>
      <c r="FIR44" s="660" t="s">
        <v>432</v>
      </c>
      <c r="FIS44" s="562" t="s">
        <v>898</v>
      </c>
      <c r="FIT44" s="660" t="s">
        <v>432</v>
      </c>
      <c r="FIU44" s="562" t="s">
        <v>898</v>
      </c>
      <c r="FIV44" s="660" t="s">
        <v>432</v>
      </c>
      <c r="FIW44" s="562" t="s">
        <v>898</v>
      </c>
      <c r="FIX44" s="660" t="s">
        <v>432</v>
      </c>
      <c r="FIY44" s="562" t="s">
        <v>898</v>
      </c>
      <c r="FIZ44" s="660" t="s">
        <v>432</v>
      </c>
      <c r="FJA44" s="562" t="s">
        <v>898</v>
      </c>
      <c r="FJB44" s="660" t="s">
        <v>432</v>
      </c>
      <c r="FJC44" s="562" t="s">
        <v>898</v>
      </c>
      <c r="FJD44" s="660" t="s">
        <v>432</v>
      </c>
      <c r="FJE44" s="562" t="s">
        <v>898</v>
      </c>
      <c r="FJF44" s="660" t="s">
        <v>432</v>
      </c>
      <c r="FJG44" s="562" t="s">
        <v>898</v>
      </c>
      <c r="FJH44" s="660" t="s">
        <v>432</v>
      </c>
      <c r="FJI44" s="562" t="s">
        <v>898</v>
      </c>
      <c r="FJJ44" s="660" t="s">
        <v>432</v>
      </c>
      <c r="FJK44" s="562" t="s">
        <v>898</v>
      </c>
      <c r="FJL44" s="660" t="s">
        <v>432</v>
      </c>
      <c r="FJM44" s="562" t="s">
        <v>898</v>
      </c>
      <c r="FJN44" s="660" t="s">
        <v>432</v>
      </c>
      <c r="FJO44" s="562" t="s">
        <v>898</v>
      </c>
      <c r="FJP44" s="660" t="s">
        <v>432</v>
      </c>
      <c r="FJQ44" s="562" t="s">
        <v>898</v>
      </c>
      <c r="FJR44" s="660" t="s">
        <v>432</v>
      </c>
      <c r="FJS44" s="562" t="s">
        <v>898</v>
      </c>
      <c r="FJT44" s="660" t="s">
        <v>432</v>
      </c>
      <c r="FJU44" s="562" t="s">
        <v>898</v>
      </c>
      <c r="FJV44" s="660" t="s">
        <v>432</v>
      </c>
      <c r="FJW44" s="562" t="s">
        <v>898</v>
      </c>
      <c r="FJX44" s="660" t="s">
        <v>432</v>
      </c>
      <c r="FJY44" s="562" t="s">
        <v>898</v>
      </c>
      <c r="FJZ44" s="660" t="s">
        <v>432</v>
      </c>
      <c r="FKA44" s="562" t="s">
        <v>898</v>
      </c>
      <c r="FKB44" s="660" t="s">
        <v>432</v>
      </c>
      <c r="FKC44" s="562" t="s">
        <v>898</v>
      </c>
      <c r="FKD44" s="660" t="s">
        <v>432</v>
      </c>
      <c r="FKE44" s="562" t="s">
        <v>898</v>
      </c>
      <c r="FKF44" s="660" t="s">
        <v>432</v>
      </c>
      <c r="FKG44" s="562" t="s">
        <v>898</v>
      </c>
      <c r="FKH44" s="660" t="s">
        <v>432</v>
      </c>
      <c r="FKI44" s="562" t="s">
        <v>898</v>
      </c>
      <c r="FKJ44" s="660" t="s">
        <v>432</v>
      </c>
      <c r="FKK44" s="562" t="s">
        <v>898</v>
      </c>
      <c r="FKL44" s="660" t="s">
        <v>432</v>
      </c>
      <c r="FKM44" s="562" t="s">
        <v>898</v>
      </c>
      <c r="FKN44" s="660" t="s">
        <v>432</v>
      </c>
      <c r="FKO44" s="562" t="s">
        <v>898</v>
      </c>
      <c r="FKP44" s="660" t="s">
        <v>432</v>
      </c>
      <c r="FKQ44" s="562" t="s">
        <v>898</v>
      </c>
      <c r="FKR44" s="660" t="s">
        <v>432</v>
      </c>
      <c r="FKS44" s="562" t="s">
        <v>898</v>
      </c>
      <c r="FKT44" s="660" t="s">
        <v>432</v>
      </c>
      <c r="FKU44" s="562" t="s">
        <v>898</v>
      </c>
      <c r="FKV44" s="660" t="s">
        <v>432</v>
      </c>
      <c r="FKW44" s="562" t="s">
        <v>898</v>
      </c>
      <c r="FKX44" s="660" t="s">
        <v>432</v>
      </c>
      <c r="FKY44" s="562" t="s">
        <v>898</v>
      </c>
      <c r="FKZ44" s="660" t="s">
        <v>432</v>
      </c>
      <c r="FLA44" s="562" t="s">
        <v>898</v>
      </c>
      <c r="FLB44" s="660" t="s">
        <v>432</v>
      </c>
      <c r="FLC44" s="562" t="s">
        <v>898</v>
      </c>
      <c r="FLD44" s="660" t="s">
        <v>432</v>
      </c>
      <c r="FLE44" s="562" t="s">
        <v>898</v>
      </c>
      <c r="FLF44" s="660" t="s">
        <v>432</v>
      </c>
      <c r="FLG44" s="562" t="s">
        <v>898</v>
      </c>
      <c r="FLH44" s="660" t="s">
        <v>432</v>
      </c>
      <c r="FLI44" s="562" t="s">
        <v>898</v>
      </c>
      <c r="FLJ44" s="660" t="s">
        <v>432</v>
      </c>
      <c r="FLK44" s="562" t="s">
        <v>898</v>
      </c>
      <c r="FLL44" s="660" t="s">
        <v>432</v>
      </c>
      <c r="FLM44" s="562" t="s">
        <v>898</v>
      </c>
      <c r="FLN44" s="660" t="s">
        <v>432</v>
      </c>
      <c r="FLO44" s="562" t="s">
        <v>898</v>
      </c>
      <c r="FLP44" s="660" t="s">
        <v>432</v>
      </c>
      <c r="FLQ44" s="562" t="s">
        <v>898</v>
      </c>
      <c r="FLR44" s="660" t="s">
        <v>432</v>
      </c>
      <c r="FLS44" s="562" t="s">
        <v>898</v>
      </c>
      <c r="FLT44" s="660" t="s">
        <v>432</v>
      </c>
      <c r="FLU44" s="562" t="s">
        <v>898</v>
      </c>
      <c r="FLV44" s="660" t="s">
        <v>432</v>
      </c>
      <c r="FLW44" s="562" t="s">
        <v>898</v>
      </c>
      <c r="FLX44" s="660" t="s">
        <v>432</v>
      </c>
      <c r="FLY44" s="562" t="s">
        <v>898</v>
      </c>
      <c r="FLZ44" s="660" t="s">
        <v>432</v>
      </c>
      <c r="FMA44" s="562" t="s">
        <v>898</v>
      </c>
      <c r="FMB44" s="660" t="s">
        <v>432</v>
      </c>
      <c r="FMC44" s="562" t="s">
        <v>898</v>
      </c>
      <c r="FMD44" s="660" t="s">
        <v>432</v>
      </c>
      <c r="FME44" s="562" t="s">
        <v>898</v>
      </c>
      <c r="FMF44" s="660" t="s">
        <v>432</v>
      </c>
      <c r="FMG44" s="562" t="s">
        <v>898</v>
      </c>
      <c r="FMH44" s="660" t="s">
        <v>432</v>
      </c>
      <c r="FMI44" s="562" t="s">
        <v>898</v>
      </c>
      <c r="FMJ44" s="660" t="s">
        <v>432</v>
      </c>
      <c r="FMK44" s="562" t="s">
        <v>898</v>
      </c>
      <c r="FML44" s="660" t="s">
        <v>432</v>
      </c>
      <c r="FMM44" s="562" t="s">
        <v>898</v>
      </c>
      <c r="FMN44" s="660" t="s">
        <v>432</v>
      </c>
      <c r="FMO44" s="562" t="s">
        <v>898</v>
      </c>
      <c r="FMP44" s="660" t="s">
        <v>432</v>
      </c>
      <c r="FMQ44" s="562" t="s">
        <v>898</v>
      </c>
      <c r="FMR44" s="660" t="s">
        <v>432</v>
      </c>
      <c r="FMS44" s="562" t="s">
        <v>898</v>
      </c>
      <c r="FMT44" s="660" t="s">
        <v>432</v>
      </c>
      <c r="FMU44" s="562" t="s">
        <v>898</v>
      </c>
      <c r="FMV44" s="660" t="s">
        <v>432</v>
      </c>
      <c r="FMW44" s="562" t="s">
        <v>898</v>
      </c>
      <c r="FMX44" s="660" t="s">
        <v>432</v>
      </c>
      <c r="FMY44" s="562" t="s">
        <v>898</v>
      </c>
      <c r="FMZ44" s="660" t="s">
        <v>432</v>
      </c>
      <c r="FNA44" s="562" t="s">
        <v>898</v>
      </c>
      <c r="FNB44" s="660" t="s">
        <v>432</v>
      </c>
      <c r="FNC44" s="562" t="s">
        <v>898</v>
      </c>
      <c r="FND44" s="660" t="s">
        <v>432</v>
      </c>
      <c r="FNE44" s="562" t="s">
        <v>898</v>
      </c>
      <c r="FNF44" s="660" t="s">
        <v>432</v>
      </c>
      <c r="FNG44" s="562" t="s">
        <v>898</v>
      </c>
      <c r="FNH44" s="660" t="s">
        <v>432</v>
      </c>
      <c r="FNI44" s="562" t="s">
        <v>898</v>
      </c>
      <c r="FNJ44" s="660" t="s">
        <v>432</v>
      </c>
      <c r="FNK44" s="562" t="s">
        <v>898</v>
      </c>
      <c r="FNL44" s="660" t="s">
        <v>432</v>
      </c>
      <c r="FNM44" s="562" t="s">
        <v>898</v>
      </c>
      <c r="FNN44" s="660" t="s">
        <v>432</v>
      </c>
      <c r="FNO44" s="562" t="s">
        <v>898</v>
      </c>
      <c r="FNP44" s="660" t="s">
        <v>432</v>
      </c>
      <c r="FNQ44" s="562" t="s">
        <v>898</v>
      </c>
      <c r="FNR44" s="660" t="s">
        <v>432</v>
      </c>
      <c r="FNS44" s="562" t="s">
        <v>898</v>
      </c>
      <c r="FNT44" s="660" t="s">
        <v>432</v>
      </c>
      <c r="FNU44" s="562" t="s">
        <v>898</v>
      </c>
      <c r="FNV44" s="660" t="s">
        <v>432</v>
      </c>
      <c r="FNW44" s="562" t="s">
        <v>898</v>
      </c>
      <c r="FNX44" s="660" t="s">
        <v>432</v>
      </c>
      <c r="FNY44" s="562" t="s">
        <v>898</v>
      </c>
      <c r="FNZ44" s="660" t="s">
        <v>432</v>
      </c>
      <c r="FOA44" s="562" t="s">
        <v>898</v>
      </c>
      <c r="FOB44" s="660" t="s">
        <v>432</v>
      </c>
      <c r="FOC44" s="562" t="s">
        <v>898</v>
      </c>
      <c r="FOD44" s="660" t="s">
        <v>432</v>
      </c>
      <c r="FOE44" s="562" t="s">
        <v>898</v>
      </c>
      <c r="FOF44" s="660" t="s">
        <v>432</v>
      </c>
      <c r="FOG44" s="562" t="s">
        <v>898</v>
      </c>
      <c r="FOH44" s="660" t="s">
        <v>432</v>
      </c>
      <c r="FOI44" s="562" t="s">
        <v>898</v>
      </c>
      <c r="FOJ44" s="660" t="s">
        <v>432</v>
      </c>
      <c r="FOK44" s="562" t="s">
        <v>898</v>
      </c>
      <c r="FOL44" s="660" t="s">
        <v>432</v>
      </c>
      <c r="FOM44" s="562" t="s">
        <v>898</v>
      </c>
      <c r="FON44" s="660" t="s">
        <v>432</v>
      </c>
      <c r="FOO44" s="562" t="s">
        <v>898</v>
      </c>
      <c r="FOP44" s="660" t="s">
        <v>432</v>
      </c>
      <c r="FOQ44" s="562" t="s">
        <v>898</v>
      </c>
      <c r="FOR44" s="660" t="s">
        <v>432</v>
      </c>
      <c r="FOS44" s="562" t="s">
        <v>898</v>
      </c>
      <c r="FOT44" s="660" t="s">
        <v>432</v>
      </c>
      <c r="FOU44" s="562" t="s">
        <v>898</v>
      </c>
      <c r="FOV44" s="660" t="s">
        <v>432</v>
      </c>
      <c r="FOW44" s="562" t="s">
        <v>898</v>
      </c>
      <c r="FOX44" s="660" t="s">
        <v>432</v>
      </c>
      <c r="FOY44" s="562" t="s">
        <v>898</v>
      </c>
      <c r="FOZ44" s="660" t="s">
        <v>432</v>
      </c>
      <c r="FPA44" s="562" t="s">
        <v>898</v>
      </c>
      <c r="FPB44" s="660" t="s">
        <v>432</v>
      </c>
      <c r="FPC44" s="562" t="s">
        <v>898</v>
      </c>
      <c r="FPD44" s="660" t="s">
        <v>432</v>
      </c>
      <c r="FPE44" s="562" t="s">
        <v>898</v>
      </c>
      <c r="FPF44" s="660" t="s">
        <v>432</v>
      </c>
      <c r="FPG44" s="562" t="s">
        <v>898</v>
      </c>
      <c r="FPH44" s="660" t="s">
        <v>432</v>
      </c>
      <c r="FPI44" s="562" t="s">
        <v>898</v>
      </c>
      <c r="FPJ44" s="660" t="s">
        <v>432</v>
      </c>
      <c r="FPK44" s="562" t="s">
        <v>898</v>
      </c>
      <c r="FPL44" s="660" t="s">
        <v>432</v>
      </c>
      <c r="FPM44" s="562" t="s">
        <v>898</v>
      </c>
      <c r="FPN44" s="660" t="s">
        <v>432</v>
      </c>
      <c r="FPO44" s="562" t="s">
        <v>898</v>
      </c>
      <c r="FPP44" s="660" t="s">
        <v>432</v>
      </c>
      <c r="FPQ44" s="562" t="s">
        <v>898</v>
      </c>
      <c r="FPR44" s="660" t="s">
        <v>432</v>
      </c>
      <c r="FPS44" s="562" t="s">
        <v>898</v>
      </c>
      <c r="FPT44" s="660" t="s">
        <v>432</v>
      </c>
      <c r="FPU44" s="562" t="s">
        <v>898</v>
      </c>
      <c r="FPV44" s="660" t="s">
        <v>432</v>
      </c>
      <c r="FPW44" s="562" t="s">
        <v>898</v>
      </c>
      <c r="FPX44" s="660" t="s">
        <v>432</v>
      </c>
      <c r="FPY44" s="562" t="s">
        <v>898</v>
      </c>
      <c r="FPZ44" s="660" t="s">
        <v>432</v>
      </c>
      <c r="FQA44" s="562" t="s">
        <v>898</v>
      </c>
      <c r="FQB44" s="660" t="s">
        <v>432</v>
      </c>
      <c r="FQC44" s="562" t="s">
        <v>898</v>
      </c>
      <c r="FQD44" s="660" t="s">
        <v>432</v>
      </c>
      <c r="FQE44" s="562" t="s">
        <v>898</v>
      </c>
      <c r="FQF44" s="660" t="s">
        <v>432</v>
      </c>
      <c r="FQG44" s="562" t="s">
        <v>898</v>
      </c>
      <c r="FQH44" s="660" t="s">
        <v>432</v>
      </c>
      <c r="FQI44" s="562" t="s">
        <v>898</v>
      </c>
      <c r="FQJ44" s="660" t="s">
        <v>432</v>
      </c>
      <c r="FQK44" s="562" t="s">
        <v>898</v>
      </c>
      <c r="FQL44" s="660" t="s">
        <v>432</v>
      </c>
      <c r="FQM44" s="562" t="s">
        <v>898</v>
      </c>
      <c r="FQN44" s="660" t="s">
        <v>432</v>
      </c>
      <c r="FQO44" s="562" t="s">
        <v>898</v>
      </c>
      <c r="FQP44" s="660" t="s">
        <v>432</v>
      </c>
      <c r="FQQ44" s="562" t="s">
        <v>898</v>
      </c>
      <c r="FQR44" s="660" t="s">
        <v>432</v>
      </c>
      <c r="FQS44" s="562" t="s">
        <v>898</v>
      </c>
      <c r="FQT44" s="660" t="s">
        <v>432</v>
      </c>
      <c r="FQU44" s="562" t="s">
        <v>898</v>
      </c>
      <c r="FQV44" s="660" t="s">
        <v>432</v>
      </c>
      <c r="FQW44" s="562" t="s">
        <v>898</v>
      </c>
      <c r="FQX44" s="660" t="s">
        <v>432</v>
      </c>
      <c r="FQY44" s="562" t="s">
        <v>898</v>
      </c>
      <c r="FQZ44" s="660" t="s">
        <v>432</v>
      </c>
      <c r="FRA44" s="562" t="s">
        <v>898</v>
      </c>
      <c r="FRB44" s="660" t="s">
        <v>432</v>
      </c>
      <c r="FRC44" s="562" t="s">
        <v>898</v>
      </c>
      <c r="FRD44" s="660" t="s">
        <v>432</v>
      </c>
      <c r="FRE44" s="562" t="s">
        <v>898</v>
      </c>
      <c r="FRF44" s="660" t="s">
        <v>432</v>
      </c>
      <c r="FRG44" s="562" t="s">
        <v>898</v>
      </c>
      <c r="FRH44" s="660" t="s">
        <v>432</v>
      </c>
      <c r="FRI44" s="562" t="s">
        <v>898</v>
      </c>
      <c r="FRJ44" s="660" t="s">
        <v>432</v>
      </c>
      <c r="FRK44" s="562" t="s">
        <v>898</v>
      </c>
      <c r="FRL44" s="660" t="s">
        <v>432</v>
      </c>
      <c r="FRM44" s="562" t="s">
        <v>898</v>
      </c>
      <c r="FRN44" s="660" t="s">
        <v>432</v>
      </c>
      <c r="FRO44" s="562" t="s">
        <v>898</v>
      </c>
      <c r="FRP44" s="660" t="s">
        <v>432</v>
      </c>
      <c r="FRQ44" s="562" t="s">
        <v>898</v>
      </c>
      <c r="FRR44" s="660" t="s">
        <v>432</v>
      </c>
      <c r="FRS44" s="562" t="s">
        <v>898</v>
      </c>
      <c r="FRT44" s="660" t="s">
        <v>432</v>
      </c>
      <c r="FRU44" s="562" t="s">
        <v>898</v>
      </c>
      <c r="FRV44" s="660" t="s">
        <v>432</v>
      </c>
      <c r="FRW44" s="562" t="s">
        <v>898</v>
      </c>
      <c r="FRX44" s="660" t="s">
        <v>432</v>
      </c>
      <c r="FRY44" s="562" t="s">
        <v>898</v>
      </c>
      <c r="FRZ44" s="660" t="s">
        <v>432</v>
      </c>
      <c r="FSA44" s="562" t="s">
        <v>898</v>
      </c>
      <c r="FSB44" s="660" t="s">
        <v>432</v>
      </c>
      <c r="FSC44" s="562" t="s">
        <v>898</v>
      </c>
      <c r="FSD44" s="660" t="s">
        <v>432</v>
      </c>
      <c r="FSE44" s="562" t="s">
        <v>898</v>
      </c>
      <c r="FSF44" s="660" t="s">
        <v>432</v>
      </c>
      <c r="FSG44" s="562" t="s">
        <v>898</v>
      </c>
      <c r="FSH44" s="660" t="s">
        <v>432</v>
      </c>
      <c r="FSI44" s="562" t="s">
        <v>898</v>
      </c>
      <c r="FSJ44" s="660" t="s">
        <v>432</v>
      </c>
      <c r="FSK44" s="562" t="s">
        <v>898</v>
      </c>
      <c r="FSL44" s="660" t="s">
        <v>432</v>
      </c>
      <c r="FSM44" s="562" t="s">
        <v>898</v>
      </c>
      <c r="FSN44" s="660" t="s">
        <v>432</v>
      </c>
      <c r="FSO44" s="562" t="s">
        <v>898</v>
      </c>
      <c r="FSP44" s="660" t="s">
        <v>432</v>
      </c>
      <c r="FSQ44" s="562" t="s">
        <v>898</v>
      </c>
      <c r="FSR44" s="660" t="s">
        <v>432</v>
      </c>
      <c r="FSS44" s="562" t="s">
        <v>898</v>
      </c>
      <c r="FST44" s="660" t="s">
        <v>432</v>
      </c>
      <c r="FSU44" s="562" t="s">
        <v>898</v>
      </c>
      <c r="FSV44" s="660" t="s">
        <v>432</v>
      </c>
      <c r="FSW44" s="562" t="s">
        <v>898</v>
      </c>
      <c r="FSX44" s="660" t="s">
        <v>432</v>
      </c>
      <c r="FSY44" s="562" t="s">
        <v>898</v>
      </c>
      <c r="FSZ44" s="660" t="s">
        <v>432</v>
      </c>
      <c r="FTA44" s="562" t="s">
        <v>898</v>
      </c>
      <c r="FTB44" s="660" t="s">
        <v>432</v>
      </c>
      <c r="FTC44" s="562" t="s">
        <v>898</v>
      </c>
      <c r="FTD44" s="660" t="s">
        <v>432</v>
      </c>
      <c r="FTE44" s="562" t="s">
        <v>898</v>
      </c>
      <c r="FTF44" s="660" t="s">
        <v>432</v>
      </c>
      <c r="FTG44" s="562" t="s">
        <v>898</v>
      </c>
      <c r="FTH44" s="660" t="s">
        <v>432</v>
      </c>
      <c r="FTI44" s="562" t="s">
        <v>898</v>
      </c>
      <c r="FTJ44" s="660" t="s">
        <v>432</v>
      </c>
      <c r="FTK44" s="562" t="s">
        <v>898</v>
      </c>
      <c r="FTL44" s="660" t="s">
        <v>432</v>
      </c>
      <c r="FTM44" s="562" t="s">
        <v>898</v>
      </c>
      <c r="FTN44" s="660" t="s">
        <v>432</v>
      </c>
      <c r="FTO44" s="562" t="s">
        <v>898</v>
      </c>
      <c r="FTP44" s="660" t="s">
        <v>432</v>
      </c>
      <c r="FTQ44" s="562" t="s">
        <v>898</v>
      </c>
      <c r="FTR44" s="660" t="s">
        <v>432</v>
      </c>
      <c r="FTS44" s="562" t="s">
        <v>898</v>
      </c>
      <c r="FTT44" s="660" t="s">
        <v>432</v>
      </c>
      <c r="FTU44" s="562" t="s">
        <v>898</v>
      </c>
      <c r="FTV44" s="660" t="s">
        <v>432</v>
      </c>
      <c r="FTW44" s="562" t="s">
        <v>898</v>
      </c>
      <c r="FTX44" s="660" t="s">
        <v>432</v>
      </c>
      <c r="FTY44" s="562" t="s">
        <v>898</v>
      </c>
      <c r="FTZ44" s="660" t="s">
        <v>432</v>
      </c>
      <c r="FUA44" s="562" t="s">
        <v>898</v>
      </c>
      <c r="FUB44" s="660" t="s">
        <v>432</v>
      </c>
      <c r="FUC44" s="562" t="s">
        <v>898</v>
      </c>
      <c r="FUD44" s="660" t="s">
        <v>432</v>
      </c>
      <c r="FUE44" s="562" t="s">
        <v>898</v>
      </c>
      <c r="FUF44" s="660" t="s">
        <v>432</v>
      </c>
      <c r="FUG44" s="562" t="s">
        <v>898</v>
      </c>
      <c r="FUH44" s="660" t="s">
        <v>432</v>
      </c>
      <c r="FUI44" s="562" t="s">
        <v>898</v>
      </c>
      <c r="FUJ44" s="660" t="s">
        <v>432</v>
      </c>
      <c r="FUK44" s="562" t="s">
        <v>898</v>
      </c>
      <c r="FUL44" s="660" t="s">
        <v>432</v>
      </c>
      <c r="FUM44" s="562" t="s">
        <v>898</v>
      </c>
      <c r="FUN44" s="660" t="s">
        <v>432</v>
      </c>
      <c r="FUO44" s="562" t="s">
        <v>898</v>
      </c>
      <c r="FUP44" s="660" t="s">
        <v>432</v>
      </c>
      <c r="FUQ44" s="562" t="s">
        <v>898</v>
      </c>
      <c r="FUR44" s="660" t="s">
        <v>432</v>
      </c>
      <c r="FUS44" s="562" t="s">
        <v>898</v>
      </c>
      <c r="FUT44" s="660" t="s">
        <v>432</v>
      </c>
      <c r="FUU44" s="562" t="s">
        <v>898</v>
      </c>
      <c r="FUV44" s="660" t="s">
        <v>432</v>
      </c>
      <c r="FUW44" s="562" t="s">
        <v>898</v>
      </c>
      <c r="FUX44" s="660" t="s">
        <v>432</v>
      </c>
      <c r="FUY44" s="562" t="s">
        <v>898</v>
      </c>
      <c r="FUZ44" s="660" t="s">
        <v>432</v>
      </c>
      <c r="FVA44" s="562" t="s">
        <v>898</v>
      </c>
      <c r="FVB44" s="660" t="s">
        <v>432</v>
      </c>
      <c r="FVC44" s="562" t="s">
        <v>898</v>
      </c>
      <c r="FVD44" s="660" t="s">
        <v>432</v>
      </c>
      <c r="FVE44" s="562" t="s">
        <v>898</v>
      </c>
      <c r="FVF44" s="660" t="s">
        <v>432</v>
      </c>
      <c r="FVG44" s="562" t="s">
        <v>898</v>
      </c>
      <c r="FVH44" s="660" t="s">
        <v>432</v>
      </c>
      <c r="FVI44" s="562" t="s">
        <v>898</v>
      </c>
      <c r="FVJ44" s="660" t="s">
        <v>432</v>
      </c>
      <c r="FVK44" s="562" t="s">
        <v>898</v>
      </c>
      <c r="FVL44" s="660" t="s">
        <v>432</v>
      </c>
      <c r="FVM44" s="562" t="s">
        <v>898</v>
      </c>
      <c r="FVN44" s="660" t="s">
        <v>432</v>
      </c>
      <c r="FVO44" s="562" t="s">
        <v>898</v>
      </c>
      <c r="FVP44" s="660" t="s">
        <v>432</v>
      </c>
      <c r="FVQ44" s="562" t="s">
        <v>898</v>
      </c>
      <c r="FVR44" s="660" t="s">
        <v>432</v>
      </c>
      <c r="FVS44" s="562" t="s">
        <v>898</v>
      </c>
      <c r="FVT44" s="660" t="s">
        <v>432</v>
      </c>
      <c r="FVU44" s="562" t="s">
        <v>898</v>
      </c>
      <c r="FVV44" s="660" t="s">
        <v>432</v>
      </c>
      <c r="FVW44" s="562" t="s">
        <v>898</v>
      </c>
      <c r="FVX44" s="660" t="s">
        <v>432</v>
      </c>
      <c r="FVY44" s="562" t="s">
        <v>898</v>
      </c>
      <c r="FVZ44" s="660" t="s">
        <v>432</v>
      </c>
      <c r="FWA44" s="562" t="s">
        <v>898</v>
      </c>
      <c r="FWB44" s="660" t="s">
        <v>432</v>
      </c>
      <c r="FWC44" s="562" t="s">
        <v>898</v>
      </c>
      <c r="FWD44" s="660" t="s">
        <v>432</v>
      </c>
      <c r="FWE44" s="562" t="s">
        <v>898</v>
      </c>
      <c r="FWF44" s="660" t="s">
        <v>432</v>
      </c>
      <c r="FWG44" s="562" t="s">
        <v>898</v>
      </c>
      <c r="FWH44" s="660" t="s">
        <v>432</v>
      </c>
      <c r="FWI44" s="562" t="s">
        <v>898</v>
      </c>
      <c r="FWJ44" s="660" t="s">
        <v>432</v>
      </c>
      <c r="FWK44" s="562" t="s">
        <v>898</v>
      </c>
      <c r="FWL44" s="660" t="s">
        <v>432</v>
      </c>
      <c r="FWM44" s="562" t="s">
        <v>898</v>
      </c>
      <c r="FWN44" s="660" t="s">
        <v>432</v>
      </c>
      <c r="FWO44" s="562" t="s">
        <v>898</v>
      </c>
      <c r="FWP44" s="660" t="s">
        <v>432</v>
      </c>
      <c r="FWQ44" s="562" t="s">
        <v>898</v>
      </c>
      <c r="FWR44" s="660" t="s">
        <v>432</v>
      </c>
      <c r="FWS44" s="562" t="s">
        <v>898</v>
      </c>
      <c r="FWT44" s="660" t="s">
        <v>432</v>
      </c>
      <c r="FWU44" s="562" t="s">
        <v>898</v>
      </c>
      <c r="FWV44" s="660" t="s">
        <v>432</v>
      </c>
      <c r="FWW44" s="562" t="s">
        <v>898</v>
      </c>
      <c r="FWX44" s="660" t="s">
        <v>432</v>
      </c>
      <c r="FWY44" s="562" t="s">
        <v>898</v>
      </c>
      <c r="FWZ44" s="660" t="s">
        <v>432</v>
      </c>
      <c r="FXA44" s="562" t="s">
        <v>898</v>
      </c>
      <c r="FXB44" s="660" t="s">
        <v>432</v>
      </c>
      <c r="FXC44" s="562" t="s">
        <v>898</v>
      </c>
      <c r="FXD44" s="660" t="s">
        <v>432</v>
      </c>
      <c r="FXE44" s="562" t="s">
        <v>898</v>
      </c>
      <c r="FXF44" s="660" t="s">
        <v>432</v>
      </c>
      <c r="FXG44" s="562" t="s">
        <v>898</v>
      </c>
      <c r="FXH44" s="660" t="s">
        <v>432</v>
      </c>
      <c r="FXI44" s="562" t="s">
        <v>898</v>
      </c>
      <c r="FXJ44" s="660" t="s">
        <v>432</v>
      </c>
      <c r="FXK44" s="562" t="s">
        <v>898</v>
      </c>
      <c r="FXL44" s="660" t="s">
        <v>432</v>
      </c>
      <c r="FXM44" s="562" t="s">
        <v>898</v>
      </c>
      <c r="FXN44" s="660" t="s">
        <v>432</v>
      </c>
      <c r="FXO44" s="562" t="s">
        <v>898</v>
      </c>
      <c r="FXP44" s="660" t="s">
        <v>432</v>
      </c>
      <c r="FXQ44" s="562" t="s">
        <v>898</v>
      </c>
      <c r="FXR44" s="660" t="s">
        <v>432</v>
      </c>
      <c r="FXS44" s="562" t="s">
        <v>898</v>
      </c>
      <c r="FXT44" s="660" t="s">
        <v>432</v>
      </c>
      <c r="FXU44" s="562" t="s">
        <v>898</v>
      </c>
      <c r="FXV44" s="660" t="s">
        <v>432</v>
      </c>
      <c r="FXW44" s="562" t="s">
        <v>898</v>
      </c>
      <c r="FXX44" s="660" t="s">
        <v>432</v>
      </c>
      <c r="FXY44" s="562" t="s">
        <v>898</v>
      </c>
      <c r="FXZ44" s="660" t="s">
        <v>432</v>
      </c>
      <c r="FYA44" s="562" t="s">
        <v>898</v>
      </c>
      <c r="FYB44" s="660" t="s">
        <v>432</v>
      </c>
      <c r="FYC44" s="562" t="s">
        <v>898</v>
      </c>
      <c r="FYD44" s="660" t="s">
        <v>432</v>
      </c>
      <c r="FYE44" s="562" t="s">
        <v>898</v>
      </c>
      <c r="FYF44" s="660" t="s">
        <v>432</v>
      </c>
      <c r="FYG44" s="562" t="s">
        <v>898</v>
      </c>
      <c r="FYH44" s="660" t="s">
        <v>432</v>
      </c>
      <c r="FYI44" s="562" t="s">
        <v>898</v>
      </c>
      <c r="FYJ44" s="660" t="s">
        <v>432</v>
      </c>
      <c r="FYK44" s="562" t="s">
        <v>898</v>
      </c>
      <c r="FYL44" s="660" t="s">
        <v>432</v>
      </c>
      <c r="FYM44" s="562" t="s">
        <v>898</v>
      </c>
      <c r="FYN44" s="660" t="s">
        <v>432</v>
      </c>
      <c r="FYO44" s="562" t="s">
        <v>898</v>
      </c>
      <c r="FYP44" s="660" t="s">
        <v>432</v>
      </c>
      <c r="FYQ44" s="562" t="s">
        <v>898</v>
      </c>
      <c r="FYR44" s="660" t="s">
        <v>432</v>
      </c>
      <c r="FYS44" s="562" t="s">
        <v>898</v>
      </c>
      <c r="FYT44" s="660" t="s">
        <v>432</v>
      </c>
      <c r="FYU44" s="562" t="s">
        <v>898</v>
      </c>
      <c r="FYV44" s="660" t="s">
        <v>432</v>
      </c>
      <c r="FYW44" s="562" t="s">
        <v>898</v>
      </c>
      <c r="FYX44" s="660" t="s">
        <v>432</v>
      </c>
      <c r="FYY44" s="562" t="s">
        <v>898</v>
      </c>
      <c r="FYZ44" s="660" t="s">
        <v>432</v>
      </c>
      <c r="FZA44" s="562" t="s">
        <v>898</v>
      </c>
      <c r="FZB44" s="660" t="s">
        <v>432</v>
      </c>
      <c r="FZC44" s="562" t="s">
        <v>898</v>
      </c>
      <c r="FZD44" s="660" t="s">
        <v>432</v>
      </c>
      <c r="FZE44" s="562" t="s">
        <v>898</v>
      </c>
      <c r="FZF44" s="660" t="s">
        <v>432</v>
      </c>
      <c r="FZG44" s="562" t="s">
        <v>898</v>
      </c>
      <c r="FZH44" s="660" t="s">
        <v>432</v>
      </c>
      <c r="FZI44" s="562" t="s">
        <v>898</v>
      </c>
      <c r="FZJ44" s="660" t="s">
        <v>432</v>
      </c>
      <c r="FZK44" s="562" t="s">
        <v>898</v>
      </c>
      <c r="FZL44" s="660" t="s">
        <v>432</v>
      </c>
      <c r="FZM44" s="562" t="s">
        <v>898</v>
      </c>
      <c r="FZN44" s="660" t="s">
        <v>432</v>
      </c>
      <c r="FZO44" s="562" t="s">
        <v>898</v>
      </c>
      <c r="FZP44" s="660" t="s">
        <v>432</v>
      </c>
      <c r="FZQ44" s="562" t="s">
        <v>898</v>
      </c>
      <c r="FZR44" s="660" t="s">
        <v>432</v>
      </c>
      <c r="FZS44" s="562" t="s">
        <v>898</v>
      </c>
      <c r="FZT44" s="660" t="s">
        <v>432</v>
      </c>
      <c r="FZU44" s="562" t="s">
        <v>898</v>
      </c>
      <c r="FZV44" s="660" t="s">
        <v>432</v>
      </c>
      <c r="FZW44" s="562" t="s">
        <v>898</v>
      </c>
      <c r="FZX44" s="660" t="s">
        <v>432</v>
      </c>
      <c r="FZY44" s="562" t="s">
        <v>898</v>
      </c>
      <c r="FZZ44" s="660" t="s">
        <v>432</v>
      </c>
      <c r="GAA44" s="562" t="s">
        <v>898</v>
      </c>
      <c r="GAB44" s="660" t="s">
        <v>432</v>
      </c>
      <c r="GAC44" s="562" t="s">
        <v>898</v>
      </c>
      <c r="GAD44" s="660" t="s">
        <v>432</v>
      </c>
      <c r="GAE44" s="562" t="s">
        <v>898</v>
      </c>
      <c r="GAF44" s="660" t="s">
        <v>432</v>
      </c>
      <c r="GAG44" s="562" t="s">
        <v>898</v>
      </c>
      <c r="GAH44" s="660" t="s">
        <v>432</v>
      </c>
      <c r="GAI44" s="562" t="s">
        <v>898</v>
      </c>
      <c r="GAJ44" s="660" t="s">
        <v>432</v>
      </c>
      <c r="GAK44" s="562" t="s">
        <v>898</v>
      </c>
      <c r="GAL44" s="660" t="s">
        <v>432</v>
      </c>
      <c r="GAM44" s="562" t="s">
        <v>898</v>
      </c>
      <c r="GAN44" s="660" t="s">
        <v>432</v>
      </c>
      <c r="GAO44" s="562" t="s">
        <v>898</v>
      </c>
      <c r="GAP44" s="660" t="s">
        <v>432</v>
      </c>
      <c r="GAQ44" s="562" t="s">
        <v>898</v>
      </c>
      <c r="GAR44" s="660" t="s">
        <v>432</v>
      </c>
      <c r="GAS44" s="562" t="s">
        <v>898</v>
      </c>
      <c r="GAT44" s="660" t="s">
        <v>432</v>
      </c>
      <c r="GAU44" s="562" t="s">
        <v>898</v>
      </c>
      <c r="GAV44" s="660" t="s">
        <v>432</v>
      </c>
      <c r="GAW44" s="562" t="s">
        <v>898</v>
      </c>
      <c r="GAX44" s="660" t="s">
        <v>432</v>
      </c>
      <c r="GAY44" s="562" t="s">
        <v>898</v>
      </c>
      <c r="GAZ44" s="660" t="s">
        <v>432</v>
      </c>
      <c r="GBA44" s="562" t="s">
        <v>898</v>
      </c>
      <c r="GBB44" s="660" t="s">
        <v>432</v>
      </c>
      <c r="GBC44" s="562" t="s">
        <v>898</v>
      </c>
      <c r="GBD44" s="660" t="s">
        <v>432</v>
      </c>
      <c r="GBE44" s="562" t="s">
        <v>898</v>
      </c>
      <c r="GBF44" s="660" t="s">
        <v>432</v>
      </c>
      <c r="GBG44" s="562" t="s">
        <v>898</v>
      </c>
      <c r="GBH44" s="660" t="s">
        <v>432</v>
      </c>
      <c r="GBI44" s="562" t="s">
        <v>898</v>
      </c>
      <c r="GBJ44" s="660" t="s">
        <v>432</v>
      </c>
      <c r="GBK44" s="562" t="s">
        <v>898</v>
      </c>
      <c r="GBL44" s="660" t="s">
        <v>432</v>
      </c>
      <c r="GBM44" s="562" t="s">
        <v>898</v>
      </c>
      <c r="GBN44" s="660" t="s">
        <v>432</v>
      </c>
      <c r="GBO44" s="562" t="s">
        <v>898</v>
      </c>
      <c r="GBP44" s="660" t="s">
        <v>432</v>
      </c>
      <c r="GBQ44" s="562" t="s">
        <v>898</v>
      </c>
      <c r="GBR44" s="660" t="s">
        <v>432</v>
      </c>
      <c r="GBS44" s="562" t="s">
        <v>898</v>
      </c>
      <c r="GBT44" s="660" t="s">
        <v>432</v>
      </c>
      <c r="GBU44" s="562" t="s">
        <v>898</v>
      </c>
      <c r="GBV44" s="660" t="s">
        <v>432</v>
      </c>
      <c r="GBW44" s="562" t="s">
        <v>898</v>
      </c>
      <c r="GBX44" s="660" t="s">
        <v>432</v>
      </c>
      <c r="GBY44" s="562" t="s">
        <v>898</v>
      </c>
      <c r="GBZ44" s="660" t="s">
        <v>432</v>
      </c>
      <c r="GCA44" s="562" t="s">
        <v>898</v>
      </c>
      <c r="GCB44" s="660" t="s">
        <v>432</v>
      </c>
      <c r="GCC44" s="562" t="s">
        <v>898</v>
      </c>
      <c r="GCD44" s="660" t="s">
        <v>432</v>
      </c>
      <c r="GCE44" s="562" t="s">
        <v>898</v>
      </c>
      <c r="GCF44" s="660" t="s">
        <v>432</v>
      </c>
      <c r="GCG44" s="562" t="s">
        <v>898</v>
      </c>
      <c r="GCH44" s="660" t="s">
        <v>432</v>
      </c>
      <c r="GCI44" s="562" t="s">
        <v>898</v>
      </c>
      <c r="GCJ44" s="660" t="s">
        <v>432</v>
      </c>
      <c r="GCK44" s="562" t="s">
        <v>898</v>
      </c>
      <c r="GCL44" s="660" t="s">
        <v>432</v>
      </c>
      <c r="GCM44" s="562" t="s">
        <v>898</v>
      </c>
      <c r="GCN44" s="660" t="s">
        <v>432</v>
      </c>
      <c r="GCO44" s="562" t="s">
        <v>898</v>
      </c>
      <c r="GCP44" s="660" t="s">
        <v>432</v>
      </c>
      <c r="GCQ44" s="562" t="s">
        <v>898</v>
      </c>
      <c r="GCR44" s="660" t="s">
        <v>432</v>
      </c>
      <c r="GCS44" s="562" t="s">
        <v>898</v>
      </c>
      <c r="GCT44" s="660" t="s">
        <v>432</v>
      </c>
      <c r="GCU44" s="562" t="s">
        <v>898</v>
      </c>
      <c r="GCV44" s="660" t="s">
        <v>432</v>
      </c>
      <c r="GCW44" s="562" t="s">
        <v>898</v>
      </c>
      <c r="GCX44" s="660" t="s">
        <v>432</v>
      </c>
      <c r="GCY44" s="562" t="s">
        <v>898</v>
      </c>
      <c r="GCZ44" s="660" t="s">
        <v>432</v>
      </c>
      <c r="GDA44" s="562" t="s">
        <v>898</v>
      </c>
      <c r="GDB44" s="660" t="s">
        <v>432</v>
      </c>
      <c r="GDC44" s="562" t="s">
        <v>898</v>
      </c>
      <c r="GDD44" s="660" t="s">
        <v>432</v>
      </c>
      <c r="GDE44" s="562" t="s">
        <v>898</v>
      </c>
      <c r="GDF44" s="660" t="s">
        <v>432</v>
      </c>
      <c r="GDG44" s="562" t="s">
        <v>898</v>
      </c>
      <c r="GDH44" s="660" t="s">
        <v>432</v>
      </c>
      <c r="GDI44" s="562" t="s">
        <v>898</v>
      </c>
      <c r="GDJ44" s="660" t="s">
        <v>432</v>
      </c>
      <c r="GDK44" s="562" t="s">
        <v>898</v>
      </c>
      <c r="GDL44" s="660" t="s">
        <v>432</v>
      </c>
      <c r="GDM44" s="562" t="s">
        <v>898</v>
      </c>
      <c r="GDN44" s="660" t="s">
        <v>432</v>
      </c>
      <c r="GDO44" s="562" t="s">
        <v>898</v>
      </c>
      <c r="GDP44" s="660" t="s">
        <v>432</v>
      </c>
      <c r="GDQ44" s="562" t="s">
        <v>898</v>
      </c>
      <c r="GDR44" s="660" t="s">
        <v>432</v>
      </c>
      <c r="GDS44" s="562" t="s">
        <v>898</v>
      </c>
      <c r="GDT44" s="660" t="s">
        <v>432</v>
      </c>
      <c r="GDU44" s="562" t="s">
        <v>898</v>
      </c>
      <c r="GDV44" s="660" t="s">
        <v>432</v>
      </c>
      <c r="GDW44" s="562" t="s">
        <v>898</v>
      </c>
      <c r="GDX44" s="660" t="s">
        <v>432</v>
      </c>
      <c r="GDY44" s="562" t="s">
        <v>898</v>
      </c>
      <c r="GDZ44" s="660" t="s">
        <v>432</v>
      </c>
      <c r="GEA44" s="562" t="s">
        <v>898</v>
      </c>
      <c r="GEB44" s="660" t="s">
        <v>432</v>
      </c>
      <c r="GEC44" s="562" t="s">
        <v>898</v>
      </c>
      <c r="GED44" s="660" t="s">
        <v>432</v>
      </c>
      <c r="GEE44" s="562" t="s">
        <v>898</v>
      </c>
      <c r="GEF44" s="660" t="s">
        <v>432</v>
      </c>
      <c r="GEG44" s="562" t="s">
        <v>898</v>
      </c>
      <c r="GEH44" s="660" t="s">
        <v>432</v>
      </c>
      <c r="GEI44" s="562" t="s">
        <v>898</v>
      </c>
      <c r="GEJ44" s="660" t="s">
        <v>432</v>
      </c>
      <c r="GEK44" s="562" t="s">
        <v>898</v>
      </c>
      <c r="GEL44" s="660" t="s">
        <v>432</v>
      </c>
      <c r="GEM44" s="562" t="s">
        <v>898</v>
      </c>
      <c r="GEN44" s="660" t="s">
        <v>432</v>
      </c>
      <c r="GEO44" s="562" t="s">
        <v>898</v>
      </c>
      <c r="GEP44" s="660" t="s">
        <v>432</v>
      </c>
      <c r="GEQ44" s="562" t="s">
        <v>898</v>
      </c>
      <c r="GER44" s="660" t="s">
        <v>432</v>
      </c>
      <c r="GES44" s="562" t="s">
        <v>898</v>
      </c>
      <c r="GET44" s="660" t="s">
        <v>432</v>
      </c>
      <c r="GEU44" s="562" t="s">
        <v>898</v>
      </c>
      <c r="GEV44" s="660" t="s">
        <v>432</v>
      </c>
      <c r="GEW44" s="562" t="s">
        <v>898</v>
      </c>
      <c r="GEX44" s="660" t="s">
        <v>432</v>
      </c>
      <c r="GEY44" s="562" t="s">
        <v>898</v>
      </c>
      <c r="GEZ44" s="660" t="s">
        <v>432</v>
      </c>
      <c r="GFA44" s="562" t="s">
        <v>898</v>
      </c>
      <c r="GFB44" s="660" t="s">
        <v>432</v>
      </c>
      <c r="GFC44" s="562" t="s">
        <v>898</v>
      </c>
      <c r="GFD44" s="660" t="s">
        <v>432</v>
      </c>
      <c r="GFE44" s="562" t="s">
        <v>898</v>
      </c>
      <c r="GFF44" s="660" t="s">
        <v>432</v>
      </c>
      <c r="GFG44" s="562" t="s">
        <v>898</v>
      </c>
      <c r="GFH44" s="660" t="s">
        <v>432</v>
      </c>
      <c r="GFI44" s="562" t="s">
        <v>898</v>
      </c>
      <c r="GFJ44" s="660" t="s">
        <v>432</v>
      </c>
      <c r="GFK44" s="562" t="s">
        <v>898</v>
      </c>
      <c r="GFL44" s="660" t="s">
        <v>432</v>
      </c>
      <c r="GFM44" s="562" t="s">
        <v>898</v>
      </c>
      <c r="GFN44" s="660" t="s">
        <v>432</v>
      </c>
      <c r="GFO44" s="562" t="s">
        <v>898</v>
      </c>
      <c r="GFP44" s="660" t="s">
        <v>432</v>
      </c>
      <c r="GFQ44" s="562" t="s">
        <v>898</v>
      </c>
      <c r="GFR44" s="660" t="s">
        <v>432</v>
      </c>
      <c r="GFS44" s="562" t="s">
        <v>898</v>
      </c>
      <c r="GFT44" s="660" t="s">
        <v>432</v>
      </c>
      <c r="GFU44" s="562" t="s">
        <v>898</v>
      </c>
      <c r="GFV44" s="660" t="s">
        <v>432</v>
      </c>
      <c r="GFW44" s="562" t="s">
        <v>898</v>
      </c>
      <c r="GFX44" s="660" t="s">
        <v>432</v>
      </c>
      <c r="GFY44" s="562" t="s">
        <v>898</v>
      </c>
      <c r="GFZ44" s="660" t="s">
        <v>432</v>
      </c>
      <c r="GGA44" s="562" t="s">
        <v>898</v>
      </c>
      <c r="GGB44" s="660" t="s">
        <v>432</v>
      </c>
      <c r="GGC44" s="562" t="s">
        <v>898</v>
      </c>
      <c r="GGD44" s="660" t="s">
        <v>432</v>
      </c>
      <c r="GGE44" s="562" t="s">
        <v>898</v>
      </c>
      <c r="GGF44" s="660" t="s">
        <v>432</v>
      </c>
      <c r="GGG44" s="562" t="s">
        <v>898</v>
      </c>
      <c r="GGH44" s="660" t="s">
        <v>432</v>
      </c>
      <c r="GGI44" s="562" t="s">
        <v>898</v>
      </c>
      <c r="GGJ44" s="660" t="s">
        <v>432</v>
      </c>
      <c r="GGK44" s="562" t="s">
        <v>898</v>
      </c>
      <c r="GGL44" s="660" t="s">
        <v>432</v>
      </c>
      <c r="GGM44" s="562" t="s">
        <v>898</v>
      </c>
      <c r="GGN44" s="660" t="s">
        <v>432</v>
      </c>
      <c r="GGO44" s="562" t="s">
        <v>898</v>
      </c>
      <c r="GGP44" s="660" t="s">
        <v>432</v>
      </c>
      <c r="GGQ44" s="562" t="s">
        <v>898</v>
      </c>
      <c r="GGR44" s="660" t="s">
        <v>432</v>
      </c>
      <c r="GGS44" s="562" t="s">
        <v>898</v>
      </c>
      <c r="GGT44" s="660" t="s">
        <v>432</v>
      </c>
      <c r="GGU44" s="562" t="s">
        <v>898</v>
      </c>
      <c r="GGV44" s="660" t="s">
        <v>432</v>
      </c>
      <c r="GGW44" s="562" t="s">
        <v>898</v>
      </c>
      <c r="GGX44" s="660" t="s">
        <v>432</v>
      </c>
      <c r="GGY44" s="562" t="s">
        <v>898</v>
      </c>
      <c r="GGZ44" s="660" t="s">
        <v>432</v>
      </c>
      <c r="GHA44" s="562" t="s">
        <v>898</v>
      </c>
      <c r="GHB44" s="660" t="s">
        <v>432</v>
      </c>
      <c r="GHC44" s="562" t="s">
        <v>898</v>
      </c>
      <c r="GHD44" s="660" t="s">
        <v>432</v>
      </c>
      <c r="GHE44" s="562" t="s">
        <v>898</v>
      </c>
      <c r="GHF44" s="660" t="s">
        <v>432</v>
      </c>
      <c r="GHG44" s="562" t="s">
        <v>898</v>
      </c>
      <c r="GHH44" s="660" t="s">
        <v>432</v>
      </c>
      <c r="GHI44" s="562" t="s">
        <v>898</v>
      </c>
      <c r="GHJ44" s="660" t="s">
        <v>432</v>
      </c>
      <c r="GHK44" s="562" t="s">
        <v>898</v>
      </c>
      <c r="GHL44" s="660" t="s">
        <v>432</v>
      </c>
      <c r="GHM44" s="562" t="s">
        <v>898</v>
      </c>
      <c r="GHN44" s="660" t="s">
        <v>432</v>
      </c>
      <c r="GHO44" s="562" t="s">
        <v>898</v>
      </c>
      <c r="GHP44" s="660" t="s">
        <v>432</v>
      </c>
      <c r="GHQ44" s="562" t="s">
        <v>898</v>
      </c>
      <c r="GHR44" s="660" t="s">
        <v>432</v>
      </c>
      <c r="GHS44" s="562" t="s">
        <v>898</v>
      </c>
      <c r="GHT44" s="660" t="s">
        <v>432</v>
      </c>
      <c r="GHU44" s="562" t="s">
        <v>898</v>
      </c>
      <c r="GHV44" s="660" t="s">
        <v>432</v>
      </c>
      <c r="GHW44" s="562" t="s">
        <v>898</v>
      </c>
      <c r="GHX44" s="660" t="s">
        <v>432</v>
      </c>
      <c r="GHY44" s="562" t="s">
        <v>898</v>
      </c>
      <c r="GHZ44" s="660" t="s">
        <v>432</v>
      </c>
      <c r="GIA44" s="562" t="s">
        <v>898</v>
      </c>
      <c r="GIB44" s="660" t="s">
        <v>432</v>
      </c>
      <c r="GIC44" s="562" t="s">
        <v>898</v>
      </c>
      <c r="GID44" s="660" t="s">
        <v>432</v>
      </c>
      <c r="GIE44" s="562" t="s">
        <v>898</v>
      </c>
      <c r="GIF44" s="660" t="s">
        <v>432</v>
      </c>
      <c r="GIG44" s="562" t="s">
        <v>898</v>
      </c>
      <c r="GIH44" s="660" t="s">
        <v>432</v>
      </c>
      <c r="GII44" s="562" t="s">
        <v>898</v>
      </c>
      <c r="GIJ44" s="660" t="s">
        <v>432</v>
      </c>
      <c r="GIK44" s="562" t="s">
        <v>898</v>
      </c>
      <c r="GIL44" s="660" t="s">
        <v>432</v>
      </c>
      <c r="GIM44" s="562" t="s">
        <v>898</v>
      </c>
      <c r="GIN44" s="660" t="s">
        <v>432</v>
      </c>
      <c r="GIO44" s="562" t="s">
        <v>898</v>
      </c>
      <c r="GIP44" s="660" t="s">
        <v>432</v>
      </c>
      <c r="GIQ44" s="562" t="s">
        <v>898</v>
      </c>
      <c r="GIR44" s="660" t="s">
        <v>432</v>
      </c>
      <c r="GIS44" s="562" t="s">
        <v>898</v>
      </c>
      <c r="GIT44" s="660" t="s">
        <v>432</v>
      </c>
      <c r="GIU44" s="562" t="s">
        <v>898</v>
      </c>
      <c r="GIV44" s="660" t="s">
        <v>432</v>
      </c>
      <c r="GIW44" s="562" t="s">
        <v>898</v>
      </c>
      <c r="GIX44" s="660" t="s">
        <v>432</v>
      </c>
      <c r="GIY44" s="562" t="s">
        <v>898</v>
      </c>
      <c r="GIZ44" s="660" t="s">
        <v>432</v>
      </c>
      <c r="GJA44" s="562" t="s">
        <v>898</v>
      </c>
      <c r="GJB44" s="660" t="s">
        <v>432</v>
      </c>
      <c r="GJC44" s="562" t="s">
        <v>898</v>
      </c>
      <c r="GJD44" s="660" t="s">
        <v>432</v>
      </c>
      <c r="GJE44" s="562" t="s">
        <v>898</v>
      </c>
      <c r="GJF44" s="660" t="s">
        <v>432</v>
      </c>
      <c r="GJG44" s="562" t="s">
        <v>898</v>
      </c>
      <c r="GJH44" s="660" t="s">
        <v>432</v>
      </c>
      <c r="GJI44" s="562" t="s">
        <v>898</v>
      </c>
      <c r="GJJ44" s="660" t="s">
        <v>432</v>
      </c>
      <c r="GJK44" s="562" t="s">
        <v>898</v>
      </c>
      <c r="GJL44" s="660" t="s">
        <v>432</v>
      </c>
      <c r="GJM44" s="562" t="s">
        <v>898</v>
      </c>
      <c r="GJN44" s="660" t="s">
        <v>432</v>
      </c>
      <c r="GJO44" s="562" t="s">
        <v>898</v>
      </c>
      <c r="GJP44" s="660" t="s">
        <v>432</v>
      </c>
      <c r="GJQ44" s="562" t="s">
        <v>898</v>
      </c>
      <c r="GJR44" s="660" t="s">
        <v>432</v>
      </c>
      <c r="GJS44" s="562" t="s">
        <v>898</v>
      </c>
      <c r="GJT44" s="660" t="s">
        <v>432</v>
      </c>
      <c r="GJU44" s="562" t="s">
        <v>898</v>
      </c>
      <c r="GJV44" s="660" t="s">
        <v>432</v>
      </c>
      <c r="GJW44" s="562" t="s">
        <v>898</v>
      </c>
      <c r="GJX44" s="660" t="s">
        <v>432</v>
      </c>
      <c r="GJY44" s="562" t="s">
        <v>898</v>
      </c>
      <c r="GJZ44" s="660" t="s">
        <v>432</v>
      </c>
      <c r="GKA44" s="562" t="s">
        <v>898</v>
      </c>
      <c r="GKB44" s="660" t="s">
        <v>432</v>
      </c>
      <c r="GKC44" s="562" t="s">
        <v>898</v>
      </c>
      <c r="GKD44" s="660" t="s">
        <v>432</v>
      </c>
      <c r="GKE44" s="562" t="s">
        <v>898</v>
      </c>
      <c r="GKF44" s="660" t="s">
        <v>432</v>
      </c>
      <c r="GKG44" s="562" t="s">
        <v>898</v>
      </c>
      <c r="GKH44" s="660" t="s">
        <v>432</v>
      </c>
      <c r="GKI44" s="562" t="s">
        <v>898</v>
      </c>
      <c r="GKJ44" s="660" t="s">
        <v>432</v>
      </c>
      <c r="GKK44" s="562" t="s">
        <v>898</v>
      </c>
      <c r="GKL44" s="660" t="s">
        <v>432</v>
      </c>
      <c r="GKM44" s="562" t="s">
        <v>898</v>
      </c>
      <c r="GKN44" s="660" t="s">
        <v>432</v>
      </c>
      <c r="GKO44" s="562" t="s">
        <v>898</v>
      </c>
      <c r="GKP44" s="660" t="s">
        <v>432</v>
      </c>
      <c r="GKQ44" s="562" t="s">
        <v>898</v>
      </c>
      <c r="GKR44" s="660" t="s">
        <v>432</v>
      </c>
      <c r="GKS44" s="562" t="s">
        <v>898</v>
      </c>
      <c r="GKT44" s="660" t="s">
        <v>432</v>
      </c>
      <c r="GKU44" s="562" t="s">
        <v>898</v>
      </c>
      <c r="GKV44" s="660" t="s">
        <v>432</v>
      </c>
      <c r="GKW44" s="562" t="s">
        <v>898</v>
      </c>
      <c r="GKX44" s="660" t="s">
        <v>432</v>
      </c>
      <c r="GKY44" s="562" t="s">
        <v>898</v>
      </c>
      <c r="GKZ44" s="660" t="s">
        <v>432</v>
      </c>
      <c r="GLA44" s="562" t="s">
        <v>898</v>
      </c>
      <c r="GLB44" s="660" t="s">
        <v>432</v>
      </c>
      <c r="GLC44" s="562" t="s">
        <v>898</v>
      </c>
      <c r="GLD44" s="660" t="s">
        <v>432</v>
      </c>
      <c r="GLE44" s="562" t="s">
        <v>898</v>
      </c>
      <c r="GLF44" s="660" t="s">
        <v>432</v>
      </c>
      <c r="GLG44" s="562" t="s">
        <v>898</v>
      </c>
      <c r="GLH44" s="660" t="s">
        <v>432</v>
      </c>
      <c r="GLI44" s="562" t="s">
        <v>898</v>
      </c>
      <c r="GLJ44" s="660" t="s">
        <v>432</v>
      </c>
      <c r="GLK44" s="562" t="s">
        <v>898</v>
      </c>
      <c r="GLL44" s="660" t="s">
        <v>432</v>
      </c>
      <c r="GLM44" s="562" t="s">
        <v>898</v>
      </c>
      <c r="GLN44" s="660" t="s">
        <v>432</v>
      </c>
      <c r="GLO44" s="562" t="s">
        <v>898</v>
      </c>
      <c r="GLP44" s="660" t="s">
        <v>432</v>
      </c>
      <c r="GLQ44" s="562" t="s">
        <v>898</v>
      </c>
      <c r="GLR44" s="660" t="s">
        <v>432</v>
      </c>
      <c r="GLS44" s="562" t="s">
        <v>898</v>
      </c>
      <c r="GLT44" s="660" t="s">
        <v>432</v>
      </c>
      <c r="GLU44" s="562" t="s">
        <v>898</v>
      </c>
      <c r="GLV44" s="660" t="s">
        <v>432</v>
      </c>
      <c r="GLW44" s="562" t="s">
        <v>898</v>
      </c>
      <c r="GLX44" s="660" t="s">
        <v>432</v>
      </c>
      <c r="GLY44" s="562" t="s">
        <v>898</v>
      </c>
      <c r="GLZ44" s="660" t="s">
        <v>432</v>
      </c>
      <c r="GMA44" s="562" t="s">
        <v>898</v>
      </c>
      <c r="GMB44" s="660" t="s">
        <v>432</v>
      </c>
      <c r="GMC44" s="562" t="s">
        <v>898</v>
      </c>
      <c r="GMD44" s="660" t="s">
        <v>432</v>
      </c>
      <c r="GME44" s="562" t="s">
        <v>898</v>
      </c>
      <c r="GMF44" s="660" t="s">
        <v>432</v>
      </c>
      <c r="GMG44" s="562" t="s">
        <v>898</v>
      </c>
      <c r="GMH44" s="660" t="s">
        <v>432</v>
      </c>
      <c r="GMI44" s="562" t="s">
        <v>898</v>
      </c>
      <c r="GMJ44" s="660" t="s">
        <v>432</v>
      </c>
      <c r="GMK44" s="562" t="s">
        <v>898</v>
      </c>
      <c r="GML44" s="660" t="s">
        <v>432</v>
      </c>
      <c r="GMM44" s="562" t="s">
        <v>898</v>
      </c>
      <c r="GMN44" s="660" t="s">
        <v>432</v>
      </c>
      <c r="GMO44" s="562" t="s">
        <v>898</v>
      </c>
      <c r="GMP44" s="660" t="s">
        <v>432</v>
      </c>
      <c r="GMQ44" s="562" t="s">
        <v>898</v>
      </c>
      <c r="GMR44" s="660" t="s">
        <v>432</v>
      </c>
      <c r="GMS44" s="562" t="s">
        <v>898</v>
      </c>
      <c r="GMT44" s="660" t="s">
        <v>432</v>
      </c>
      <c r="GMU44" s="562" t="s">
        <v>898</v>
      </c>
      <c r="GMV44" s="660" t="s">
        <v>432</v>
      </c>
      <c r="GMW44" s="562" t="s">
        <v>898</v>
      </c>
      <c r="GMX44" s="660" t="s">
        <v>432</v>
      </c>
      <c r="GMY44" s="562" t="s">
        <v>898</v>
      </c>
      <c r="GMZ44" s="660" t="s">
        <v>432</v>
      </c>
      <c r="GNA44" s="562" t="s">
        <v>898</v>
      </c>
      <c r="GNB44" s="660" t="s">
        <v>432</v>
      </c>
      <c r="GNC44" s="562" t="s">
        <v>898</v>
      </c>
      <c r="GND44" s="660" t="s">
        <v>432</v>
      </c>
      <c r="GNE44" s="562" t="s">
        <v>898</v>
      </c>
      <c r="GNF44" s="660" t="s">
        <v>432</v>
      </c>
      <c r="GNG44" s="562" t="s">
        <v>898</v>
      </c>
      <c r="GNH44" s="660" t="s">
        <v>432</v>
      </c>
      <c r="GNI44" s="562" t="s">
        <v>898</v>
      </c>
      <c r="GNJ44" s="660" t="s">
        <v>432</v>
      </c>
      <c r="GNK44" s="562" t="s">
        <v>898</v>
      </c>
      <c r="GNL44" s="660" t="s">
        <v>432</v>
      </c>
      <c r="GNM44" s="562" t="s">
        <v>898</v>
      </c>
      <c r="GNN44" s="660" t="s">
        <v>432</v>
      </c>
      <c r="GNO44" s="562" t="s">
        <v>898</v>
      </c>
      <c r="GNP44" s="660" t="s">
        <v>432</v>
      </c>
      <c r="GNQ44" s="562" t="s">
        <v>898</v>
      </c>
      <c r="GNR44" s="660" t="s">
        <v>432</v>
      </c>
      <c r="GNS44" s="562" t="s">
        <v>898</v>
      </c>
      <c r="GNT44" s="660" t="s">
        <v>432</v>
      </c>
      <c r="GNU44" s="562" t="s">
        <v>898</v>
      </c>
      <c r="GNV44" s="660" t="s">
        <v>432</v>
      </c>
      <c r="GNW44" s="562" t="s">
        <v>898</v>
      </c>
      <c r="GNX44" s="660" t="s">
        <v>432</v>
      </c>
      <c r="GNY44" s="562" t="s">
        <v>898</v>
      </c>
      <c r="GNZ44" s="660" t="s">
        <v>432</v>
      </c>
      <c r="GOA44" s="562" t="s">
        <v>898</v>
      </c>
      <c r="GOB44" s="660" t="s">
        <v>432</v>
      </c>
      <c r="GOC44" s="562" t="s">
        <v>898</v>
      </c>
      <c r="GOD44" s="660" t="s">
        <v>432</v>
      </c>
      <c r="GOE44" s="562" t="s">
        <v>898</v>
      </c>
      <c r="GOF44" s="660" t="s">
        <v>432</v>
      </c>
      <c r="GOG44" s="562" t="s">
        <v>898</v>
      </c>
      <c r="GOH44" s="660" t="s">
        <v>432</v>
      </c>
      <c r="GOI44" s="562" t="s">
        <v>898</v>
      </c>
      <c r="GOJ44" s="660" t="s">
        <v>432</v>
      </c>
      <c r="GOK44" s="562" t="s">
        <v>898</v>
      </c>
      <c r="GOL44" s="660" t="s">
        <v>432</v>
      </c>
      <c r="GOM44" s="562" t="s">
        <v>898</v>
      </c>
      <c r="GON44" s="660" t="s">
        <v>432</v>
      </c>
      <c r="GOO44" s="562" t="s">
        <v>898</v>
      </c>
      <c r="GOP44" s="660" t="s">
        <v>432</v>
      </c>
      <c r="GOQ44" s="562" t="s">
        <v>898</v>
      </c>
      <c r="GOR44" s="660" t="s">
        <v>432</v>
      </c>
      <c r="GOS44" s="562" t="s">
        <v>898</v>
      </c>
      <c r="GOT44" s="660" t="s">
        <v>432</v>
      </c>
      <c r="GOU44" s="562" t="s">
        <v>898</v>
      </c>
      <c r="GOV44" s="660" t="s">
        <v>432</v>
      </c>
      <c r="GOW44" s="562" t="s">
        <v>898</v>
      </c>
      <c r="GOX44" s="660" t="s">
        <v>432</v>
      </c>
      <c r="GOY44" s="562" t="s">
        <v>898</v>
      </c>
      <c r="GOZ44" s="660" t="s">
        <v>432</v>
      </c>
      <c r="GPA44" s="562" t="s">
        <v>898</v>
      </c>
      <c r="GPB44" s="660" t="s">
        <v>432</v>
      </c>
      <c r="GPC44" s="562" t="s">
        <v>898</v>
      </c>
      <c r="GPD44" s="660" t="s">
        <v>432</v>
      </c>
      <c r="GPE44" s="562" t="s">
        <v>898</v>
      </c>
      <c r="GPF44" s="660" t="s">
        <v>432</v>
      </c>
      <c r="GPG44" s="562" t="s">
        <v>898</v>
      </c>
      <c r="GPH44" s="660" t="s">
        <v>432</v>
      </c>
      <c r="GPI44" s="562" t="s">
        <v>898</v>
      </c>
      <c r="GPJ44" s="660" t="s">
        <v>432</v>
      </c>
      <c r="GPK44" s="562" t="s">
        <v>898</v>
      </c>
      <c r="GPL44" s="660" t="s">
        <v>432</v>
      </c>
      <c r="GPM44" s="562" t="s">
        <v>898</v>
      </c>
      <c r="GPN44" s="660" t="s">
        <v>432</v>
      </c>
      <c r="GPO44" s="562" t="s">
        <v>898</v>
      </c>
      <c r="GPP44" s="660" t="s">
        <v>432</v>
      </c>
      <c r="GPQ44" s="562" t="s">
        <v>898</v>
      </c>
      <c r="GPR44" s="660" t="s">
        <v>432</v>
      </c>
      <c r="GPS44" s="562" t="s">
        <v>898</v>
      </c>
      <c r="GPT44" s="660" t="s">
        <v>432</v>
      </c>
      <c r="GPU44" s="562" t="s">
        <v>898</v>
      </c>
      <c r="GPV44" s="660" t="s">
        <v>432</v>
      </c>
      <c r="GPW44" s="562" t="s">
        <v>898</v>
      </c>
      <c r="GPX44" s="660" t="s">
        <v>432</v>
      </c>
      <c r="GPY44" s="562" t="s">
        <v>898</v>
      </c>
      <c r="GPZ44" s="660" t="s">
        <v>432</v>
      </c>
      <c r="GQA44" s="562" t="s">
        <v>898</v>
      </c>
      <c r="GQB44" s="660" t="s">
        <v>432</v>
      </c>
      <c r="GQC44" s="562" t="s">
        <v>898</v>
      </c>
      <c r="GQD44" s="660" t="s">
        <v>432</v>
      </c>
      <c r="GQE44" s="562" t="s">
        <v>898</v>
      </c>
      <c r="GQF44" s="660" t="s">
        <v>432</v>
      </c>
      <c r="GQG44" s="562" t="s">
        <v>898</v>
      </c>
      <c r="GQH44" s="660" t="s">
        <v>432</v>
      </c>
      <c r="GQI44" s="562" t="s">
        <v>898</v>
      </c>
      <c r="GQJ44" s="660" t="s">
        <v>432</v>
      </c>
      <c r="GQK44" s="562" t="s">
        <v>898</v>
      </c>
      <c r="GQL44" s="660" t="s">
        <v>432</v>
      </c>
      <c r="GQM44" s="562" t="s">
        <v>898</v>
      </c>
      <c r="GQN44" s="660" t="s">
        <v>432</v>
      </c>
      <c r="GQO44" s="562" t="s">
        <v>898</v>
      </c>
      <c r="GQP44" s="660" t="s">
        <v>432</v>
      </c>
      <c r="GQQ44" s="562" t="s">
        <v>898</v>
      </c>
      <c r="GQR44" s="660" t="s">
        <v>432</v>
      </c>
      <c r="GQS44" s="562" t="s">
        <v>898</v>
      </c>
      <c r="GQT44" s="660" t="s">
        <v>432</v>
      </c>
      <c r="GQU44" s="562" t="s">
        <v>898</v>
      </c>
      <c r="GQV44" s="660" t="s">
        <v>432</v>
      </c>
      <c r="GQW44" s="562" t="s">
        <v>898</v>
      </c>
      <c r="GQX44" s="660" t="s">
        <v>432</v>
      </c>
      <c r="GQY44" s="562" t="s">
        <v>898</v>
      </c>
      <c r="GQZ44" s="660" t="s">
        <v>432</v>
      </c>
      <c r="GRA44" s="562" t="s">
        <v>898</v>
      </c>
      <c r="GRB44" s="660" t="s">
        <v>432</v>
      </c>
      <c r="GRC44" s="562" t="s">
        <v>898</v>
      </c>
      <c r="GRD44" s="660" t="s">
        <v>432</v>
      </c>
      <c r="GRE44" s="562" t="s">
        <v>898</v>
      </c>
      <c r="GRF44" s="660" t="s">
        <v>432</v>
      </c>
      <c r="GRG44" s="562" t="s">
        <v>898</v>
      </c>
      <c r="GRH44" s="660" t="s">
        <v>432</v>
      </c>
      <c r="GRI44" s="562" t="s">
        <v>898</v>
      </c>
      <c r="GRJ44" s="660" t="s">
        <v>432</v>
      </c>
      <c r="GRK44" s="562" t="s">
        <v>898</v>
      </c>
      <c r="GRL44" s="660" t="s">
        <v>432</v>
      </c>
      <c r="GRM44" s="562" t="s">
        <v>898</v>
      </c>
      <c r="GRN44" s="660" t="s">
        <v>432</v>
      </c>
      <c r="GRO44" s="562" t="s">
        <v>898</v>
      </c>
      <c r="GRP44" s="660" t="s">
        <v>432</v>
      </c>
      <c r="GRQ44" s="562" t="s">
        <v>898</v>
      </c>
      <c r="GRR44" s="660" t="s">
        <v>432</v>
      </c>
      <c r="GRS44" s="562" t="s">
        <v>898</v>
      </c>
      <c r="GRT44" s="660" t="s">
        <v>432</v>
      </c>
      <c r="GRU44" s="562" t="s">
        <v>898</v>
      </c>
      <c r="GRV44" s="660" t="s">
        <v>432</v>
      </c>
      <c r="GRW44" s="562" t="s">
        <v>898</v>
      </c>
      <c r="GRX44" s="660" t="s">
        <v>432</v>
      </c>
      <c r="GRY44" s="562" t="s">
        <v>898</v>
      </c>
      <c r="GRZ44" s="660" t="s">
        <v>432</v>
      </c>
      <c r="GSA44" s="562" t="s">
        <v>898</v>
      </c>
      <c r="GSB44" s="660" t="s">
        <v>432</v>
      </c>
      <c r="GSC44" s="562" t="s">
        <v>898</v>
      </c>
      <c r="GSD44" s="660" t="s">
        <v>432</v>
      </c>
      <c r="GSE44" s="562" t="s">
        <v>898</v>
      </c>
      <c r="GSF44" s="660" t="s">
        <v>432</v>
      </c>
      <c r="GSG44" s="562" t="s">
        <v>898</v>
      </c>
      <c r="GSH44" s="660" t="s">
        <v>432</v>
      </c>
      <c r="GSI44" s="562" t="s">
        <v>898</v>
      </c>
      <c r="GSJ44" s="660" t="s">
        <v>432</v>
      </c>
      <c r="GSK44" s="562" t="s">
        <v>898</v>
      </c>
      <c r="GSL44" s="660" t="s">
        <v>432</v>
      </c>
      <c r="GSM44" s="562" t="s">
        <v>898</v>
      </c>
      <c r="GSN44" s="660" t="s">
        <v>432</v>
      </c>
      <c r="GSO44" s="562" t="s">
        <v>898</v>
      </c>
      <c r="GSP44" s="660" t="s">
        <v>432</v>
      </c>
      <c r="GSQ44" s="562" t="s">
        <v>898</v>
      </c>
      <c r="GSR44" s="660" t="s">
        <v>432</v>
      </c>
      <c r="GSS44" s="562" t="s">
        <v>898</v>
      </c>
      <c r="GST44" s="660" t="s">
        <v>432</v>
      </c>
      <c r="GSU44" s="562" t="s">
        <v>898</v>
      </c>
      <c r="GSV44" s="660" t="s">
        <v>432</v>
      </c>
      <c r="GSW44" s="562" t="s">
        <v>898</v>
      </c>
      <c r="GSX44" s="660" t="s">
        <v>432</v>
      </c>
      <c r="GSY44" s="562" t="s">
        <v>898</v>
      </c>
      <c r="GSZ44" s="660" t="s">
        <v>432</v>
      </c>
      <c r="GTA44" s="562" t="s">
        <v>898</v>
      </c>
      <c r="GTB44" s="660" t="s">
        <v>432</v>
      </c>
      <c r="GTC44" s="562" t="s">
        <v>898</v>
      </c>
      <c r="GTD44" s="660" t="s">
        <v>432</v>
      </c>
      <c r="GTE44" s="562" t="s">
        <v>898</v>
      </c>
      <c r="GTF44" s="660" t="s">
        <v>432</v>
      </c>
      <c r="GTG44" s="562" t="s">
        <v>898</v>
      </c>
      <c r="GTH44" s="660" t="s">
        <v>432</v>
      </c>
      <c r="GTI44" s="562" t="s">
        <v>898</v>
      </c>
      <c r="GTJ44" s="660" t="s">
        <v>432</v>
      </c>
      <c r="GTK44" s="562" t="s">
        <v>898</v>
      </c>
      <c r="GTL44" s="660" t="s">
        <v>432</v>
      </c>
      <c r="GTM44" s="562" t="s">
        <v>898</v>
      </c>
      <c r="GTN44" s="660" t="s">
        <v>432</v>
      </c>
      <c r="GTO44" s="562" t="s">
        <v>898</v>
      </c>
      <c r="GTP44" s="660" t="s">
        <v>432</v>
      </c>
      <c r="GTQ44" s="562" t="s">
        <v>898</v>
      </c>
      <c r="GTR44" s="660" t="s">
        <v>432</v>
      </c>
      <c r="GTS44" s="562" t="s">
        <v>898</v>
      </c>
      <c r="GTT44" s="660" t="s">
        <v>432</v>
      </c>
      <c r="GTU44" s="562" t="s">
        <v>898</v>
      </c>
      <c r="GTV44" s="660" t="s">
        <v>432</v>
      </c>
      <c r="GTW44" s="562" t="s">
        <v>898</v>
      </c>
      <c r="GTX44" s="660" t="s">
        <v>432</v>
      </c>
      <c r="GTY44" s="562" t="s">
        <v>898</v>
      </c>
      <c r="GTZ44" s="660" t="s">
        <v>432</v>
      </c>
      <c r="GUA44" s="562" t="s">
        <v>898</v>
      </c>
      <c r="GUB44" s="660" t="s">
        <v>432</v>
      </c>
      <c r="GUC44" s="562" t="s">
        <v>898</v>
      </c>
      <c r="GUD44" s="660" t="s">
        <v>432</v>
      </c>
      <c r="GUE44" s="562" t="s">
        <v>898</v>
      </c>
      <c r="GUF44" s="660" t="s">
        <v>432</v>
      </c>
      <c r="GUG44" s="562" t="s">
        <v>898</v>
      </c>
      <c r="GUH44" s="660" t="s">
        <v>432</v>
      </c>
      <c r="GUI44" s="562" t="s">
        <v>898</v>
      </c>
      <c r="GUJ44" s="660" t="s">
        <v>432</v>
      </c>
      <c r="GUK44" s="562" t="s">
        <v>898</v>
      </c>
      <c r="GUL44" s="660" t="s">
        <v>432</v>
      </c>
      <c r="GUM44" s="562" t="s">
        <v>898</v>
      </c>
      <c r="GUN44" s="660" t="s">
        <v>432</v>
      </c>
      <c r="GUO44" s="562" t="s">
        <v>898</v>
      </c>
      <c r="GUP44" s="660" t="s">
        <v>432</v>
      </c>
      <c r="GUQ44" s="562" t="s">
        <v>898</v>
      </c>
      <c r="GUR44" s="660" t="s">
        <v>432</v>
      </c>
      <c r="GUS44" s="562" t="s">
        <v>898</v>
      </c>
      <c r="GUT44" s="660" t="s">
        <v>432</v>
      </c>
      <c r="GUU44" s="562" t="s">
        <v>898</v>
      </c>
      <c r="GUV44" s="660" t="s">
        <v>432</v>
      </c>
      <c r="GUW44" s="562" t="s">
        <v>898</v>
      </c>
      <c r="GUX44" s="660" t="s">
        <v>432</v>
      </c>
      <c r="GUY44" s="562" t="s">
        <v>898</v>
      </c>
      <c r="GUZ44" s="660" t="s">
        <v>432</v>
      </c>
      <c r="GVA44" s="562" t="s">
        <v>898</v>
      </c>
      <c r="GVB44" s="660" t="s">
        <v>432</v>
      </c>
      <c r="GVC44" s="562" t="s">
        <v>898</v>
      </c>
      <c r="GVD44" s="660" t="s">
        <v>432</v>
      </c>
      <c r="GVE44" s="562" t="s">
        <v>898</v>
      </c>
      <c r="GVF44" s="660" t="s">
        <v>432</v>
      </c>
      <c r="GVG44" s="562" t="s">
        <v>898</v>
      </c>
      <c r="GVH44" s="660" t="s">
        <v>432</v>
      </c>
      <c r="GVI44" s="562" t="s">
        <v>898</v>
      </c>
      <c r="GVJ44" s="660" t="s">
        <v>432</v>
      </c>
      <c r="GVK44" s="562" t="s">
        <v>898</v>
      </c>
      <c r="GVL44" s="660" t="s">
        <v>432</v>
      </c>
      <c r="GVM44" s="562" t="s">
        <v>898</v>
      </c>
      <c r="GVN44" s="660" t="s">
        <v>432</v>
      </c>
      <c r="GVO44" s="562" t="s">
        <v>898</v>
      </c>
      <c r="GVP44" s="660" t="s">
        <v>432</v>
      </c>
      <c r="GVQ44" s="562" t="s">
        <v>898</v>
      </c>
      <c r="GVR44" s="660" t="s">
        <v>432</v>
      </c>
      <c r="GVS44" s="562" t="s">
        <v>898</v>
      </c>
      <c r="GVT44" s="660" t="s">
        <v>432</v>
      </c>
      <c r="GVU44" s="562" t="s">
        <v>898</v>
      </c>
      <c r="GVV44" s="660" t="s">
        <v>432</v>
      </c>
      <c r="GVW44" s="562" t="s">
        <v>898</v>
      </c>
      <c r="GVX44" s="660" t="s">
        <v>432</v>
      </c>
      <c r="GVY44" s="562" t="s">
        <v>898</v>
      </c>
      <c r="GVZ44" s="660" t="s">
        <v>432</v>
      </c>
      <c r="GWA44" s="562" t="s">
        <v>898</v>
      </c>
      <c r="GWB44" s="660" t="s">
        <v>432</v>
      </c>
      <c r="GWC44" s="562" t="s">
        <v>898</v>
      </c>
      <c r="GWD44" s="660" t="s">
        <v>432</v>
      </c>
      <c r="GWE44" s="562" t="s">
        <v>898</v>
      </c>
      <c r="GWF44" s="660" t="s">
        <v>432</v>
      </c>
      <c r="GWG44" s="562" t="s">
        <v>898</v>
      </c>
      <c r="GWH44" s="660" t="s">
        <v>432</v>
      </c>
      <c r="GWI44" s="562" t="s">
        <v>898</v>
      </c>
      <c r="GWJ44" s="660" t="s">
        <v>432</v>
      </c>
      <c r="GWK44" s="562" t="s">
        <v>898</v>
      </c>
      <c r="GWL44" s="660" t="s">
        <v>432</v>
      </c>
      <c r="GWM44" s="562" t="s">
        <v>898</v>
      </c>
      <c r="GWN44" s="660" t="s">
        <v>432</v>
      </c>
      <c r="GWO44" s="562" t="s">
        <v>898</v>
      </c>
      <c r="GWP44" s="660" t="s">
        <v>432</v>
      </c>
      <c r="GWQ44" s="562" t="s">
        <v>898</v>
      </c>
      <c r="GWR44" s="660" t="s">
        <v>432</v>
      </c>
      <c r="GWS44" s="562" t="s">
        <v>898</v>
      </c>
      <c r="GWT44" s="660" t="s">
        <v>432</v>
      </c>
      <c r="GWU44" s="562" t="s">
        <v>898</v>
      </c>
      <c r="GWV44" s="660" t="s">
        <v>432</v>
      </c>
      <c r="GWW44" s="562" t="s">
        <v>898</v>
      </c>
      <c r="GWX44" s="660" t="s">
        <v>432</v>
      </c>
      <c r="GWY44" s="562" t="s">
        <v>898</v>
      </c>
      <c r="GWZ44" s="660" t="s">
        <v>432</v>
      </c>
      <c r="GXA44" s="562" t="s">
        <v>898</v>
      </c>
      <c r="GXB44" s="660" t="s">
        <v>432</v>
      </c>
      <c r="GXC44" s="562" t="s">
        <v>898</v>
      </c>
      <c r="GXD44" s="660" t="s">
        <v>432</v>
      </c>
      <c r="GXE44" s="562" t="s">
        <v>898</v>
      </c>
      <c r="GXF44" s="660" t="s">
        <v>432</v>
      </c>
      <c r="GXG44" s="562" t="s">
        <v>898</v>
      </c>
      <c r="GXH44" s="660" t="s">
        <v>432</v>
      </c>
      <c r="GXI44" s="562" t="s">
        <v>898</v>
      </c>
      <c r="GXJ44" s="660" t="s">
        <v>432</v>
      </c>
      <c r="GXK44" s="562" t="s">
        <v>898</v>
      </c>
      <c r="GXL44" s="660" t="s">
        <v>432</v>
      </c>
      <c r="GXM44" s="562" t="s">
        <v>898</v>
      </c>
      <c r="GXN44" s="660" t="s">
        <v>432</v>
      </c>
      <c r="GXO44" s="562" t="s">
        <v>898</v>
      </c>
      <c r="GXP44" s="660" t="s">
        <v>432</v>
      </c>
      <c r="GXQ44" s="562" t="s">
        <v>898</v>
      </c>
      <c r="GXR44" s="660" t="s">
        <v>432</v>
      </c>
      <c r="GXS44" s="562" t="s">
        <v>898</v>
      </c>
      <c r="GXT44" s="660" t="s">
        <v>432</v>
      </c>
      <c r="GXU44" s="562" t="s">
        <v>898</v>
      </c>
      <c r="GXV44" s="660" t="s">
        <v>432</v>
      </c>
      <c r="GXW44" s="562" t="s">
        <v>898</v>
      </c>
      <c r="GXX44" s="660" t="s">
        <v>432</v>
      </c>
      <c r="GXY44" s="562" t="s">
        <v>898</v>
      </c>
      <c r="GXZ44" s="660" t="s">
        <v>432</v>
      </c>
      <c r="GYA44" s="562" t="s">
        <v>898</v>
      </c>
      <c r="GYB44" s="660" t="s">
        <v>432</v>
      </c>
      <c r="GYC44" s="562" t="s">
        <v>898</v>
      </c>
      <c r="GYD44" s="660" t="s">
        <v>432</v>
      </c>
      <c r="GYE44" s="562" t="s">
        <v>898</v>
      </c>
      <c r="GYF44" s="660" t="s">
        <v>432</v>
      </c>
      <c r="GYG44" s="562" t="s">
        <v>898</v>
      </c>
      <c r="GYH44" s="660" t="s">
        <v>432</v>
      </c>
      <c r="GYI44" s="562" t="s">
        <v>898</v>
      </c>
      <c r="GYJ44" s="660" t="s">
        <v>432</v>
      </c>
      <c r="GYK44" s="562" t="s">
        <v>898</v>
      </c>
      <c r="GYL44" s="660" t="s">
        <v>432</v>
      </c>
      <c r="GYM44" s="562" t="s">
        <v>898</v>
      </c>
      <c r="GYN44" s="660" t="s">
        <v>432</v>
      </c>
      <c r="GYO44" s="562" t="s">
        <v>898</v>
      </c>
      <c r="GYP44" s="660" t="s">
        <v>432</v>
      </c>
      <c r="GYQ44" s="562" t="s">
        <v>898</v>
      </c>
      <c r="GYR44" s="660" t="s">
        <v>432</v>
      </c>
      <c r="GYS44" s="562" t="s">
        <v>898</v>
      </c>
      <c r="GYT44" s="660" t="s">
        <v>432</v>
      </c>
      <c r="GYU44" s="562" t="s">
        <v>898</v>
      </c>
      <c r="GYV44" s="660" t="s">
        <v>432</v>
      </c>
      <c r="GYW44" s="562" t="s">
        <v>898</v>
      </c>
      <c r="GYX44" s="660" t="s">
        <v>432</v>
      </c>
      <c r="GYY44" s="562" t="s">
        <v>898</v>
      </c>
      <c r="GYZ44" s="660" t="s">
        <v>432</v>
      </c>
      <c r="GZA44" s="562" t="s">
        <v>898</v>
      </c>
      <c r="GZB44" s="660" t="s">
        <v>432</v>
      </c>
      <c r="GZC44" s="562" t="s">
        <v>898</v>
      </c>
      <c r="GZD44" s="660" t="s">
        <v>432</v>
      </c>
      <c r="GZE44" s="562" t="s">
        <v>898</v>
      </c>
      <c r="GZF44" s="660" t="s">
        <v>432</v>
      </c>
      <c r="GZG44" s="562" t="s">
        <v>898</v>
      </c>
      <c r="GZH44" s="660" t="s">
        <v>432</v>
      </c>
      <c r="GZI44" s="562" t="s">
        <v>898</v>
      </c>
      <c r="GZJ44" s="660" t="s">
        <v>432</v>
      </c>
      <c r="GZK44" s="562" t="s">
        <v>898</v>
      </c>
      <c r="GZL44" s="660" t="s">
        <v>432</v>
      </c>
      <c r="GZM44" s="562" t="s">
        <v>898</v>
      </c>
      <c r="GZN44" s="660" t="s">
        <v>432</v>
      </c>
      <c r="GZO44" s="562" t="s">
        <v>898</v>
      </c>
      <c r="GZP44" s="660" t="s">
        <v>432</v>
      </c>
      <c r="GZQ44" s="562" t="s">
        <v>898</v>
      </c>
      <c r="GZR44" s="660" t="s">
        <v>432</v>
      </c>
      <c r="GZS44" s="562" t="s">
        <v>898</v>
      </c>
      <c r="GZT44" s="660" t="s">
        <v>432</v>
      </c>
      <c r="GZU44" s="562" t="s">
        <v>898</v>
      </c>
      <c r="GZV44" s="660" t="s">
        <v>432</v>
      </c>
      <c r="GZW44" s="562" t="s">
        <v>898</v>
      </c>
      <c r="GZX44" s="660" t="s">
        <v>432</v>
      </c>
      <c r="GZY44" s="562" t="s">
        <v>898</v>
      </c>
      <c r="GZZ44" s="660" t="s">
        <v>432</v>
      </c>
      <c r="HAA44" s="562" t="s">
        <v>898</v>
      </c>
      <c r="HAB44" s="660" t="s">
        <v>432</v>
      </c>
      <c r="HAC44" s="562" t="s">
        <v>898</v>
      </c>
      <c r="HAD44" s="660" t="s">
        <v>432</v>
      </c>
      <c r="HAE44" s="562" t="s">
        <v>898</v>
      </c>
      <c r="HAF44" s="660" t="s">
        <v>432</v>
      </c>
      <c r="HAG44" s="562" t="s">
        <v>898</v>
      </c>
      <c r="HAH44" s="660" t="s">
        <v>432</v>
      </c>
      <c r="HAI44" s="562" t="s">
        <v>898</v>
      </c>
      <c r="HAJ44" s="660" t="s">
        <v>432</v>
      </c>
      <c r="HAK44" s="562" t="s">
        <v>898</v>
      </c>
      <c r="HAL44" s="660" t="s">
        <v>432</v>
      </c>
      <c r="HAM44" s="562" t="s">
        <v>898</v>
      </c>
      <c r="HAN44" s="660" t="s">
        <v>432</v>
      </c>
      <c r="HAO44" s="562" t="s">
        <v>898</v>
      </c>
      <c r="HAP44" s="660" t="s">
        <v>432</v>
      </c>
      <c r="HAQ44" s="562" t="s">
        <v>898</v>
      </c>
      <c r="HAR44" s="660" t="s">
        <v>432</v>
      </c>
      <c r="HAS44" s="562" t="s">
        <v>898</v>
      </c>
      <c r="HAT44" s="660" t="s">
        <v>432</v>
      </c>
      <c r="HAU44" s="562" t="s">
        <v>898</v>
      </c>
      <c r="HAV44" s="660" t="s">
        <v>432</v>
      </c>
      <c r="HAW44" s="562" t="s">
        <v>898</v>
      </c>
      <c r="HAX44" s="660" t="s">
        <v>432</v>
      </c>
      <c r="HAY44" s="562" t="s">
        <v>898</v>
      </c>
      <c r="HAZ44" s="660" t="s">
        <v>432</v>
      </c>
      <c r="HBA44" s="562" t="s">
        <v>898</v>
      </c>
      <c r="HBB44" s="660" t="s">
        <v>432</v>
      </c>
      <c r="HBC44" s="562" t="s">
        <v>898</v>
      </c>
      <c r="HBD44" s="660" t="s">
        <v>432</v>
      </c>
      <c r="HBE44" s="562" t="s">
        <v>898</v>
      </c>
      <c r="HBF44" s="660" t="s">
        <v>432</v>
      </c>
      <c r="HBG44" s="562" t="s">
        <v>898</v>
      </c>
      <c r="HBH44" s="660" t="s">
        <v>432</v>
      </c>
      <c r="HBI44" s="562" t="s">
        <v>898</v>
      </c>
      <c r="HBJ44" s="660" t="s">
        <v>432</v>
      </c>
      <c r="HBK44" s="562" t="s">
        <v>898</v>
      </c>
      <c r="HBL44" s="660" t="s">
        <v>432</v>
      </c>
      <c r="HBM44" s="562" t="s">
        <v>898</v>
      </c>
      <c r="HBN44" s="660" t="s">
        <v>432</v>
      </c>
      <c r="HBO44" s="562" t="s">
        <v>898</v>
      </c>
      <c r="HBP44" s="660" t="s">
        <v>432</v>
      </c>
      <c r="HBQ44" s="562" t="s">
        <v>898</v>
      </c>
      <c r="HBR44" s="660" t="s">
        <v>432</v>
      </c>
      <c r="HBS44" s="562" t="s">
        <v>898</v>
      </c>
      <c r="HBT44" s="660" t="s">
        <v>432</v>
      </c>
      <c r="HBU44" s="562" t="s">
        <v>898</v>
      </c>
      <c r="HBV44" s="660" t="s">
        <v>432</v>
      </c>
      <c r="HBW44" s="562" t="s">
        <v>898</v>
      </c>
      <c r="HBX44" s="660" t="s">
        <v>432</v>
      </c>
      <c r="HBY44" s="562" t="s">
        <v>898</v>
      </c>
      <c r="HBZ44" s="660" t="s">
        <v>432</v>
      </c>
      <c r="HCA44" s="562" t="s">
        <v>898</v>
      </c>
      <c r="HCB44" s="660" t="s">
        <v>432</v>
      </c>
      <c r="HCC44" s="562" t="s">
        <v>898</v>
      </c>
      <c r="HCD44" s="660" t="s">
        <v>432</v>
      </c>
      <c r="HCE44" s="562" t="s">
        <v>898</v>
      </c>
      <c r="HCF44" s="660" t="s">
        <v>432</v>
      </c>
      <c r="HCG44" s="562" t="s">
        <v>898</v>
      </c>
      <c r="HCH44" s="660" t="s">
        <v>432</v>
      </c>
      <c r="HCI44" s="562" t="s">
        <v>898</v>
      </c>
      <c r="HCJ44" s="660" t="s">
        <v>432</v>
      </c>
      <c r="HCK44" s="562" t="s">
        <v>898</v>
      </c>
      <c r="HCL44" s="660" t="s">
        <v>432</v>
      </c>
      <c r="HCM44" s="562" t="s">
        <v>898</v>
      </c>
      <c r="HCN44" s="660" t="s">
        <v>432</v>
      </c>
      <c r="HCO44" s="562" t="s">
        <v>898</v>
      </c>
      <c r="HCP44" s="660" t="s">
        <v>432</v>
      </c>
      <c r="HCQ44" s="562" t="s">
        <v>898</v>
      </c>
      <c r="HCR44" s="660" t="s">
        <v>432</v>
      </c>
      <c r="HCS44" s="562" t="s">
        <v>898</v>
      </c>
      <c r="HCT44" s="660" t="s">
        <v>432</v>
      </c>
      <c r="HCU44" s="562" t="s">
        <v>898</v>
      </c>
      <c r="HCV44" s="660" t="s">
        <v>432</v>
      </c>
      <c r="HCW44" s="562" t="s">
        <v>898</v>
      </c>
      <c r="HCX44" s="660" t="s">
        <v>432</v>
      </c>
      <c r="HCY44" s="562" t="s">
        <v>898</v>
      </c>
      <c r="HCZ44" s="660" t="s">
        <v>432</v>
      </c>
      <c r="HDA44" s="562" t="s">
        <v>898</v>
      </c>
      <c r="HDB44" s="660" t="s">
        <v>432</v>
      </c>
      <c r="HDC44" s="562" t="s">
        <v>898</v>
      </c>
      <c r="HDD44" s="660" t="s">
        <v>432</v>
      </c>
      <c r="HDE44" s="562" t="s">
        <v>898</v>
      </c>
      <c r="HDF44" s="660" t="s">
        <v>432</v>
      </c>
      <c r="HDG44" s="562" t="s">
        <v>898</v>
      </c>
      <c r="HDH44" s="660" t="s">
        <v>432</v>
      </c>
      <c r="HDI44" s="562" t="s">
        <v>898</v>
      </c>
      <c r="HDJ44" s="660" t="s">
        <v>432</v>
      </c>
      <c r="HDK44" s="562" t="s">
        <v>898</v>
      </c>
      <c r="HDL44" s="660" t="s">
        <v>432</v>
      </c>
      <c r="HDM44" s="562" t="s">
        <v>898</v>
      </c>
      <c r="HDN44" s="660" t="s">
        <v>432</v>
      </c>
      <c r="HDO44" s="562" t="s">
        <v>898</v>
      </c>
      <c r="HDP44" s="660" t="s">
        <v>432</v>
      </c>
      <c r="HDQ44" s="562" t="s">
        <v>898</v>
      </c>
      <c r="HDR44" s="660" t="s">
        <v>432</v>
      </c>
      <c r="HDS44" s="562" t="s">
        <v>898</v>
      </c>
      <c r="HDT44" s="660" t="s">
        <v>432</v>
      </c>
      <c r="HDU44" s="562" t="s">
        <v>898</v>
      </c>
      <c r="HDV44" s="660" t="s">
        <v>432</v>
      </c>
      <c r="HDW44" s="562" t="s">
        <v>898</v>
      </c>
      <c r="HDX44" s="660" t="s">
        <v>432</v>
      </c>
      <c r="HDY44" s="562" t="s">
        <v>898</v>
      </c>
      <c r="HDZ44" s="660" t="s">
        <v>432</v>
      </c>
      <c r="HEA44" s="562" t="s">
        <v>898</v>
      </c>
      <c r="HEB44" s="660" t="s">
        <v>432</v>
      </c>
      <c r="HEC44" s="562" t="s">
        <v>898</v>
      </c>
      <c r="HED44" s="660" t="s">
        <v>432</v>
      </c>
      <c r="HEE44" s="562" t="s">
        <v>898</v>
      </c>
      <c r="HEF44" s="660" t="s">
        <v>432</v>
      </c>
      <c r="HEG44" s="562" t="s">
        <v>898</v>
      </c>
      <c r="HEH44" s="660" t="s">
        <v>432</v>
      </c>
      <c r="HEI44" s="562" t="s">
        <v>898</v>
      </c>
      <c r="HEJ44" s="660" t="s">
        <v>432</v>
      </c>
      <c r="HEK44" s="562" t="s">
        <v>898</v>
      </c>
      <c r="HEL44" s="660" t="s">
        <v>432</v>
      </c>
      <c r="HEM44" s="562" t="s">
        <v>898</v>
      </c>
      <c r="HEN44" s="660" t="s">
        <v>432</v>
      </c>
      <c r="HEO44" s="562" t="s">
        <v>898</v>
      </c>
      <c r="HEP44" s="660" t="s">
        <v>432</v>
      </c>
      <c r="HEQ44" s="562" t="s">
        <v>898</v>
      </c>
      <c r="HER44" s="660" t="s">
        <v>432</v>
      </c>
      <c r="HES44" s="562" t="s">
        <v>898</v>
      </c>
      <c r="HET44" s="660" t="s">
        <v>432</v>
      </c>
      <c r="HEU44" s="562" t="s">
        <v>898</v>
      </c>
      <c r="HEV44" s="660" t="s">
        <v>432</v>
      </c>
      <c r="HEW44" s="562" t="s">
        <v>898</v>
      </c>
      <c r="HEX44" s="660" t="s">
        <v>432</v>
      </c>
      <c r="HEY44" s="562" t="s">
        <v>898</v>
      </c>
      <c r="HEZ44" s="660" t="s">
        <v>432</v>
      </c>
      <c r="HFA44" s="562" t="s">
        <v>898</v>
      </c>
      <c r="HFB44" s="660" t="s">
        <v>432</v>
      </c>
      <c r="HFC44" s="562" t="s">
        <v>898</v>
      </c>
      <c r="HFD44" s="660" t="s">
        <v>432</v>
      </c>
      <c r="HFE44" s="562" t="s">
        <v>898</v>
      </c>
      <c r="HFF44" s="660" t="s">
        <v>432</v>
      </c>
      <c r="HFG44" s="562" t="s">
        <v>898</v>
      </c>
      <c r="HFH44" s="660" t="s">
        <v>432</v>
      </c>
      <c r="HFI44" s="562" t="s">
        <v>898</v>
      </c>
      <c r="HFJ44" s="660" t="s">
        <v>432</v>
      </c>
      <c r="HFK44" s="562" t="s">
        <v>898</v>
      </c>
      <c r="HFL44" s="660" t="s">
        <v>432</v>
      </c>
      <c r="HFM44" s="562" t="s">
        <v>898</v>
      </c>
      <c r="HFN44" s="660" t="s">
        <v>432</v>
      </c>
      <c r="HFO44" s="562" t="s">
        <v>898</v>
      </c>
      <c r="HFP44" s="660" t="s">
        <v>432</v>
      </c>
      <c r="HFQ44" s="562" t="s">
        <v>898</v>
      </c>
      <c r="HFR44" s="660" t="s">
        <v>432</v>
      </c>
      <c r="HFS44" s="562" t="s">
        <v>898</v>
      </c>
      <c r="HFT44" s="660" t="s">
        <v>432</v>
      </c>
      <c r="HFU44" s="562" t="s">
        <v>898</v>
      </c>
      <c r="HFV44" s="660" t="s">
        <v>432</v>
      </c>
      <c r="HFW44" s="562" t="s">
        <v>898</v>
      </c>
      <c r="HFX44" s="660" t="s">
        <v>432</v>
      </c>
      <c r="HFY44" s="562" t="s">
        <v>898</v>
      </c>
      <c r="HFZ44" s="660" t="s">
        <v>432</v>
      </c>
      <c r="HGA44" s="562" t="s">
        <v>898</v>
      </c>
      <c r="HGB44" s="660" t="s">
        <v>432</v>
      </c>
      <c r="HGC44" s="562" t="s">
        <v>898</v>
      </c>
      <c r="HGD44" s="660" t="s">
        <v>432</v>
      </c>
      <c r="HGE44" s="562" t="s">
        <v>898</v>
      </c>
      <c r="HGF44" s="660" t="s">
        <v>432</v>
      </c>
      <c r="HGG44" s="562" t="s">
        <v>898</v>
      </c>
      <c r="HGH44" s="660" t="s">
        <v>432</v>
      </c>
      <c r="HGI44" s="562" t="s">
        <v>898</v>
      </c>
      <c r="HGJ44" s="660" t="s">
        <v>432</v>
      </c>
      <c r="HGK44" s="562" t="s">
        <v>898</v>
      </c>
      <c r="HGL44" s="660" t="s">
        <v>432</v>
      </c>
      <c r="HGM44" s="562" t="s">
        <v>898</v>
      </c>
      <c r="HGN44" s="660" t="s">
        <v>432</v>
      </c>
      <c r="HGO44" s="562" t="s">
        <v>898</v>
      </c>
      <c r="HGP44" s="660" t="s">
        <v>432</v>
      </c>
      <c r="HGQ44" s="562" t="s">
        <v>898</v>
      </c>
      <c r="HGR44" s="660" t="s">
        <v>432</v>
      </c>
      <c r="HGS44" s="562" t="s">
        <v>898</v>
      </c>
      <c r="HGT44" s="660" t="s">
        <v>432</v>
      </c>
      <c r="HGU44" s="562" t="s">
        <v>898</v>
      </c>
      <c r="HGV44" s="660" t="s">
        <v>432</v>
      </c>
      <c r="HGW44" s="562" t="s">
        <v>898</v>
      </c>
      <c r="HGX44" s="660" t="s">
        <v>432</v>
      </c>
      <c r="HGY44" s="562" t="s">
        <v>898</v>
      </c>
      <c r="HGZ44" s="660" t="s">
        <v>432</v>
      </c>
      <c r="HHA44" s="562" t="s">
        <v>898</v>
      </c>
      <c r="HHB44" s="660" t="s">
        <v>432</v>
      </c>
      <c r="HHC44" s="562" t="s">
        <v>898</v>
      </c>
      <c r="HHD44" s="660" t="s">
        <v>432</v>
      </c>
      <c r="HHE44" s="562" t="s">
        <v>898</v>
      </c>
      <c r="HHF44" s="660" t="s">
        <v>432</v>
      </c>
      <c r="HHG44" s="562" t="s">
        <v>898</v>
      </c>
      <c r="HHH44" s="660" t="s">
        <v>432</v>
      </c>
      <c r="HHI44" s="562" t="s">
        <v>898</v>
      </c>
      <c r="HHJ44" s="660" t="s">
        <v>432</v>
      </c>
      <c r="HHK44" s="562" t="s">
        <v>898</v>
      </c>
      <c r="HHL44" s="660" t="s">
        <v>432</v>
      </c>
      <c r="HHM44" s="562" t="s">
        <v>898</v>
      </c>
      <c r="HHN44" s="660" t="s">
        <v>432</v>
      </c>
      <c r="HHO44" s="562" t="s">
        <v>898</v>
      </c>
      <c r="HHP44" s="660" t="s">
        <v>432</v>
      </c>
      <c r="HHQ44" s="562" t="s">
        <v>898</v>
      </c>
      <c r="HHR44" s="660" t="s">
        <v>432</v>
      </c>
      <c r="HHS44" s="562" t="s">
        <v>898</v>
      </c>
      <c r="HHT44" s="660" t="s">
        <v>432</v>
      </c>
      <c r="HHU44" s="562" t="s">
        <v>898</v>
      </c>
      <c r="HHV44" s="660" t="s">
        <v>432</v>
      </c>
      <c r="HHW44" s="562" t="s">
        <v>898</v>
      </c>
      <c r="HHX44" s="660" t="s">
        <v>432</v>
      </c>
      <c r="HHY44" s="562" t="s">
        <v>898</v>
      </c>
      <c r="HHZ44" s="660" t="s">
        <v>432</v>
      </c>
      <c r="HIA44" s="562" t="s">
        <v>898</v>
      </c>
      <c r="HIB44" s="660" t="s">
        <v>432</v>
      </c>
      <c r="HIC44" s="562" t="s">
        <v>898</v>
      </c>
      <c r="HID44" s="660" t="s">
        <v>432</v>
      </c>
      <c r="HIE44" s="562" t="s">
        <v>898</v>
      </c>
      <c r="HIF44" s="660" t="s">
        <v>432</v>
      </c>
      <c r="HIG44" s="562" t="s">
        <v>898</v>
      </c>
      <c r="HIH44" s="660" t="s">
        <v>432</v>
      </c>
      <c r="HII44" s="562" t="s">
        <v>898</v>
      </c>
      <c r="HIJ44" s="660" t="s">
        <v>432</v>
      </c>
      <c r="HIK44" s="562" t="s">
        <v>898</v>
      </c>
      <c r="HIL44" s="660" t="s">
        <v>432</v>
      </c>
      <c r="HIM44" s="562" t="s">
        <v>898</v>
      </c>
      <c r="HIN44" s="660" t="s">
        <v>432</v>
      </c>
      <c r="HIO44" s="562" t="s">
        <v>898</v>
      </c>
      <c r="HIP44" s="660" t="s">
        <v>432</v>
      </c>
      <c r="HIQ44" s="562" t="s">
        <v>898</v>
      </c>
      <c r="HIR44" s="660" t="s">
        <v>432</v>
      </c>
      <c r="HIS44" s="562" t="s">
        <v>898</v>
      </c>
      <c r="HIT44" s="660" t="s">
        <v>432</v>
      </c>
      <c r="HIU44" s="562" t="s">
        <v>898</v>
      </c>
      <c r="HIV44" s="660" t="s">
        <v>432</v>
      </c>
      <c r="HIW44" s="562" t="s">
        <v>898</v>
      </c>
      <c r="HIX44" s="660" t="s">
        <v>432</v>
      </c>
      <c r="HIY44" s="562" t="s">
        <v>898</v>
      </c>
      <c r="HIZ44" s="660" t="s">
        <v>432</v>
      </c>
      <c r="HJA44" s="562" t="s">
        <v>898</v>
      </c>
      <c r="HJB44" s="660" t="s">
        <v>432</v>
      </c>
      <c r="HJC44" s="562" t="s">
        <v>898</v>
      </c>
      <c r="HJD44" s="660" t="s">
        <v>432</v>
      </c>
      <c r="HJE44" s="562" t="s">
        <v>898</v>
      </c>
      <c r="HJF44" s="660" t="s">
        <v>432</v>
      </c>
      <c r="HJG44" s="562" t="s">
        <v>898</v>
      </c>
      <c r="HJH44" s="660" t="s">
        <v>432</v>
      </c>
      <c r="HJI44" s="562" t="s">
        <v>898</v>
      </c>
      <c r="HJJ44" s="660" t="s">
        <v>432</v>
      </c>
      <c r="HJK44" s="562" t="s">
        <v>898</v>
      </c>
      <c r="HJL44" s="660" t="s">
        <v>432</v>
      </c>
      <c r="HJM44" s="562" t="s">
        <v>898</v>
      </c>
      <c r="HJN44" s="660" t="s">
        <v>432</v>
      </c>
      <c r="HJO44" s="562" t="s">
        <v>898</v>
      </c>
      <c r="HJP44" s="660" t="s">
        <v>432</v>
      </c>
      <c r="HJQ44" s="562" t="s">
        <v>898</v>
      </c>
      <c r="HJR44" s="660" t="s">
        <v>432</v>
      </c>
      <c r="HJS44" s="562" t="s">
        <v>898</v>
      </c>
      <c r="HJT44" s="660" t="s">
        <v>432</v>
      </c>
      <c r="HJU44" s="562" t="s">
        <v>898</v>
      </c>
      <c r="HJV44" s="660" t="s">
        <v>432</v>
      </c>
      <c r="HJW44" s="562" t="s">
        <v>898</v>
      </c>
      <c r="HJX44" s="660" t="s">
        <v>432</v>
      </c>
      <c r="HJY44" s="562" t="s">
        <v>898</v>
      </c>
      <c r="HJZ44" s="660" t="s">
        <v>432</v>
      </c>
      <c r="HKA44" s="562" t="s">
        <v>898</v>
      </c>
      <c r="HKB44" s="660" t="s">
        <v>432</v>
      </c>
      <c r="HKC44" s="562" t="s">
        <v>898</v>
      </c>
      <c r="HKD44" s="660" t="s">
        <v>432</v>
      </c>
      <c r="HKE44" s="562" t="s">
        <v>898</v>
      </c>
      <c r="HKF44" s="660" t="s">
        <v>432</v>
      </c>
      <c r="HKG44" s="562" t="s">
        <v>898</v>
      </c>
      <c r="HKH44" s="660" t="s">
        <v>432</v>
      </c>
      <c r="HKI44" s="562" t="s">
        <v>898</v>
      </c>
      <c r="HKJ44" s="660" t="s">
        <v>432</v>
      </c>
      <c r="HKK44" s="562" t="s">
        <v>898</v>
      </c>
      <c r="HKL44" s="660" t="s">
        <v>432</v>
      </c>
      <c r="HKM44" s="562" t="s">
        <v>898</v>
      </c>
      <c r="HKN44" s="660" t="s">
        <v>432</v>
      </c>
      <c r="HKO44" s="562" t="s">
        <v>898</v>
      </c>
      <c r="HKP44" s="660" t="s">
        <v>432</v>
      </c>
      <c r="HKQ44" s="562" t="s">
        <v>898</v>
      </c>
      <c r="HKR44" s="660" t="s">
        <v>432</v>
      </c>
      <c r="HKS44" s="562" t="s">
        <v>898</v>
      </c>
      <c r="HKT44" s="660" t="s">
        <v>432</v>
      </c>
      <c r="HKU44" s="562" t="s">
        <v>898</v>
      </c>
      <c r="HKV44" s="660" t="s">
        <v>432</v>
      </c>
      <c r="HKW44" s="562" t="s">
        <v>898</v>
      </c>
      <c r="HKX44" s="660" t="s">
        <v>432</v>
      </c>
      <c r="HKY44" s="562" t="s">
        <v>898</v>
      </c>
      <c r="HKZ44" s="660" t="s">
        <v>432</v>
      </c>
      <c r="HLA44" s="562" t="s">
        <v>898</v>
      </c>
      <c r="HLB44" s="660" t="s">
        <v>432</v>
      </c>
      <c r="HLC44" s="562" t="s">
        <v>898</v>
      </c>
      <c r="HLD44" s="660" t="s">
        <v>432</v>
      </c>
      <c r="HLE44" s="562" t="s">
        <v>898</v>
      </c>
      <c r="HLF44" s="660" t="s">
        <v>432</v>
      </c>
      <c r="HLG44" s="562" t="s">
        <v>898</v>
      </c>
      <c r="HLH44" s="660" t="s">
        <v>432</v>
      </c>
      <c r="HLI44" s="562" t="s">
        <v>898</v>
      </c>
      <c r="HLJ44" s="660" t="s">
        <v>432</v>
      </c>
      <c r="HLK44" s="562" t="s">
        <v>898</v>
      </c>
      <c r="HLL44" s="660" t="s">
        <v>432</v>
      </c>
      <c r="HLM44" s="562" t="s">
        <v>898</v>
      </c>
      <c r="HLN44" s="660" t="s">
        <v>432</v>
      </c>
      <c r="HLO44" s="562" t="s">
        <v>898</v>
      </c>
      <c r="HLP44" s="660" t="s">
        <v>432</v>
      </c>
      <c r="HLQ44" s="562" t="s">
        <v>898</v>
      </c>
      <c r="HLR44" s="660" t="s">
        <v>432</v>
      </c>
      <c r="HLS44" s="562" t="s">
        <v>898</v>
      </c>
      <c r="HLT44" s="660" t="s">
        <v>432</v>
      </c>
      <c r="HLU44" s="562" t="s">
        <v>898</v>
      </c>
      <c r="HLV44" s="660" t="s">
        <v>432</v>
      </c>
      <c r="HLW44" s="562" t="s">
        <v>898</v>
      </c>
      <c r="HLX44" s="660" t="s">
        <v>432</v>
      </c>
      <c r="HLY44" s="562" t="s">
        <v>898</v>
      </c>
      <c r="HLZ44" s="660" t="s">
        <v>432</v>
      </c>
      <c r="HMA44" s="562" t="s">
        <v>898</v>
      </c>
      <c r="HMB44" s="660" t="s">
        <v>432</v>
      </c>
      <c r="HMC44" s="562" t="s">
        <v>898</v>
      </c>
      <c r="HMD44" s="660" t="s">
        <v>432</v>
      </c>
      <c r="HME44" s="562" t="s">
        <v>898</v>
      </c>
      <c r="HMF44" s="660" t="s">
        <v>432</v>
      </c>
      <c r="HMG44" s="562" t="s">
        <v>898</v>
      </c>
      <c r="HMH44" s="660" t="s">
        <v>432</v>
      </c>
      <c r="HMI44" s="562" t="s">
        <v>898</v>
      </c>
      <c r="HMJ44" s="660" t="s">
        <v>432</v>
      </c>
      <c r="HMK44" s="562" t="s">
        <v>898</v>
      </c>
      <c r="HML44" s="660" t="s">
        <v>432</v>
      </c>
      <c r="HMM44" s="562" t="s">
        <v>898</v>
      </c>
      <c r="HMN44" s="660" t="s">
        <v>432</v>
      </c>
      <c r="HMO44" s="562" t="s">
        <v>898</v>
      </c>
      <c r="HMP44" s="660" t="s">
        <v>432</v>
      </c>
      <c r="HMQ44" s="562" t="s">
        <v>898</v>
      </c>
      <c r="HMR44" s="660" t="s">
        <v>432</v>
      </c>
      <c r="HMS44" s="562" t="s">
        <v>898</v>
      </c>
      <c r="HMT44" s="660" t="s">
        <v>432</v>
      </c>
      <c r="HMU44" s="562" t="s">
        <v>898</v>
      </c>
      <c r="HMV44" s="660" t="s">
        <v>432</v>
      </c>
      <c r="HMW44" s="562" t="s">
        <v>898</v>
      </c>
      <c r="HMX44" s="660" t="s">
        <v>432</v>
      </c>
      <c r="HMY44" s="562" t="s">
        <v>898</v>
      </c>
      <c r="HMZ44" s="660" t="s">
        <v>432</v>
      </c>
      <c r="HNA44" s="562" t="s">
        <v>898</v>
      </c>
      <c r="HNB44" s="660" t="s">
        <v>432</v>
      </c>
      <c r="HNC44" s="562" t="s">
        <v>898</v>
      </c>
      <c r="HND44" s="660" t="s">
        <v>432</v>
      </c>
      <c r="HNE44" s="562" t="s">
        <v>898</v>
      </c>
      <c r="HNF44" s="660" t="s">
        <v>432</v>
      </c>
      <c r="HNG44" s="562" t="s">
        <v>898</v>
      </c>
      <c r="HNH44" s="660" t="s">
        <v>432</v>
      </c>
      <c r="HNI44" s="562" t="s">
        <v>898</v>
      </c>
      <c r="HNJ44" s="660" t="s">
        <v>432</v>
      </c>
      <c r="HNK44" s="562" t="s">
        <v>898</v>
      </c>
      <c r="HNL44" s="660" t="s">
        <v>432</v>
      </c>
      <c r="HNM44" s="562" t="s">
        <v>898</v>
      </c>
      <c r="HNN44" s="660" t="s">
        <v>432</v>
      </c>
      <c r="HNO44" s="562" t="s">
        <v>898</v>
      </c>
      <c r="HNP44" s="660" t="s">
        <v>432</v>
      </c>
      <c r="HNQ44" s="562" t="s">
        <v>898</v>
      </c>
      <c r="HNR44" s="660" t="s">
        <v>432</v>
      </c>
      <c r="HNS44" s="562" t="s">
        <v>898</v>
      </c>
      <c r="HNT44" s="660" t="s">
        <v>432</v>
      </c>
      <c r="HNU44" s="562" t="s">
        <v>898</v>
      </c>
      <c r="HNV44" s="660" t="s">
        <v>432</v>
      </c>
      <c r="HNW44" s="562" t="s">
        <v>898</v>
      </c>
      <c r="HNX44" s="660" t="s">
        <v>432</v>
      </c>
      <c r="HNY44" s="562" t="s">
        <v>898</v>
      </c>
      <c r="HNZ44" s="660" t="s">
        <v>432</v>
      </c>
      <c r="HOA44" s="562" t="s">
        <v>898</v>
      </c>
      <c r="HOB44" s="660" t="s">
        <v>432</v>
      </c>
      <c r="HOC44" s="562" t="s">
        <v>898</v>
      </c>
      <c r="HOD44" s="660" t="s">
        <v>432</v>
      </c>
      <c r="HOE44" s="562" t="s">
        <v>898</v>
      </c>
      <c r="HOF44" s="660" t="s">
        <v>432</v>
      </c>
      <c r="HOG44" s="562" t="s">
        <v>898</v>
      </c>
      <c r="HOH44" s="660" t="s">
        <v>432</v>
      </c>
      <c r="HOI44" s="562" t="s">
        <v>898</v>
      </c>
      <c r="HOJ44" s="660" t="s">
        <v>432</v>
      </c>
      <c r="HOK44" s="562" t="s">
        <v>898</v>
      </c>
      <c r="HOL44" s="660" t="s">
        <v>432</v>
      </c>
      <c r="HOM44" s="562" t="s">
        <v>898</v>
      </c>
      <c r="HON44" s="660" t="s">
        <v>432</v>
      </c>
      <c r="HOO44" s="562" t="s">
        <v>898</v>
      </c>
      <c r="HOP44" s="660" t="s">
        <v>432</v>
      </c>
      <c r="HOQ44" s="562" t="s">
        <v>898</v>
      </c>
      <c r="HOR44" s="660" t="s">
        <v>432</v>
      </c>
      <c r="HOS44" s="562" t="s">
        <v>898</v>
      </c>
      <c r="HOT44" s="660" t="s">
        <v>432</v>
      </c>
      <c r="HOU44" s="562" t="s">
        <v>898</v>
      </c>
      <c r="HOV44" s="660" t="s">
        <v>432</v>
      </c>
      <c r="HOW44" s="562" t="s">
        <v>898</v>
      </c>
      <c r="HOX44" s="660" t="s">
        <v>432</v>
      </c>
      <c r="HOY44" s="562" t="s">
        <v>898</v>
      </c>
      <c r="HOZ44" s="660" t="s">
        <v>432</v>
      </c>
      <c r="HPA44" s="562" t="s">
        <v>898</v>
      </c>
      <c r="HPB44" s="660" t="s">
        <v>432</v>
      </c>
      <c r="HPC44" s="562" t="s">
        <v>898</v>
      </c>
      <c r="HPD44" s="660" t="s">
        <v>432</v>
      </c>
      <c r="HPE44" s="562" t="s">
        <v>898</v>
      </c>
      <c r="HPF44" s="660" t="s">
        <v>432</v>
      </c>
      <c r="HPG44" s="562" t="s">
        <v>898</v>
      </c>
      <c r="HPH44" s="660" t="s">
        <v>432</v>
      </c>
      <c r="HPI44" s="562" t="s">
        <v>898</v>
      </c>
      <c r="HPJ44" s="660" t="s">
        <v>432</v>
      </c>
      <c r="HPK44" s="562" t="s">
        <v>898</v>
      </c>
      <c r="HPL44" s="660" t="s">
        <v>432</v>
      </c>
      <c r="HPM44" s="562" t="s">
        <v>898</v>
      </c>
      <c r="HPN44" s="660" t="s">
        <v>432</v>
      </c>
      <c r="HPO44" s="562" t="s">
        <v>898</v>
      </c>
      <c r="HPP44" s="660" t="s">
        <v>432</v>
      </c>
      <c r="HPQ44" s="562" t="s">
        <v>898</v>
      </c>
      <c r="HPR44" s="660" t="s">
        <v>432</v>
      </c>
      <c r="HPS44" s="562" t="s">
        <v>898</v>
      </c>
      <c r="HPT44" s="660" t="s">
        <v>432</v>
      </c>
      <c r="HPU44" s="562" t="s">
        <v>898</v>
      </c>
      <c r="HPV44" s="660" t="s">
        <v>432</v>
      </c>
      <c r="HPW44" s="562" t="s">
        <v>898</v>
      </c>
      <c r="HPX44" s="660" t="s">
        <v>432</v>
      </c>
      <c r="HPY44" s="562" t="s">
        <v>898</v>
      </c>
      <c r="HPZ44" s="660" t="s">
        <v>432</v>
      </c>
      <c r="HQA44" s="562" t="s">
        <v>898</v>
      </c>
      <c r="HQB44" s="660" t="s">
        <v>432</v>
      </c>
      <c r="HQC44" s="562" t="s">
        <v>898</v>
      </c>
      <c r="HQD44" s="660" t="s">
        <v>432</v>
      </c>
      <c r="HQE44" s="562" t="s">
        <v>898</v>
      </c>
      <c r="HQF44" s="660" t="s">
        <v>432</v>
      </c>
      <c r="HQG44" s="562" t="s">
        <v>898</v>
      </c>
      <c r="HQH44" s="660" t="s">
        <v>432</v>
      </c>
      <c r="HQI44" s="562" t="s">
        <v>898</v>
      </c>
      <c r="HQJ44" s="660" t="s">
        <v>432</v>
      </c>
      <c r="HQK44" s="562" t="s">
        <v>898</v>
      </c>
      <c r="HQL44" s="660" t="s">
        <v>432</v>
      </c>
      <c r="HQM44" s="562" t="s">
        <v>898</v>
      </c>
      <c r="HQN44" s="660" t="s">
        <v>432</v>
      </c>
      <c r="HQO44" s="562" t="s">
        <v>898</v>
      </c>
      <c r="HQP44" s="660" t="s">
        <v>432</v>
      </c>
      <c r="HQQ44" s="562" t="s">
        <v>898</v>
      </c>
      <c r="HQR44" s="660" t="s">
        <v>432</v>
      </c>
      <c r="HQS44" s="562" t="s">
        <v>898</v>
      </c>
      <c r="HQT44" s="660" t="s">
        <v>432</v>
      </c>
      <c r="HQU44" s="562" t="s">
        <v>898</v>
      </c>
      <c r="HQV44" s="660" t="s">
        <v>432</v>
      </c>
      <c r="HQW44" s="562" t="s">
        <v>898</v>
      </c>
      <c r="HQX44" s="660" t="s">
        <v>432</v>
      </c>
      <c r="HQY44" s="562" t="s">
        <v>898</v>
      </c>
      <c r="HQZ44" s="660" t="s">
        <v>432</v>
      </c>
      <c r="HRA44" s="562" t="s">
        <v>898</v>
      </c>
      <c r="HRB44" s="660" t="s">
        <v>432</v>
      </c>
      <c r="HRC44" s="562" t="s">
        <v>898</v>
      </c>
      <c r="HRD44" s="660" t="s">
        <v>432</v>
      </c>
      <c r="HRE44" s="562" t="s">
        <v>898</v>
      </c>
      <c r="HRF44" s="660" t="s">
        <v>432</v>
      </c>
      <c r="HRG44" s="562" t="s">
        <v>898</v>
      </c>
      <c r="HRH44" s="660" t="s">
        <v>432</v>
      </c>
      <c r="HRI44" s="562" t="s">
        <v>898</v>
      </c>
      <c r="HRJ44" s="660" t="s">
        <v>432</v>
      </c>
      <c r="HRK44" s="562" t="s">
        <v>898</v>
      </c>
      <c r="HRL44" s="660" t="s">
        <v>432</v>
      </c>
      <c r="HRM44" s="562" t="s">
        <v>898</v>
      </c>
      <c r="HRN44" s="660" t="s">
        <v>432</v>
      </c>
      <c r="HRO44" s="562" t="s">
        <v>898</v>
      </c>
      <c r="HRP44" s="660" t="s">
        <v>432</v>
      </c>
      <c r="HRQ44" s="562" t="s">
        <v>898</v>
      </c>
      <c r="HRR44" s="660" t="s">
        <v>432</v>
      </c>
      <c r="HRS44" s="562" t="s">
        <v>898</v>
      </c>
      <c r="HRT44" s="660" t="s">
        <v>432</v>
      </c>
      <c r="HRU44" s="562" t="s">
        <v>898</v>
      </c>
      <c r="HRV44" s="660" t="s">
        <v>432</v>
      </c>
      <c r="HRW44" s="562" t="s">
        <v>898</v>
      </c>
      <c r="HRX44" s="660" t="s">
        <v>432</v>
      </c>
      <c r="HRY44" s="562" t="s">
        <v>898</v>
      </c>
      <c r="HRZ44" s="660" t="s">
        <v>432</v>
      </c>
      <c r="HSA44" s="562" t="s">
        <v>898</v>
      </c>
      <c r="HSB44" s="660" t="s">
        <v>432</v>
      </c>
      <c r="HSC44" s="562" t="s">
        <v>898</v>
      </c>
      <c r="HSD44" s="660" t="s">
        <v>432</v>
      </c>
      <c r="HSE44" s="562" t="s">
        <v>898</v>
      </c>
      <c r="HSF44" s="660" t="s">
        <v>432</v>
      </c>
      <c r="HSG44" s="562" t="s">
        <v>898</v>
      </c>
      <c r="HSH44" s="660" t="s">
        <v>432</v>
      </c>
      <c r="HSI44" s="562" t="s">
        <v>898</v>
      </c>
      <c r="HSJ44" s="660" t="s">
        <v>432</v>
      </c>
      <c r="HSK44" s="562" t="s">
        <v>898</v>
      </c>
      <c r="HSL44" s="660" t="s">
        <v>432</v>
      </c>
      <c r="HSM44" s="562" t="s">
        <v>898</v>
      </c>
      <c r="HSN44" s="660" t="s">
        <v>432</v>
      </c>
      <c r="HSO44" s="562" t="s">
        <v>898</v>
      </c>
      <c r="HSP44" s="660" t="s">
        <v>432</v>
      </c>
      <c r="HSQ44" s="562" t="s">
        <v>898</v>
      </c>
      <c r="HSR44" s="660" t="s">
        <v>432</v>
      </c>
      <c r="HSS44" s="562" t="s">
        <v>898</v>
      </c>
      <c r="HST44" s="660" t="s">
        <v>432</v>
      </c>
      <c r="HSU44" s="562" t="s">
        <v>898</v>
      </c>
      <c r="HSV44" s="660" t="s">
        <v>432</v>
      </c>
      <c r="HSW44" s="562" t="s">
        <v>898</v>
      </c>
      <c r="HSX44" s="660" t="s">
        <v>432</v>
      </c>
      <c r="HSY44" s="562" t="s">
        <v>898</v>
      </c>
      <c r="HSZ44" s="660" t="s">
        <v>432</v>
      </c>
      <c r="HTA44" s="562" t="s">
        <v>898</v>
      </c>
      <c r="HTB44" s="660" t="s">
        <v>432</v>
      </c>
      <c r="HTC44" s="562" t="s">
        <v>898</v>
      </c>
      <c r="HTD44" s="660" t="s">
        <v>432</v>
      </c>
      <c r="HTE44" s="562" t="s">
        <v>898</v>
      </c>
      <c r="HTF44" s="660" t="s">
        <v>432</v>
      </c>
      <c r="HTG44" s="562" t="s">
        <v>898</v>
      </c>
      <c r="HTH44" s="660" t="s">
        <v>432</v>
      </c>
      <c r="HTI44" s="562" t="s">
        <v>898</v>
      </c>
      <c r="HTJ44" s="660" t="s">
        <v>432</v>
      </c>
      <c r="HTK44" s="562" t="s">
        <v>898</v>
      </c>
      <c r="HTL44" s="660" t="s">
        <v>432</v>
      </c>
      <c r="HTM44" s="562" t="s">
        <v>898</v>
      </c>
      <c r="HTN44" s="660" t="s">
        <v>432</v>
      </c>
      <c r="HTO44" s="562" t="s">
        <v>898</v>
      </c>
      <c r="HTP44" s="660" t="s">
        <v>432</v>
      </c>
      <c r="HTQ44" s="562" t="s">
        <v>898</v>
      </c>
      <c r="HTR44" s="660" t="s">
        <v>432</v>
      </c>
      <c r="HTS44" s="562" t="s">
        <v>898</v>
      </c>
      <c r="HTT44" s="660" t="s">
        <v>432</v>
      </c>
      <c r="HTU44" s="562" t="s">
        <v>898</v>
      </c>
      <c r="HTV44" s="660" t="s">
        <v>432</v>
      </c>
      <c r="HTW44" s="562" t="s">
        <v>898</v>
      </c>
      <c r="HTX44" s="660" t="s">
        <v>432</v>
      </c>
      <c r="HTY44" s="562" t="s">
        <v>898</v>
      </c>
      <c r="HTZ44" s="660" t="s">
        <v>432</v>
      </c>
      <c r="HUA44" s="562" t="s">
        <v>898</v>
      </c>
      <c r="HUB44" s="660" t="s">
        <v>432</v>
      </c>
      <c r="HUC44" s="562" t="s">
        <v>898</v>
      </c>
      <c r="HUD44" s="660" t="s">
        <v>432</v>
      </c>
      <c r="HUE44" s="562" t="s">
        <v>898</v>
      </c>
      <c r="HUF44" s="660" t="s">
        <v>432</v>
      </c>
      <c r="HUG44" s="562" t="s">
        <v>898</v>
      </c>
      <c r="HUH44" s="660" t="s">
        <v>432</v>
      </c>
      <c r="HUI44" s="562" t="s">
        <v>898</v>
      </c>
      <c r="HUJ44" s="660" t="s">
        <v>432</v>
      </c>
      <c r="HUK44" s="562" t="s">
        <v>898</v>
      </c>
      <c r="HUL44" s="660" t="s">
        <v>432</v>
      </c>
      <c r="HUM44" s="562" t="s">
        <v>898</v>
      </c>
      <c r="HUN44" s="660" t="s">
        <v>432</v>
      </c>
      <c r="HUO44" s="562" t="s">
        <v>898</v>
      </c>
      <c r="HUP44" s="660" t="s">
        <v>432</v>
      </c>
      <c r="HUQ44" s="562" t="s">
        <v>898</v>
      </c>
      <c r="HUR44" s="660" t="s">
        <v>432</v>
      </c>
      <c r="HUS44" s="562" t="s">
        <v>898</v>
      </c>
      <c r="HUT44" s="660" t="s">
        <v>432</v>
      </c>
      <c r="HUU44" s="562" t="s">
        <v>898</v>
      </c>
      <c r="HUV44" s="660" t="s">
        <v>432</v>
      </c>
      <c r="HUW44" s="562" t="s">
        <v>898</v>
      </c>
      <c r="HUX44" s="660" t="s">
        <v>432</v>
      </c>
      <c r="HUY44" s="562" t="s">
        <v>898</v>
      </c>
      <c r="HUZ44" s="660" t="s">
        <v>432</v>
      </c>
      <c r="HVA44" s="562" t="s">
        <v>898</v>
      </c>
      <c r="HVB44" s="660" t="s">
        <v>432</v>
      </c>
      <c r="HVC44" s="562" t="s">
        <v>898</v>
      </c>
      <c r="HVD44" s="660" t="s">
        <v>432</v>
      </c>
      <c r="HVE44" s="562" t="s">
        <v>898</v>
      </c>
      <c r="HVF44" s="660" t="s">
        <v>432</v>
      </c>
      <c r="HVG44" s="562" t="s">
        <v>898</v>
      </c>
      <c r="HVH44" s="660" t="s">
        <v>432</v>
      </c>
      <c r="HVI44" s="562" t="s">
        <v>898</v>
      </c>
      <c r="HVJ44" s="660" t="s">
        <v>432</v>
      </c>
      <c r="HVK44" s="562" t="s">
        <v>898</v>
      </c>
      <c r="HVL44" s="660" t="s">
        <v>432</v>
      </c>
      <c r="HVM44" s="562" t="s">
        <v>898</v>
      </c>
      <c r="HVN44" s="660" t="s">
        <v>432</v>
      </c>
      <c r="HVO44" s="562" t="s">
        <v>898</v>
      </c>
      <c r="HVP44" s="660" t="s">
        <v>432</v>
      </c>
      <c r="HVQ44" s="562" t="s">
        <v>898</v>
      </c>
      <c r="HVR44" s="660" t="s">
        <v>432</v>
      </c>
      <c r="HVS44" s="562" t="s">
        <v>898</v>
      </c>
      <c r="HVT44" s="660" t="s">
        <v>432</v>
      </c>
      <c r="HVU44" s="562" t="s">
        <v>898</v>
      </c>
      <c r="HVV44" s="660" t="s">
        <v>432</v>
      </c>
      <c r="HVW44" s="562" t="s">
        <v>898</v>
      </c>
      <c r="HVX44" s="660" t="s">
        <v>432</v>
      </c>
      <c r="HVY44" s="562" t="s">
        <v>898</v>
      </c>
      <c r="HVZ44" s="660" t="s">
        <v>432</v>
      </c>
      <c r="HWA44" s="562" t="s">
        <v>898</v>
      </c>
      <c r="HWB44" s="660" t="s">
        <v>432</v>
      </c>
      <c r="HWC44" s="562" t="s">
        <v>898</v>
      </c>
      <c r="HWD44" s="660" t="s">
        <v>432</v>
      </c>
      <c r="HWE44" s="562" t="s">
        <v>898</v>
      </c>
      <c r="HWF44" s="660" t="s">
        <v>432</v>
      </c>
      <c r="HWG44" s="562" t="s">
        <v>898</v>
      </c>
      <c r="HWH44" s="660" t="s">
        <v>432</v>
      </c>
      <c r="HWI44" s="562" t="s">
        <v>898</v>
      </c>
      <c r="HWJ44" s="660" t="s">
        <v>432</v>
      </c>
      <c r="HWK44" s="562" t="s">
        <v>898</v>
      </c>
      <c r="HWL44" s="660" t="s">
        <v>432</v>
      </c>
      <c r="HWM44" s="562" t="s">
        <v>898</v>
      </c>
      <c r="HWN44" s="660" t="s">
        <v>432</v>
      </c>
      <c r="HWO44" s="562" t="s">
        <v>898</v>
      </c>
      <c r="HWP44" s="660" t="s">
        <v>432</v>
      </c>
      <c r="HWQ44" s="562" t="s">
        <v>898</v>
      </c>
      <c r="HWR44" s="660" t="s">
        <v>432</v>
      </c>
      <c r="HWS44" s="562" t="s">
        <v>898</v>
      </c>
      <c r="HWT44" s="660" t="s">
        <v>432</v>
      </c>
      <c r="HWU44" s="562" t="s">
        <v>898</v>
      </c>
      <c r="HWV44" s="660" t="s">
        <v>432</v>
      </c>
      <c r="HWW44" s="562" t="s">
        <v>898</v>
      </c>
      <c r="HWX44" s="660" t="s">
        <v>432</v>
      </c>
      <c r="HWY44" s="562" t="s">
        <v>898</v>
      </c>
      <c r="HWZ44" s="660" t="s">
        <v>432</v>
      </c>
      <c r="HXA44" s="562" t="s">
        <v>898</v>
      </c>
      <c r="HXB44" s="660" t="s">
        <v>432</v>
      </c>
      <c r="HXC44" s="562" t="s">
        <v>898</v>
      </c>
      <c r="HXD44" s="660" t="s">
        <v>432</v>
      </c>
      <c r="HXE44" s="562" t="s">
        <v>898</v>
      </c>
      <c r="HXF44" s="660" t="s">
        <v>432</v>
      </c>
      <c r="HXG44" s="562" t="s">
        <v>898</v>
      </c>
      <c r="HXH44" s="660" t="s">
        <v>432</v>
      </c>
      <c r="HXI44" s="562" t="s">
        <v>898</v>
      </c>
      <c r="HXJ44" s="660" t="s">
        <v>432</v>
      </c>
      <c r="HXK44" s="562" t="s">
        <v>898</v>
      </c>
      <c r="HXL44" s="660" t="s">
        <v>432</v>
      </c>
      <c r="HXM44" s="562" t="s">
        <v>898</v>
      </c>
      <c r="HXN44" s="660" t="s">
        <v>432</v>
      </c>
      <c r="HXO44" s="562" t="s">
        <v>898</v>
      </c>
      <c r="HXP44" s="660" t="s">
        <v>432</v>
      </c>
      <c r="HXQ44" s="562" t="s">
        <v>898</v>
      </c>
      <c r="HXR44" s="660" t="s">
        <v>432</v>
      </c>
      <c r="HXS44" s="562" t="s">
        <v>898</v>
      </c>
      <c r="HXT44" s="660" t="s">
        <v>432</v>
      </c>
      <c r="HXU44" s="562" t="s">
        <v>898</v>
      </c>
      <c r="HXV44" s="660" t="s">
        <v>432</v>
      </c>
      <c r="HXW44" s="562" t="s">
        <v>898</v>
      </c>
      <c r="HXX44" s="660" t="s">
        <v>432</v>
      </c>
      <c r="HXY44" s="562" t="s">
        <v>898</v>
      </c>
      <c r="HXZ44" s="660" t="s">
        <v>432</v>
      </c>
      <c r="HYA44" s="562" t="s">
        <v>898</v>
      </c>
      <c r="HYB44" s="660" t="s">
        <v>432</v>
      </c>
      <c r="HYC44" s="562" t="s">
        <v>898</v>
      </c>
      <c r="HYD44" s="660" t="s">
        <v>432</v>
      </c>
      <c r="HYE44" s="562" t="s">
        <v>898</v>
      </c>
      <c r="HYF44" s="660" t="s">
        <v>432</v>
      </c>
      <c r="HYG44" s="562" t="s">
        <v>898</v>
      </c>
      <c r="HYH44" s="660" t="s">
        <v>432</v>
      </c>
      <c r="HYI44" s="562" t="s">
        <v>898</v>
      </c>
      <c r="HYJ44" s="660" t="s">
        <v>432</v>
      </c>
      <c r="HYK44" s="562" t="s">
        <v>898</v>
      </c>
      <c r="HYL44" s="660" t="s">
        <v>432</v>
      </c>
      <c r="HYM44" s="562" t="s">
        <v>898</v>
      </c>
      <c r="HYN44" s="660" t="s">
        <v>432</v>
      </c>
      <c r="HYO44" s="562" t="s">
        <v>898</v>
      </c>
      <c r="HYP44" s="660" t="s">
        <v>432</v>
      </c>
      <c r="HYQ44" s="562" t="s">
        <v>898</v>
      </c>
      <c r="HYR44" s="660" t="s">
        <v>432</v>
      </c>
      <c r="HYS44" s="562" t="s">
        <v>898</v>
      </c>
      <c r="HYT44" s="660" t="s">
        <v>432</v>
      </c>
      <c r="HYU44" s="562" t="s">
        <v>898</v>
      </c>
      <c r="HYV44" s="660" t="s">
        <v>432</v>
      </c>
      <c r="HYW44" s="562" t="s">
        <v>898</v>
      </c>
      <c r="HYX44" s="660" t="s">
        <v>432</v>
      </c>
      <c r="HYY44" s="562" t="s">
        <v>898</v>
      </c>
      <c r="HYZ44" s="660" t="s">
        <v>432</v>
      </c>
      <c r="HZA44" s="562" t="s">
        <v>898</v>
      </c>
      <c r="HZB44" s="660" t="s">
        <v>432</v>
      </c>
      <c r="HZC44" s="562" t="s">
        <v>898</v>
      </c>
      <c r="HZD44" s="660" t="s">
        <v>432</v>
      </c>
      <c r="HZE44" s="562" t="s">
        <v>898</v>
      </c>
      <c r="HZF44" s="660" t="s">
        <v>432</v>
      </c>
      <c r="HZG44" s="562" t="s">
        <v>898</v>
      </c>
      <c r="HZH44" s="660" t="s">
        <v>432</v>
      </c>
      <c r="HZI44" s="562" t="s">
        <v>898</v>
      </c>
      <c r="HZJ44" s="660" t="s">
        <v>432</v>
      </c>
      <c r="HZK44" s="562" t="s">
        <v>898</v>
      </c>
      <c r="HZL44" s="660" t="s">
        <v>432</v>
      </c>
      <c r="HZM44" s="562" t="s">
        <v>898</v>
      </c>
      <c r="HZN44" s="660" t="s">
        <v>432</v>
      </c>
      <c r="HZO44" s="562" t="s">
        <v>898</v>
      </c>
      <c r="HZP44" s="660" t="s">
        <v>432</v>
      </c>
      <c r="HZQ44" s="562" t="s">
        <v>898</v>
      </c>
      <c r="HZR44" s="660" t="s">
        <v>432</v>
      </c>
      <c r="HZS44" s="562" t="s">
        <v>898</v>
      </c>
      <c r="HZT44" s="660" t="s">
        <v>432</v>
      </c>
      <c r="HZU44" s="562" t="s">
        <v>898</v>
      </c>
      <c r="HZV44" s="660" t="s">
        <v>432</v>
      </c>
      <c r="HZW44" s="562" t="s">
        <v>898</v>
      </c>
      <c r="HZX44" s="660" t="s">
        <v>432</v>
      </c>
      <c r="HZY44" s="562" t="s">
        <v>898</v>
      </c>
      <c r="HZZ44" s="660" t="s">
        <v>432</v>
      </c>
      <c r="IAA44" s="562" t="s">
        <v>898</v>
      </c>
      <c r="IAB44" s="660" t="s">
        <v>432</v>
      </c>
      <c r="IAC44" s="562" t="s">
        <v>898</v>
      </c>
      <c r="IAD44" s="660" t="s">
        <v>432</v>
      </c>
      <c r="IAE44" s="562" t="s">
        <v>898</v>
      </c>
      <c r="IAF44" s="660" t="s">
        <v>432</v>
      </c>
      <c r="IAG44" s="562" t="s">
        <v>898</v>
      </c>
      <c r="IAH44" s="660" t="s">
        <v>432</v>
      </c>
      <c r="IAI44" s="562" t="s">
        <v>898</v>
      </c>
      <c r="IAJ44" s="660" t="s">
        <v>432</v>
      </c>
      <c r="IAK44" s="562" t="s">
        <v>898</v>
      </c>
      <c r="IAL44" s="660" t="s">
        <v>432</v>
      </c>
      <c r="IAM44" s="562" t="s">
        <v>898</v>
      </c>
      <c r="IAN44" s="660" t="s">
        <v>432</v>
      </c>
      <c r="IAO44" s="562" t="s">
        <v>898</v>
      </c>
      <c r="IAP44" s="660" t="s">
        <v>432</v>
      </c>
      <c r="IAQ44" s="562" t="s">
        <v>898</v>
      </c>
      <c r="IAR44" s="660" t="s">
        <v>432</v>
      </c>
      <c r="IAS44" s="562" t="s">
        <v>898</v>
      </c>
      <c r="IAT44" s="660" t="s">
        <v>432</v>
      </c>
      <c r="IAU44" s="562" t="s">
        <v>898</v>
      </c>
      <c r="IAV44" s="660" t="s">
        <v>432</v>
      </c>
      <c r="IAW44" s="562" t="s">
        <v>898</v>
      </c>
      <c r="IAX44" s="660" t="s">
        <v>432</v>
      </c>
      <c r="IAY44" s="562" t="s">
        <v>898</v>
      </c>
      <c r="IAZ44" s="660" t="s">
        <v>432</v>
      </c>
      <c r="IBA44" s="562" t="s">
        <v>898</v>
      </c>
      <c r="IBB44" s="660" t="s">
        <v>432</v>
      </c>
      <c r="IBC44" s="562" t="s">
        <v>898</v>
      </c>
      <c r="IBD44" s="660" t="s">
        <v>432</v>
      </c>
      <c r="IBE44" s="562" t="s">
        <v>898</v>
      </c>
      <c r="IBF44" s="660" t="s">
        <v>432</v>
      </c>
      <c r="IBG44" s="562" t="s">
        <v>898</v>
      </c>
      <c r="IBH44" s="660" t="s">
        <v>432</v>
      </c>
      <c r="IBI44" s="562" t="s">
        <v>898</v>
      </c>
      <c r="IBJ44" s="660" t="s">
        <v>432</v>
      </c>
      <c r="IBK44" s="562" t="s">
        <v>898</v>
      </c>
      <c r="IBL44" s="660" t="s">
        <v>432</v>
      </c>
      <c r="IBM44" s="562" t="s">
        <v>898</v>
      </c>
      <c r="IBN44" s="660" t="s">
        <v>432</v>
      </c>
      <c r="IBO44" s="562" t="s">
        <v>898</v>
      </c>
      <c r="IBP44" s="660" t="s">
        <v>432</v>
      </c>
      <c r="IBQ44" s="562" t="s">
        <v>898</v>
      </c>
      <c r="IBR44" s="660" t="s">
        <v>432</v>
      </c>
      <c r="IBS44" s="562" t="s">
        <v>898</v>
      </c>
      <c r="IBT44" s="660" t="s">
        <v>432</v>
      </c>
      <c r="IBU44" s="562" t="s">
        <v>898</v>
      </c>
      <c r="IBV44" s="660" t="s">
        <v>432</v>
      </c>
      <c r="IBW44" s="562" t="s">
        <v>898</v>
      </c>
      <c r="IBX44" s="660" t="s">
        <v>432</v>
      </c>
      <c r="IBY44" s="562" t="s">
        <v>898</v>
      </c>
      <c r="IBZ44" s="660" t="s">
        <v>432</v>
      </c>
      <c r="ICA44" s="562" t="s">
        <v>898</v>
      </c>
      <c r="ICB44" s="660" t="s">
        <v>432</v>
      </c>
      <c r="ICC44" s="562" t="s">
        <v>898</v>
      </c>
      <c r="ICD44" s="660" t="s">
        <v>432</v>
      </c>
      <c r="ICE44" s="562" t="s">
        <v>898</v>
      </c>
      <c r="ICF44" s="660" t="s">
        <v>432</v>
      </c>
      <c r="ICG44" s="562" t="s">
        <v>898</v>
      </c>
      <c r="ICH44" s="660" t="s">
        <v>432</v>
      </c>
      <c r="ICI44" s="562" t="s">
        <v>898</v>
      </c>
      <c r="ICJ44" s="660" t="s">
        <v>432</v>
      </c>
      <c r="ICK44" s="562" t="s">
        <v>898</v>
      </c>
      <c r="ICL44" s="660" t="s">
        <v>432</v>
      </c>
      <c r="ICM44" s="562" t="s">
        <v>898</v>
      </c>
      <c r="ICN44" s="660" t="s">
        <v>432</v>
      </c>
      <c r="ICO44" s="562" t="s">
        <v>898</v>
      </c>
      <c r="ICP44" s="660" t="s">
        <v>432</v>
      </c>
      <c r="ICQ44" s="562" t="s">
        <v>898</v>
      </c>
      <c r="ICR44" s="660" t="s">
        <v>432</v>
      </c>
      <c r="ICS44" s="562" t="s">
        <v>898</v>
      </c>
      <c r="ICT44" s="660" t="s">
        <v>432</v>
      </c>
      <c r="ICU44" s="562" t="s">
        <v>898</v>
      </c>
      <c r="ICV44" s="660" t="s">
        <v>432</v>
      </c>
      <c r="ICW44" s="562" t="s">
        <v>898</v>
      </c>
      <c r="ICX44" s="660" t="s">
        <v>432</v>
      </c>
      <c r="ICY44" s="562" t="s">
        <v>898</v>
      </c>
      <c r="ICZ44" s="660" t="s">
        <v>432</v>
      </c>
      <c r="IDA44" s="562" t="s">
        <v>898</v>
      </c>
      <c r="IDB44" s="660" t="s">
        <v>432</v>
      </c>
      <c r="IDC44" s="562" t="s">
        <v>898</v>
      </c>
      <c r="IDD44" s="660" t="s">
        <v>432</v>
      </c>
      <c r="IDE44" s="562" t="s">
        <v>898</v>
      </c>
      <c r="IDF44" s="660" t="s">
        <v>432</v>
      </c>
      <c r="IDG44" s="562" t="s">
        <v>898</v>
      </c>
      <c r="IDH44" s="660" t="s">
        <v>432</v>
      </c>
      <c r="IDI44" s="562" t="s">
        <v>898</v>
      </c>
      <c r="IDJ44" s="660" t="s">
        <v>432</v>
      </c>
      <c r="IDK44" s="562" t="s">
        <v>898</v>
      </c>
      <c r="IDL44" s="660" t="s">
        <v>432</v>
      </c>
      <c r="IDM44" s="562" t="s">
        <v>898</v>
      </c>
      <c r="IDN44" s="660" t="s">
        <v>432</v>
      </c>
      <c r="IDO44" s="562" t="s">
        <v>898</v>
      </c>
      <c r="IDP44" s="660" t="s">
        <v>432</v>
      </c>
      <c r="IDQ44" s="562" t="s">
        <v>898</v>
      </c>
      <c r="IDR44" s="660" t="s">
        <v>432</v>
      </c>
      <c r="IDS44" s="562" t="s">
        <v>898</v>
      </c>
      <c r="IDT44" s="660" t="s">
        <v>432</v>
      </c>
      <c r="IDU44" s="562" t="s">
        <v>898</v>
      </c>
      <c r="IDV44" s="660" t="s">
        <v>432</v>
      </c>
      <c r="IDW44" s="562" t="s">
        <v>898</v>
      </c>
      <c r="IDX44" s="660" t="s">
        <v>432</v>
      </c>
      <c r="IDY44" s="562" t="s">
        <v>898</v>
      </c>
      <c r="IDZ44" s="660" t="s">
        <v>432</v>
      </c>
      <c r="IEA44" s="562" t="s">
        <v>898</v>
      </c>
      <c r="IEB44" s="660" t="s">
        <v>432</v>
      </c>
      <c r="IEC44" s="562" t="s">
        <v>898</v>
      </c>
      <c r="IED44" s="660" t="s">
        <v>432</v>
      </c>
      <c r="IEE44" s="562" t="s">
        <v>898</v>
      </c>
      <c r="IEF44" s="660" t="s">
        <v>432</v>
      </c>
      <c r="IEG44" s="562" t="s">
        <v>898</v>
      </c>
      <c r="IEH44" s="660" t="s">
        <v>432</v>
      </c>
      <c r="IEI44" s="562" t="s">
        <v>898</v>
      </c>
      <c r="IEJ44" s="660" t="s">
        <v>432</v>
      </c>
      <c r="IEK44" s="562" t="s">
        <v>898</v>
      </c>
      <c r="IEL44" s="660" t="s">
        <v>432</v>
      </c>
      <c r="IEM44" s="562" t="s">
        <v>898</v>
      </c>
      <c r="IEN44" s="660" t="s">
        <v>432</v>
      </c>
      <c r="IEO44" s="562" t="s">
        <v>898</v>
      </c>
      <c r="IEP44" s="660" t="s">
        <v>432</v>
      </c>
      <c r="IEQ44" s="562" t="s">
        <v>898</v>
      </c>
      <c r="IER44" s="660" t="s">
        <v>432</v>
      </c>
      <c r="IES44" s="562" t="s">
        <v>898</v>
      </c>
      <c r="IET44" s="660" t="s">
        <v>432</v>
      </c>
      <c r="IEU44" s="562" t="s">
        <v>898</v>
      </c>
      <c r="IEV44" s="660" t="s">
        <v>432</v>
      </c>
      <c r="IEW44" s="562" t="s">
        <v>898</v>
      </c>
      <c r="IEX44" s="660" t="s">
        <v>432</v>
      </c>
      <c r="IEY44" s="562" t="s">
        <v>898</v>
      </c>
      <c r="IEZ44" s="660" t="s">
        <v>432</v>
      </c>
      <c r="IFA44" s="562" t="s">
        <v>898</v>
      </c>
      <c r="IFB44" s="660" t="s">
        <v>432</v>
      </c>
      <c r="IFC44" s="562" t="s">
        <v>898</v>
      </c>
      <c r="IFD44" s="660" t="s">
        <v>432</v>
      </c>
      <c r="IFE44" s="562" t="s">
        <v>898</v>
      </c>
      <c r="IFF44" s="660" t="s">
        <v>432</v>
      </c>
      <c r="IFG44" s="562" t="s">
        <v>898</v>
      </c>
      <c r="IFH44" s="660" t="s">
        <v>432</v>
      </c>
      <c r="IFI44" s="562" t="s">
        <v>898</v>
      </c>
      <c r="IFJ44" s="660" t="s">
        <v>432</v>
      </c>
      <c r="IFK44" s="562" t="s">
        <v>898</v>
      </c>
      <c r="IFL44" s="660" t="s">
        <v>432</v>
      </c>
      <c r="IFM44" s="562" t="s">
        <v>898</v>
      </c>
      <c r="IFN44" s="660" t="s">
        <v>432</v>
      </c>
      <c r="IFO44" s="562" t="s">
        <v>898</v>
      </c>
      <c r="IFP44" s="660" t="s">
        <v>432</v>
      </c>
      <c r="IFQ44" s="562" t="s">
        <v>898</v>
      </c>
      <c r="IFR44" s="660" t="s">
        <v>432</v>
      </c>
      <c r="IFS44" s="562" t="s">
        <v>898</v>
      </c>
      <c r="IFT44" s="660" t="s">
        <v>432</v>
      </c>
      <c r="IFU44" s="562" t="s">
        <v>898</v>
      </c>
      <c r="IFV44" s="660" t="s">
        <v>432</v>
      </c>
      <c r="IFW44" s="562" t="s">
        <v>898</v>
      </c>
      <c r="IFX44" s="660" t="s">
        <v>432</v>
      </c>
      <c r="IFY44" s="562" t="s">
        <v>898</v>
      </c>
      <c r="IFZ44" s="660" t="s">
        <v>432</v>
      </c>
      <c r="IGA44" s="562" t="s">
        <v>898</v>
      </c>
      <c r="IGB44" s="660" t="s">
        <v>432</v>
      </c>
      <c r="IGC44" s="562" t="s">
        <v>898</v>
      </c>
      <c r="IGD44" s="660" t="s">
        <v>432</v>
      </c>
      <c r="IGE44" s="562" t="s">
        <v>898</v>
      </c>
      <c r="IGF44" s="660" t="s">
        <v>432</v>
      </c>
      <c r="IGG44" s="562" t="s">
        <v>898</v>
      </c>
      <c r="IGH44" s="660" t="s">
        <v>432</v>
      </c>
      <c r="IGI44" s="562" t="s">
        <v>898</v>
      </c>
      <c r="IGJ44" s="660" t="s">
        <v>432</v>
      </c>
      <c r="IGK44" s="562" t="s">
        <v>898</v>
      </c>
      <c r="IGL44" s="660" t="s">
        <v>432</v>
      </c>
      <c r="IGM44" s="562" t="s">
        <v>898</v>
      </c>
      <c r="IGN44" s="660" t="s">
        <v>432</v>
      </c>
      <c r="IGO44" s="562" t="s">
        <v>898</v>
      </c>
      <c r="IGP44" s="660" t="s">
        <v>432</v>
      </c>
      <c r="IGQ44" s="562" t="s">
        <v>898</v>
      </c>
      <c r="IGR44" s="660" t="s">
        <v>432</v>
      </c>
      <c r="IGS44" s="562" t="s">
        <v>898</v>
      </c>
      <c r="IGT44" s="660" t="s">
        <v>432</v>
      </c>
      <c r="IGU44" s="562" t="s">
        <v>898</v>
      </c>
      <c r="IGV44" s="660" t="s">
        <v>432</v>
      </c>
      <c r="IGW44" s="562" t="s">
        <v>898</v>
      </c>
      <c r="IGX44" s="660" t="s">
        <v>432</v>
      </c>
      <c r="IGY44" s="562" t="s">
        <v>898</v>
      </c>
      <c r="IGZ44" s="660" t="s">
        <v>432</v>
      </c>
      <c r="IHA44" s="562" t="s">
        <v>898</v>
      </c>
      <c r="IHB44" s="660" t="s">
        <v>432</v>
      </c>
      <c r="IHC44" s="562" t="s">
        <v>898</v>
      </c>
      <c r="IHD44" s="660" t="s">
        <v>432</v>
      </c>
      <c r="IHE44" s="562" t="s">
        <v>898</v>
      </c>
      <c r="IHF44" s="660" t="s">
        <v>432</v>
      </c>
      <c r="IHG44" s="562" t="s">
        <v>898</v>
      </c>
      <c r="IHH44" s="660" t="s">
        <v>432</v>
      </c>
      <c r="IHI44" s="562" t="s">
        <v>898</v>
      </c>
      <c r="IHJ44" s="660" t="s">
        <v>432</v>
      </c>
      <c r="IHK44" s="562" t="s">
        <v>898</v>
      </c>
      <c r="IHL44" s="660" t="s">
        <v>432</v>
      </c>
      <c r="IHM44" s="562" t="s">
        <v>898</v>
      </c>
      <c r="IHN44" s="660" t="s">
        <v>432</v>
      </c>
      <c r="IHO44" s="562" t="s">
        <v>898</v>
      </c>
      <c r="IHP44" s="660" t="s">
        <v>432</v>
      </c>
      <c r="IHQ44" s="562" t="s">
        <v>898</v>
      </c>
      <c r="IHR44" s="660" t="s">
        <v>432</v>
      </c>
      <c r="IHS44" s="562" t="s">
        <v>898</v>
      </c>
      <c r="IHT44" s="660" t="s">
        <v>432</v>
      </c>
      <c r="IHU44" s="562" t="s">
        <v>898</v>
      </c>
      <c r="IHV44" s="660" t="s">
        <v>432</v>
      </c>
      <c r="IHW44" s="562" t="s">
        <v>898</v>
      </c>
      <c r="IHX44" s="660" t="s">
        <v>432</v>
      </c>
      <c r="IHY44" s="562" t="s">
        <v>898</v>
      </c>
      <c r="IHZ44" s="660" t="s">
        <v>432</v>
      </c>
      <c r="IIA44" s="562" t="s">
        <v>898</v>
      </c>
      <c r="IIB44" s="660" t="s">
        <v>432</v>
      </c>
      <c r="IIC44" s="562" t="s">
        <v>898</v>
      </c>
      <c r="IID44" s="660" t="s">
        <v>432</v>
      </c>
      <c r="IIE44" s="562" t="s">
        <v>898</v>
      </c>
      <c r="IIF44" s="660" t="s">
        <v>432</v>
      </c>
      <c r="IIG44" s="562" t="s">
        <v>898</v>
      </c>
      <c r="IIH44" s="660" t="s">
        <v>432</v>
      </c>
      <c r="III44" s="562" t="s">
        <v>898</v>
      </c>
      <c r="IIJ44" s="660" t="s">
        <v>432</v>
      </c>
      <c r="IIK44" s="562" t="s">
        <v>898</v>
      </c>
      <c r="IIL44" s="660" t="s">
        <v>432</v>
      </c>
      <c r="IIM44" s="562" t="s">
        <v>898</v>
      </c>
      <c r="IIN44" s="660" t="s">
        <v>432</v>
      </c>
      <c r="IIO44" s="562" t="s">
        <v>898</v>
      </c>
      <c r="IIP44" s="660" t="s">
        <v>432</v>
      </c>
      <c r="IIQ44" s="562" t="s">
        <v>898</v>
      </c>
      <c r="IIR44" s="660" t="s">
        <v>432</v>
      </c>
      <c r="IIS44" s="562" t="s">
        <v>898</v>
      </c>
      <c r="IIT44" s="660" t="s">
        <v>432</v>
      </c>
      <c r="IIU44" s="562" t="s">
        <v>898</v>
      </c>
      <c r="IIV44" s="660" t="s">
        <v>432</v>
      </c>
      <c r="IIW44" s="562" t="s">
        <v>898</v>
      </c>
      <c r="IIX44" s="660" t="s">
        <v>432</v>
      </c>
      <c r="IIY44" s="562" t="s">
        <v>898</v>
      </c>
      <c r="IIZ44" s="660" t="s">
        <v>432</v>
      </c>
      <c r="IJA44" s="562" t="s">
        <v>898</v>
      </c>
      <c r="IJB44" s="660" t="s">
        <v>432</v>
      </c>
      <c r="IJC44" s="562" t="s">
        <v>898</v>
      </c>
      <c r="IJD44" s="660" t="s">
        <v>432</v>
      </c>
      <c r="IJE44" s="562" t="s">
        <v>898</v>
      </c>
      <c r="IJF44" s="660" t="s">
        <v>432</v>
      </c>
      <c r="IJG44" s="562" t="s">
        <v>898</v>
      </c>
      <c r="IJH44" s="660" t="s">
        <v>432</v>
      </c>
      <c r="IJI44" s="562" t="s">
        <v>898</v>
      </c>
      <c r="IJJ44" s="660" t="s">
        <v>432</v>
      </c>
      <c r="IJK44" s="562" t="s">
        <v>898</v>
      </c>
      <c r="IJL44" s="660" t="s">
        <v>432</v>
      </c>
      <c r="IJM44" s="562" t="s">
        <v>898</v>
      </c>
      <c r="IJN44" s="660" t="s">
        <v>432</v>
      </c>
      <c r="IJO44" s="562" t="s">
        <v>898</v>
      </c>
      <c r="IJP44" s="660" t="s">
        <v>432</v>
      </c>
      <c r="IJQ44" s="562" t="s">
        <v>898</v>
      </c>
      <c r="IJR44" s="660" t="s">
        <v>432</v>
      </c>
      <c r="IJS44" s="562" t="s">
        <v>898</v>
      </c>
      <c r="IJT44" s="660" t="s">
        <v>432</v>
      </c>
      <c r="IJU44" s="562" t="s">
        <v>898</v>
      </c>
      <c r="IJV44" s="660" t="s">
        <v>432</v>
      </c>
      <c r="IJW44" s="562" t="s">
        <v>898</v>
      </c>
      <c r="IJX44" s="660" t="s">
        <v>432</v>
      </c>
      <c r="IJY44" s="562" t="s">
        <v>898</v>
      </c>
      <c r="IJZ44" s="660" t="s">
        <v>432</v>
      </c>
      <c r="IKA44" s="562" t="s">
        <v>898</v>
      </c>
      <c r="IKB44" s="660" t="s">
        <v>432</v>
      </c>
      <c r="IKC44" s="562" t="s">
        <v>898</v>
      </c>
      <c r="IKD44" s="660" t="s">
        <v>432</v>
      </c>
      <c r="IKE44" s="562" t="s">
        <v>898</v>
      </c>
      <c r="IKF44" s="660" t="s">
        <v>432</v>
      </c>
      <c r="IKG44" s="562" t="s">
        <v>898</v>
      </c>
      <c r="IKH44" s="660" t="s">
        <v>432</v>
      </c>
      <c r="IKI44" s="562" t="s">
        <v>898</v>
      </c>
      <c r="IKJ44" s="660" t="s">
        <v>432</v>
      </c>
      <c r="IKK44" s="562" t="s">
        <v>898</v>
      </c>
      <c r="IKL44" s="660" t="s">
        <v>432</v>
      </c>
      <c r="IKM44" s="562" t="s">
        <v>898</v>
      </c>
      <c r="IKN44" s="660" t="s">
        <v>432</v>
      </c>
      <c r="IKO44" s="562" t="s">
        <v>898</v>
      </c>
      <c r="IKP44" s="660" t="s">
        <v>432</v>
      </c>
      <c r="IKQ44" s="562" t="s">
        <v>898</v>
      </c>
      <c r="IKR44" s="660" t="s">
        <v>432</v>
      </c>
      <c r="IKS44" s="562" t="s">
        <v>898</v>
      </c>
      <c r="IKT44" s="660" t="s">
        <v>432</v>
      </c>
      <c r="IKU44" s="562" t="s">
        <v>898</v>
      </c>
      <c r="IKV44" s="660" t="s">
        <v>432</v>
      </c>
      <c r="IKW44" s="562" t="s">
        <v>898</v>
      </c>
      <c r="IKX44" s="660" t="s">
        <v>432</v>
      </c>
      <c r="IKY44" s="562" t="s">
        <v>898</v>
      </c>
      <c r="IKZ44" s="660" t="s">
        <v>432</v>
      </c>
      <c r="ILA44" s="562" t="s">
        <v>898</v>
      </c>
      <c r="ILB44" s="660" t="s">
        <v>432</v>
      </c>
      <c r="ILC44" s="562" t="s">
        <v>898</v>
      </c>
      <c r="ILD44" s="660" t="s">
        <v>432</v>
      </c>
      <c r="ILE44" s="562" t="s">
        <v>898</v>
      </c>
      <c r="ILF44" s="660" t="s">
        <v>432</v>
      </c>
      <c r="ILG44" s="562" t="s">
        <v>898</v>
      </c>
      <c r="ILH44" s="660" t="s">
        <v>432</v>
      </c>
      <c r="ILI44" s="562" t="s">
        <v>898</v>
      </c>
      <c r="ILJ44" s="660" t="s">
        <v>432</v>
      </c>
      <c r="ILK44" s="562" t="s">
        <v>898</v>
      </c>
      <c r="ILL44" s="660" t="s">
        <v>432</v>
      </c>
      <c r="ILM44" s="562" t="s">
        <v>898</v>
      </c>
      <c r="ILN44" s="660" t="s">
        <v>432</v>
      </c>
      <c r="ILO44" s="562" t="s">
        <v>898</v>
      </c>
      <c r="ILP44" s="660" t="s">
        <v>432</v>
      </c>
      <c r="ILQ44" s="562" t="s">
        <v>898</v>
      </c>
      <c r="ILR44" s="660" t="s">
        <v>432</v>
      </c>
      <c r="ILS44" s="562" t="s">
        <v>898</v>
      </c>
      <c r="ILT44" s="660" t="s">
        <v>432</v>
      </c>
      <c r="ILU44" s="562" t="s">
        <v>898</v>
      </c>
      <c r="ILV44" s="660" t="s">
        <v>432</v>
      </c>
      <c r="ILW44" s="562" t="s">
        <v>898</v>
      </c>
      <c r="ILX44" s="660" t="s">
        <v>432</v>
      </c>
      <c r="ILY44" s="562" t="s">
        <v>898</v>
      </c>
      <c r="ILZ44" s="660" t="s">
        <v>432</v>
      </c>
      <c r="IMA44" s="562" t="s">
        <v>898</v>
      </c>
      <c r="IMB44" s="660" t="s">
        <v>432</v>
      </c>
      <c r="IMC44" s="562" t="s">
        <v>898</v>
      </c>
      <c r="IMD44" s="660" t="s">
        <v>432</v>
      </c>
      <c r="IME44" s="562" t="s">
        <v>898</v>
      </c>
      <c r="IMF44" s="660" t="s">
        <v>432</v>
      </c>
      <c r="IMG44" s="562" t="s">
        <v>898</v>
      </c>
      <c r="IMH44" s="660" t="s">
        <v>432</v>
      </c>
      <c r="IMI44" s="562" t="s">
        <v>898</v>
      </c>
      <c r="IMJ44" s="660" t="s">
        <v>432</v>
      </c>
      <c r="IMK44" s="562" t="s">
        <v>898</v>
      </c>
      <c r="IML44" s="660" t="s">
        <v>432</v>
      </c>
      <c r="IMM44" s="562" t="s">
        <v>898</v>
      </c>
      <c r="IMN44" s="660" t="s">
        <v>432</v>
      </c>
      <c r="IMO44" s="562" t="s">
        <v>898</v>
      </c>
      <c r="IMP44" s="660" t="s">
        <v>432</v>
      </c>
      <c r="IMQ44" s="562" t="s">
        <v>898</v>
      </c>
      <c r="IMR44" s="660" t="s">
        <v>432</v>
      </c>
      <c r="IMS44" s="562" t="s">
        <v>898</v>
      </c>
      <c r="IMT44" s="660" t="s">
        <v>432</v>
      </c>
      <c r="IMU44" s="562" t="s">
        <v>898</v>
      </c>
      <c r="IMV44" s="660" t="s">
        <v>432</v>
      </c>
      <c r="IMW44" s="562" t="s">
        <v>898</v>
      </c>
      <c r="IMX44" s="660" t="s">
        <v>432</v>
      </c>
      <c r="IMY44" s="562" t="s">
        <v>898</v>
      </c>
      <c r="IMZ44" s="660" t="s">
        <v>432</v>
      </c>
      <c r="INA44" s="562" t="s">
        <v>898</v>
      </c>
      <c r="INB44" s="660" t="s">
        <v>432</v>
      </c>
      <c r="INC44" s="562" t="s">
        <v>898</v>
      </c>
      <c r="IND44" s="660" t="s">
        <v>432</v>
      </c>
      <c r="INE44" s="562" t="s">
        <v>898</v>
      </c>
      <c r="INF44" s="660" t="s">
        <v>432</v>
      </c>
      <c r="ING44" s="562" t="s">
        <v>898</v>
      </c>
      <c r="INH44" s="660" t="s">
        <v>432</v>
      </c>
      <c r="INI44" s="562" t="s">
        <v>898</v>
      </c>
      <c r="INJ44" s="660" t="s">
        <v>432</v>
      </c>
      <c r="INK44" s="562" t="s">
        <v>898</v>
      </c>
      <c r="INL44" s="660" t="s">
        <v>432</v>
      </c>
      <c r="INM44" s="562" t="s">
        <v>898</v>
      </c>
      <c r="INN44" s="660" t="s">
        <v>432</v>
      </c>
      <c r="INO44" s="562" t="s">
        <v>898</v>
      </c>
      <c r="INP44" s="660" t="s">
        <v>432</v>
      </c>
      <c r="INQ44" s="562" t="s">
        <v>898</v>
      </c>
      <c r="INR44" s="660" t="s">
        <v>432</v>
      </c>
      <c r="INS44" s="562" t="s">
        <v>898</v>
      </c>
      <c r="INT44" s="660" t="s">
        <v>432</v>
      </c>
      <c r="INU44" s="562" t="s">
        <v>898</v>
      </c>
      <c r="INV44" s="660" t="s">
        <v>432</v>
      </c>
      <c r="INW44" s="562" t="s">
        <v>898</v>
      </c>
      <c r="INX44" s="660" t="s">
        <v>432</v>
      </c>
      <c r="INY44" s="562" t="s">
        <v>898</v>
      </c>
      <c r="INZ44" s="660" t="s">
        <v>432</v>
      </c>
      <c r="IOA44" s="562" t="s">
        <v>898</v>
      </c>
      <c r="IOB44" s="660" t="s">
        <v>432</v>
      </c>
      <c r="IOC44" s="562" t="s">
        <v>898</v>
      </c>
      <c r="IOD44" s="660" t="s">
        <v>432</v>
      </c>
      <c r="IOE44" s="562" t="s">
        <v>898</v>
      </c>
      <c r="IOF44" s="660" t="s">
        <v>432</v>
      </c>
      <c r="IOG44" s="562" t="s">
        <v>898</v>
      </c>
      <c r="IOH44" s="660" t="s">
        <v>432</v>
      </c>
      <c r="IOI44" s="562" t="s">
        <v>898</v>
      </c>
      <c r="IOJ44" s="660" t="s">
        <v>432</v>
      </c>
      <c r="IOK44" s="562" t="s">
        <v>898</v>
      </c>
      <c r="IOL44" s="660" t="s">
        <v>432</v>
      </c>
      <c r="IOM44" s="562" t="s">
        <v>898</v>
      </c>
      <c r="ION44" s="660" t="s">
        <v>432</v>
      </c>
      <c r="IOO44" s="562" t="s">
        <v>898</v>
      </c>
      <c r="IOP44" s="660" t="s">
        <v>432</v>
      </c>
      <c r="IOQ44" s="562" t="s">
        <v>898</v>
      </c>
      <c r="IOR44" s="660" t="s">
        <v>432</v>
      </c>
      <c r="IOS44" s="562" t="s">
        <v>898</v>
      </c>
      <c r="IOT44" s="660" t="s">
        <v>432</v>
      </c>
      <c r="IOU44" s="562" t="s">
        <v>898</v>
      </c>
      <c r="IOV44" s="660" t="s">
        <v>432</v>
      </c>
      <c r="IOW44" s="562" t="s">
        <v>898</v>
      </c>
      <c r="IOX44" s="660" t="s">
        <v>432</v>
      </c>
      <c r="IOY44" s="562" t="s">
        <v>898</v>
      </c>
      <c r="IOZ44" s="660" t="s">
        <v>432</v>
      </c>
      <c r="IPA44" s="562" t="s">
        <v>898</v>
      </c>
      <c r="IPB44" s="660" t="s">
        <v>432</v>
      </c>
      <c r="IPC44" s="562" t="s">
        <v>898</v>
      </c>
      <c r="IPD44" s="660" t="s">
        <v>432</v>
      </c>
      <c r="IPE44" s="562" t="s">
        <v>898</v>
      </c>
      <c r="IPF44" s="660" t="s">
        <v>432</v>
      </c>
      <c r="IPG44" s="562" t="s">
        <v>898</v>
      </c>
      <c r="IPH44" s="660" t="s">
        <v>432</v>
      </c>
      <c r="IPI44" s="562" t="s">
        <v>898</v>
      </c>
      <c r="IPJ44" s="660" t="s">
        <v>432</v>
      </c>
      <c r="IPK44" s="562" t="s">
        <v>898</v>
      </c>
      <c r="IPL44" s="660" t="s">
        <v>432</v>
      </c>
      <c r="IPM44" s="562" t="s">
        <v>898</v>
      </c>
      <c r="IPN44" s="660" t="s">
        <v>432</v>
      </c>
      <c r="IPO44" s="562" t="s">
        <v>898</v>
      </c>
      <c r="IPP44" s="660" t="s">
        <v>432</v>
      </c>
      <c r="IPQ44" s="562" t="s">
        <v>898</v>
      </c>
      <c r="IPR44" s="660" t="s">
        <v>432</v>
      </c>
      <c r="IPS44" s="562" t="s">
        <v>898</v>
      </c>
      <c r="IPT44" s="660" t="s">
        <v>432</v>
      </c>
      <c r="IPU44" s="562" t="s">
        <v>898</v>
      </c>
      <c r="IPV44" s="660" t="s">
        <v>432</v>
      </c>
      <c r="IPW44" s="562" t="s">
        <v>898</v>
      </c>
      <c r="IPX44" s="660" t="s">
        <v>432</v>
      </c>
      <c r="IPY44" s="562" t="s">
        <v>898</v>
      </c>
      <c r="IPZ44" s="660" t="s">
        <v>432</v>
      </c>
      <c r="IQA44" s="562" t="s">
        <v>898</v>
      </c>
      <c r="IQB44" s="660" t="s">
        <v>432</v>
      </c>
      <c r="IQC44" s="562" t="s">
        <v>898</v>
      </c>
      <c r="IQD44" s="660" t="s">
        <v>432</v>
      </c>
      <c r="IQE44" s="562" t="s">
        <v>898</v>
      </c>
      <c r="IQF44" s="660" t="s">
        <v>432</v>
      </c>
      <c r="IQG44" s="562" t="s">
        <v>898</v>
      </c>
      <c r="IQH44" s="660" t="s">
        <v>432</v>
      </c>
      <c r="IQI44" s="562" t="s">
        <v>898</v>
      </c>
      <c r="IQJ44" s="660" t="s">
        <v>432</v>
      </c>
      <c r="IQK44" s="562" t="s">
        <v>898</v>
      </c>
      <c r="IQL44" s="660" t="s">
        <v>432</v>
      </c>
      <c r="IQM44" s="562" t="s">
        <v>898</v>
      </c>
      <c r="IQN44" s="660" t="s">
        <v>432</v>
      </c>
      <c r="IQO44" s="562" t="s">
        <v>898</v>
      </c>
      <c r="IQP44" s="660" t="s">
        <v>432</v>
      </c>
      <c r="IQQ44" s="562" t="s">
        <v>898</v>
      </c>
      <c r="IQR44" s="660" t="s">
        <v>432</v>
      </c>
      <c r="IQS44" s="562" t="s">
        <v>898</v>
      </c>
      <c r="IQT44" s="660" t="s">
        <v>432</v>
      </c>
      <c r="IQU44" s="562" t="s">
        <v>898</v>
      </c>
      <c r="IQV44" s="660" t="s">
        <v>432</v>
      </c>
      <c r="IQW44" s="562" t="s">
        <v>898</v>
      </c>
      <c r="IQX44" s="660" t="s">
        <v>432</v>
      </c>
      <c r="IQY44" s="562" t="s">
        <v>898</v>
      </c>
      <c r="IQZ44" s="660" t="s">
        <v>432</v>
      </c>
      <c r="IRA44" s="562" t="s">
        <v>898</v>
      </c>
      <c r="IRB44" s="660" t="s">
        <v>432</v>
      </c>
      <c r="IRC44" s="562" t="s">
        <v>898</v>
      </c>
      <c r="IRD44" s="660" t="s">
        <v>432</v>
      </c>
      <c r="IRE44" s="562" t="s">
        <v>898</v>
      </c>
      <c r="IRF44" s="660" t="s">
        <v>432</v>
      </c>
      <c r="IRG44" s="562" t="s">
        <v>898</v>
      </c>
      <c r="IRH44" s="660" t="s">
        <v>432</v>
      </c>
      <c r="IRI44" s="562" t="s">
        <v>898</v>
      </c>
      <c r="IRJ44" s="660" t="s">
        <v>432</v>
      </c>
      <c r="IRK44" s="562" t="s">
        <v>898</v>
      </c>
      <c r="IRL44" s="660" t="s">
        <v>432</v>
      </c>
      <c r="IRM44" s="562" t="s">
        <v>898</v>
      </c>
      <c r="IRN44" s="660" t="s">
        <v>432</v>
      </c>
      <c r="IRO44" s="562" t="s">
        <v>898</v>
      </c>
      <c r="IRP44" s="660" t="s">
        <v>432</v>
      </c>
      <c r="IRQ44" s="562" t="s">
        <v>898</v>
      </c>
      <c r="IRR44" s="660" t="s">
        <v>432</v>
      </c>
      <c r="IRS44" s="562" t="s">
        <v>898</v>
      </c>
      <c r="IRT44" s="660" t="s">
        <v>432</v>
      </c>
      <c r="IRU44" s="562" t="s">
        <v>898</v>
      </c>
      <c r="IRV44" s="660" t="s">
        <v>432</v>
      </c>
      <c r="IRW44" s="562" t="s">
        <v>898</v>
      </c>
      <c r="IRX44" s="660" t="s">
        <v>432</v>
      </c>
      <c r="IRY44" s="562" t="s">
        <v>898</v>
      </c>
      <c r="IRZ44" s="660" t="s">
        <v>432</v>
      </c>
      <c r="ISA44" s="562" t="s">
        <v>898</v>
      </c>
      <c r="ISB44" s="660" t="s">
        <v>432</v>
      </c>
      <c r="ISC44" s="562" t="s">
        <v>898</v>
      </c>
      <c r="ISD44" s="660" t="s">
        <v>432</v>
      </c>
      <c r="ISE44" s="562" t="s">
        <v>898</v>
      </c>
      <c r="ISF44" s="660" t="s">
        <v>432</v>
      </c>
      <c r="ISG44" s="562" t="s">
        <v>898</v>
      </c>
      <c r="ISH44" s="660" t="s">
        <v>432</v>
      </c>
      <c r="ISI44" s="562" t="s">
        <v>898</v>
      </c>
      <c r="ISJ44" s="660" t="s">
        <v>432</v>
      </c>
      <c r="ISK44" s="562" t="s">
        <v>898</v>
      </c>
      <c r="ISL44" s="660" t="s">
        <v>432</v>
      </c>
      <c r="ISM44" s="562" t="s">
        <v>898</v>
      </c>
      <c r="ISN44" s="660" t="s">
        <v>432</v>
      </c>
      <c r="ISO44" s="562" t="s">
        <v>898</v>
      </c>
      <c r="ISP44" s="660" t="s">
        <v>432</v>
      </c>
      <c r="ISQ44" s="562" t="s">
        <v>898</v>
      </c>
      <c r="ISR44" s="660" t="s">
        <v>432</v>
      </c>
      <c r="ISS44" s="562" t="s">
        <v>898</v>
      </c>
      <c r="IST44" s="660" t="s">
        <v>432</v>
      </c>
      <c r="ISU44" s="562" t="s">
        <v>898</v>
      </c>
      <c r="ISV44" s="660" t="s">
        <v>432</v>
      </c>
      <c r="ISW44" s="562" t="s">
        <v>898</v>
      </c>
      <c r="ISX44" s="660" t="s">
        <v>432</v>
      </c>
      <c r="ISY44" s="562" t="s">
        <v>898</v>
      </c>
      <c r="ISZ44" s="660" t="s">
        <v>432</v>
      </c>
      <c r="ITA44" s="562" t="s">
        <v>898</v>
      </c>
      <c r="ITB44" s="660" t="s">
        <v>432</v>
      </c>
      <c r="ITC44" s="562" t="s">
        <v>898</v>
      </c>
      <c r="ITD44" s="660" t="s">
        <v>432</v>
      </c>
      <c r="ITE44" s="562" t="s">
        <v>898</v>
      </c>
      <c r="ITF44" s="660" t="s">
        <v>432</v>
      </c>
      <c r="ITG44" s="562" t="s">
        <v>898</v>
      </c>
      <c r="ITH44" s="660" t="s">
        <v>432</v>
      </c>
      <c r="ITI44" s="562" t="s">
        <v>898</v>
      </c>
      <c r="ITJ44" s="660" t="s">
        <v>432</v>
      </c>
      <c r="ITK44" s="562" t="s">
        <v>898</v>
      </c>
      <c r="ITL44" s="660" t="s">
        <v>432</v>
      </c>
      <c r="ITM44" s="562" t="s">
        <v>898</v>
      </c>
      <c r="ITN44" s="660" t="s">
        <v>432</v>
      </c>
      <c r="ITO44" s="562" t="s">
        <v>898</v>
      </c>
      <c r="ITP44" s="660" t="s">
        <v>432</v>
      </c>
      <c r="ITQ44" s="562" t="s">
        <v>898</v>
      </c>
      <c r="ITR44" s="660" t="s">
        <v>432</v>
      </c>
      <c r="ITS44" s="562" t="s">
        <v>898</v>
      </c>
      <c r="ITT44" s="660" t="s">
        <v>432</v>
      </c>
      <c r="ITU44" s="562" t="s">
        <v>898</v>
      </c>
      <c r="ITV44" s="660" t="s">
        <v>432</v>
      </c>
      <c r="ITW44" s="562" t="s">
        <v>898</v>
      </c>
      <c r="ITX44" s="660" t="s">
        <v>432</v>
      </c>
      <c r="ITY44" s="562" t="s">
        <v>898</v>
      </c>
      <c r="ITZ44" s="660" t="s">
        <v>432</v>
      </c>
      <c r="IUA44" s="562" t="s">
        <v>898</v>
      </c>
      <c r="IUB44" s="660" t="s">
        <v>432</v>
      </c>
      <c r="IUC44" s="562" t="s">
        <v>898</v>
      </c>
      <c r="IUD44" s="660" t="s">
        <v>432</v>
      </c>
      <c r="IUE44" s="562" t="s">
        <v>898</v>
      </c>
      <c r="IUF44" s="660" t="s">
        <v>432</v>
      </c>
      <c r="IUG44" s="562" t="s">
        <v>898</v>
      </c>
      <c r="IUH44" s="660" t="s">
        <v>432</v>
      </c>
      <c r="IUI44" s="562" t="s">
        <v>898</v>
      </c>
      <c r="IUJ44" s="660" t="s">
        <v>432</v>
      </c>
      <c r="IUK44" s="562" t="s">
        <v>898</v>
      </c>
      <c r="IUL44" s="660" t="s">
        <v>432</v>
      </c>
      <c r="IUM44" s="562" t="s">
        <v>898</v>
      </c>
      <c r="IUN44" s="660" t="s">
        <v>432</v>
      </c>
      <c r="IUO44" s="562" t="s">
        <v>898</v>
      </c>
      <c r="IUP44" s="660" t="s">
        <v>432</v>
      </c>
      <c r="IUQ44" s="562" t="s">
        <v>898</v>
      </c>
      <c r="IUR44" s="660" t="s">
        <v>432</v>
      </c>
      <c r="IUS44" s="562" t="s">
        <v>898</v>
      </c>
      <c r="IUT44" s="660" t="s">
        <v>432</v>
      </c>
      <c r="IUU44" s="562" t="s">
        <v>898</v>
      </c>
      <c r="IUV44" s="660" t="s">
        <v>432</v>
      </c>
      <c r="IUW44" s="562" t="s">
        <v>898</v>
      </c>
      <c r="IUX44" s="660" t="s">
        <v>432</v>
      </c>
      <c r="IUY44" s="562" t="s">
        <v>898</v>
      </c>
      <c r="IUZ44" s="660" t="s">
        <v>432</v>
      </c>
      <c r="IVA44" s="562" t="s">
        <v>898</v>
      </c>
      <c r="IVB44" s="660" t="s">
        <v>432</v>
      </c>
      <c r="IVC44" s="562" t="s">
        <v>898</v>
      </c>
      <c r="IVD44" s="660" t="s">
        <v>432</v>
      </c>
      <c r="IVE44" s="562" t="s">
        <v>898</v>
      </c>
      <c r="IVF44" s="660" t="s">
        <v>432</v>
      </c>
      <c r="IVG44" s="562" t="s">
        <v>898</v>
      </c>
      <c r="IVH44" s="660" t="s">
        <v>432</v>
      </c>
      <c r="IVI44" s="562" t="s">
        <v>898</v>
      </c>
      <c r="IVJ44" s="660" t="s">
        <v>432</v>
      </c>
      <c r="IVK44" s="562" t="s">
        <v>898</v>
      </c>
      <c r="IVL44" s="660" t="s">
        <v>432</v>
      </c>
      <c r="IVM44" s="562" t="s">
        <v>898</v>
      </c>
      <c r="IVN44" s="660" t="s">
        <v>432</v>
      </c>
      <c r="IVO44" s="562" t="s">
        <v>898</v>
      </c>
      <c r="IVP44" s="660" t="s">
        <v>432</v>
      </c>
      <c r="IVQ44" s="562" t="s">
        <v>898</v>
      </c>
      <c r="IVR44" s="660" t="s">
        <v>432</v>
      </c>
      <c r="IVS44" s="562" t="s">
        <v>898</v>
      </c>
      <c r="IVT44" s="660" t="s">
        <v>432</v>
      </c>
      <c r="IVU44" s="562" t="s">
        <v>898</v>
      </c>
      <c r="IVV44" s="660" t="s">
        <v>432</v>
      </c>
      <c r="IVW44" s="562" t="s">
        <v>898</v>
      </c>
      <c r="IVX44" s="660" t="s">
        <v>432</v>
      </c>
      <c r="IVY44" s="562" t="s">
        <v>898</v>
      </c>
      <c r="IVZ44" s="660" t="s">
        <v>432</v>
      </c>
      <c r="IWA44" s="562" t="s">
        <v>898</v>
      </c>
      <c r="IWB44" s="660" t="s">
        <v>432</v>
      </c>
      <c r="IWC44" s="562" t="s">
        <v>898</v>
      </c>
      <c r="IWD44" s="660" t="s">
        <v>432</v>
      </c>
      <c r="IWE44" s="562" t="s">
        <v>898</v>
      </c>
      <c r="IWF44" s="660" t="s">
        <v>432</v>
      </c>
      <c r="IWG44" s="562" t="s">
        <v>898</v>
      </c>
      <c r="IWH44" s="660" t="s">
        <v>432</v>
      </c>
      <c r="IWI44" s="562" t="s">
        <v>898</v>
      </c>
      <c r="IWJ44" s="660" t="s">
        <v>432</v>
      </c>
      <c r="IWK44" s="562" t="s">
        <v>898</v>
      </c>
      <c r="IWL44" s="660" t="s">
        <v>432</v>
      </c>
      <c r="IWM44" s="562" t="s">
        <v>898</v>
      </c>
      <c r="IWN44" s="660" t="s">
        <v>432</v>
      </c>
      <c r="IWO44" s="562" t="s">
        <v>898</v>
      </c>
      <c r="IWP44" s="660" t="s">
        <v>432</v>
      </c>
      <c r="IWQ44" s="562" t="s">
        <v>898</v>
      </c>
      <c r="IWR44" s="660" t="s">
        <v>432</v>
      </c>
      <c r="IWS44" s="562" t="s">
        <v>898</v>
      </c>
      <c r="IWT44" s="660" t="s">
        <v>432</v>
      </c>
      <c r="IWU44" s="562" t="s">
        <v>898</v>
      </c>
      <c r="IWV44" s="660" t="s">
        <v>432</v>
      </c>
      <c r="IWW44" s="562" t="s">
        <v>898</v>
      </c>
      <c r="IWX44" s="660" t="s">
        <v>432</v>
      </c>
      <c r="IWY44" s="562" t="s">
        <v>898</v>
      </c>
      <c r="IWZ44" s="660" t="s">
        <v>432</v>
      </c>
      <c r="IXA44" s="562" t="s">
        <v>898</v>
      </c>
      <c r="IXB44" s="660" t="s">
        <v>432</v>
      </c>
      <c r="IXC44" s="562" t="s">
        <v>898</v>
      </c>
      <c r="IXD44" s="660" t="s">
        <v>432</v>
      </c>
      <c r="IXE44" s="562" t="s">
        <v>898</v>
      </c>
      <c r="IXF44" s="660" t="s">
        <v>432</v>
      </c>
      <c r="IXG44" s="562" t="s">
        <v>898</v>
      </c>
      <c r="IXH44" s="660" t="s">
        <v>432</v>
      </c>
      <c r="IXI44" s="562" t="s">
        <v>898</v>
      </c>
      <c r="IXJ44" s="660" t="s">
        <v>432</v>
      </c>
      <c r="IXK44" s="562" t="s">
        <v>898</v>
      </c>
      <c r="IXL44" s="660" t="s">
        <v>432</v>
      </c>
      <c r="IXM44" s="562" t="s">
        <v>898</v>
      </c>
      <c r="IXN44" s="660" t="s">
        <v>432</v>
      </c>
      <c r="IXO44" s="562" t="s">
        <v>898</v>
      </c>
      <c r="IXP44" s="660" t="s">
        <v>432</v>
      </c>
      <c r="IXQ44" s="562" t="s">
        <v>898</v>
      </c>
      <c r="IXR44" s="660" t="s">
        <v>432</v>
      </c>
      <c r="IXS44" s="562" t="s">
        <v>898</v>
      </c>
      <c r="IXT44" s="660" t="s">
        <v>432</v>
      </c>
      <c r="IXU44" s="562" t="s">
        <v>898</v>
      </c>
      <c r="IXV44" s="660" t="s">
        <v>432</v>
      </c>
      <c r="IXW44" s="562" t="s">
        <v>898</v>
      </c>
      <c r="IXX44" s="660" t="s">
        <v>432</v>
      </c>
      <c r="IXY44" s="562" t="s">
        <v>898</v>
      </c>
      <c r="IXZ44" s="660" t="s">
        <v>432</v>
      </c>
      <c r="IYA44" s="562" t="s">
        <v>898</v>
      </c>
      <c r="IYB44" s="660" t="s">
        <v>432</v>
      </c>
      <c r="IYC44" s="562" t="s">
        <v>898</v>
      </c>
      <c r="IYD44" s="660" t="s">
        <v>432</v>
      </c>
      <c r="IYE44" s="562" t="s">
        <v>898</v>
      </c>
      <c r="IYF44" s="660" t="s">
        <v>432</v>
      </c>
      <c r="IYG44" s="562" t="s">
        <v>898</v>
      </c>
      <c r="IYH44" s="660" t="s">
        <v>432</v>
      </c>
      <c r="IYI44" s="562" t="s">
        <v>898</v>
      </c>
      <c r="IYJ44" s="660" t="s">
        <v>432</v>
      </c>
      <c r="IYK44" s="562" t="s">
        <v>898</v>
      </c>
      <c r="IYL44" s="660" t="s">
        <v>432</v>
      </c>
      <c r="IYM44" s="562" t="s">
        <v>898</v>
      </c>
      <c r="IYN44" s="660" t="s">
        <v>432</v>
      </c>
      <c r="IYO44" s="562" t="s">
        <v>898</v>
      </c>
      <c r="IYP44" s="660" t="s">
        <v>432</v>
      </c>
      <c r="IYQ44" s="562" t="s">
        <v>898</v>
      </c>
      <c r="IYR44" s="660" t="s">
        <v>432</v>
      </c>
      <c r="IYS44" s="562" t="s">
        <v>898</v>
      </c>
      <c r="IYT44" s="660" t="s">
        <v>432</v>
      </c>
      <c r="IYU44" s="562" t="s">
        <v>898</v>
      </c>
      <c r="IYV44" s="660" t="s">
        <v>432</v>
      </c>
      <c r="IYW44" s="562" t="s">
        <v>898</v>
      </c>
      <c r="IYX44" s="660" t="s">
        <v>432</v>
      </c>
      <c r="IYY44" s="562" t="s">
        <v>898</v>
      </c>
      <c r="IYZ44" s="660" t="s">
        <v>432</v>
      </c>
      <c r="IZA44" s="562" t="s">
        <v>898</v>
      </c>
      <c r="IZB44" s="660" t="s">
        <v>432</v>
      </c>
      <c r="IZC44" s="562" t="s">
        <v>898</v>
      </c>
      <c r="IZD44" s="660" t="s">
        <v>432</v>
      </c>
      <c r="IZE44" s="562" t="s">
        <v>898</v>
      </c>
      <c r="IZF44" s="660" t="s">
        <v>432</v>
      </c>
      <c r="IZG44" s="562" t="s">
        <v>898</v>
      </c>
      <c r="IZH44" s="660" t="s">
        <v>432</v>
      </c>
      <c r="IZI44" s="562" t="s">
        <v>898</v>
      </c>
      <c r="IZJ44" s="660" t="s">
        <v>432</v>
      </c>
      <c r="IZK44" s="562" t="s">
        <v>898</v>
      </c>
      <c r="IZL44" s="660" t="s">
        <v>432</v>
      </c>
      <c r="IZM44" s="562" t="s">
        <v>898</v>
      </c>
      <c r="IZN44" s="660" t="s">
        <v>432</v>
      </c>
      <c r="IZO44" s="562" t="s">
        <v>898</v>
      </c>
      <c r="IZP44" s="660" t="s">
        <v>432</v>
      </c>
      <c r="IZQ44" s="562" t="s">
        <v>898</v>
      </c>
      <c r="IZR44" s="660" t="s">
        <v>432</v>
      </c>
      <c r="IZS44" s="562" t="s">
        <v>898</v>
      </c>
      <c r="IZT44" s="660" t="s">
        <v>432</v>
      </c>
      <c r="IZU44" s="562" t="s">
        <v>898</v>
      </c>
      <c r="IZV44" s="660" t="s">
        <v>432</v>
      </c>
      <c r="IZW44" s="562" t="s">
        <v>898</v>
      </c>
      <c r="IZX44" s="660" t="s">
        <v>432</v>
      </c>
      <c r="IZY44" s="562" t="s">
        <v>898</v>
      </c>
      <c r="IZZ44" s="660" t="s">
        <v>432</v>
      </c>
      <c r="JAA44" s="562" t="s">
        <v>898</v>
      </c>
      <c r="JAB44" s="660" t="s">
        <v>432</v>
      </c>
      <c r="JAC44" s="562" t="s">
        <v>898</v>
      </c>
      <c r="JAD44" s="660" t="s">
        <v>432</v>
      </c>
      <c r="JAE44" s="562" t="s">
        <v>898</v>
      </c>
      <c r="JAF44" s="660" t="s">
        <v>432</v>
      </c>
      <c r="JAG44" s="562" t="s">
        <v>898</v>
      </c>
      <c r="JAH44" s="660" t="s">
        <v>432</v>
      </c>
      <c r="JAI44" s="562" t="s">
        <v>898</v>
      </c>
      <c r="JAJ44" s="660" t="s">
        <v>432</v>
      </c>
      <c r="JAK44" s="562" t="s">
        <v>898</v>
      </c>
      <c r="JAL44" s="660" t="s">
        <v>432</v>
      </c>
      <c r="JAM44" s="562" t="s">
        <v>898</v>
      </c>
      <c r="JAN44" s="660" t="s">
        <v>432</v>
      </c>
      <c r="JAO44" s="562" t="s">
        <v>898</v>
      </c>
      <c r="JAP44" s="660" t="s">
        <v>432</v>
      </c>
      <c r="JAQ44" s="562" t="s">
        <v>898</v>
      </c>
      <c r="JAR44" s="660" t="s">
        <v>432</v>
      </c>
      <c r="JAS44" s="562" t="s">
        <v>898</v>
      </c>
      <c r="JAT44" s="660" t="s">
        <v>432</v>
      </c>
      <c r="JAU44" s="562" t="s">
        <v>898</v>
      </c>
      <c r="JAV44" s="660" t="s">
        <v>432</v>
      </c>
      <c r="JAW44" s="562" t="s">
        <v>898</v>
      </c>
      <c r="JAX44" s="660" t="s">
        <v>432</v>
      </c>
      <c r="JAY44" s="562" t="s">
        <v>898</v>
      </c>
      <c r="JAZ44" s="660" t="s">
        <v>432</v>
      </c>
      <c r="JBA44" s="562" t="s">
        <v>898</v>
      </c>
      <c r="JBB44" s="660" t="s">
        <v>432</v>
      </c>
      <c r="JBC44" s="562" t="s">
        <v>898</v>
      </c>
      <c r="JBD44" s="660" t="s">
        <v>432</v>
      </c>
      <c r="JBE44" s="562" t="s">
        <v>898</v>
      </c>
      <c r="JBF44" s="660" t="s">
        <v>432</v>
      </c>
      <c r="JBG44" s="562" t="s">
        <v>898</v>
      </c>
      <c r="JBH44" s="660" t="s">
        <v>432</v>
      </c>
      <c r="JBI44" s="562" t="s">
        <v>898</v>
      </c>
      <c r="JBJ44" s="660" t="s">
        <v>432</v>
      </c>
      <c r="JBK44" s="562" t="s">
        <v>898</v>
      </c>
      <c r="JBL44" s="660" t="s">
        <v>432</v>
      </c>
      <c r="JBM44" s="562" t="s">
        <v>898</v>
      </c>
      <c r="JBN44" s="660" t="s">
        <v>432</v>
      </c>
      <c r="JBO44" s="562" t="s">
        <v>898</v>
      </c>
      <c r="JBP44" s="660" t="s">
        <v>432</v>
      </c>
      <c r="JBQ44" s="562" t="s">
        <v>898</v>
      </c>
      <c r="JBR44" s="660" t="s">
        <v>432</v>
      </c>
      <c r="JBS44" s="562" t="s">
        <v>898</v>
      </c>
      <c r="JBT44" s="660" t="s">
        <v>432</v>
      </c>
      <c r="JBU44" s="562" t="s">
        <v>898</v>
      </c>
      <c r="JBV44" s="660" t="s">
        <v>432</v>
      </c>
      <c r="JBW44" s="562" t="s">
        <v>898</v>
      </c>
      <c r="JBX44" s="660" t="s">
        <v>432</v>
      </c>
      <c r="JBY44" s="562" t="s">
        <v>898</v>
      </c>
      <c r="JBZ44" s="660" t="s">
        <v>432</v>
      </c>
      <c r="JCA44" s="562" t="s">
        <v>898</v>
      </c>
      <c r="JCB44" s="660" t="s">
        <v>432</v>
      </c>
      <c r="JCC44" s="562" t="s">
        <v>898</v>
      </c>
      <c r="JCD44" s="660" t="s">
        <v>432</v>
      </c>
      <c r="JCE44" s="562" t="s">
        <v>898</v>
      </c>
      <c r="JCF44" s="660" t="s">
        <v>432</v>
      </c>
      <c r="JCG44" s="562" t="s">
        <v>898</v>
      </c>
      <c r="JCH44" s="660" t="s">
        <v>432</v>
      </c>
      <c r="JCI44" s="562" t="s">
        <v>898</v>
      </c>
      <c r="JCJ44" s="660" t="s">
        <v>432</v>
      </c>
      <c r="JCK44" s="562" t="s">
        <v>898</v>
      </c>
      <c r="JCL44" s="660" t="s">
        <v>432</v>
      </c>
      <c r="JCM44" s="562" t="s">
        <v>898</v>
      </c>
      <c r="JCN44" s="660" t="s">
        <v>432</v>
      </c>
      <c r="JCO44" s="562" t="s">
        <v>898</v>
      </c>
      <c r="JCP44" s="660" t="s">
        <v>432</v>
      </c>
      <c r="JCQ44" s="562" t="s">
        <v>898</v>
      </c>
      <c r="JCR44" s="660" t="s">
        <v>432</v>
      </c>
      <c r="JCS44" s="562" t="s">
        <v>898</v>
      </c>
      <c r="JCT44" s="660" t="s">
        <v>432</v>
      </c>
      <c r="JCU44" s="562" t="s">
        <v>898</v>
      </c>
      <c r="JCV44" s="660" t="s">
        <v>432</v>
      </c>
      <c r="JCW44" s="562" t="s">
        <v>898</v>
      </c>
      <c r="JCX44" s="660" t="s">
        <v>432</v>
      </c>
      <c r="JCY44" s="562" t="s">
        <v>898</v>
      </c>
      <c r="JCZ44" s="660" t="s">
        <v>432</v>
      </c>
      <c r="JDA44" s="562" t="s">
        <v>898</v>
      </c>
      <c r="JDB44" s="660" t="s">
        <v>432</v>
      </c>
      <c r="JDC44" s="562" t="s">
        <v>898</v>
      </c>
      <c r="JDD44" s="660" t="s">
        <v>432</v>
      </c>
      <c r="JDE44" s="562" t="s">
        <v>898</v>
      </c>
      <c r="JDF44" s="660" t="s">
        <v>432</v>
      </c>
      <c r="JDG44" s="562" t="s">
        <v>898</v>
      </c>
      <c r="JDH44" s="660" t="s">
        <v>432</v>
      </c>
      <c r="JDI44" s="562" t="s">
        <v>898</v>
      </c>
      <c r="JDJ44" s="660" t="s">
        <v>432</v>
      </c>
      <c r="JDK44" s="562" t="s">
        <v>898</v>
      </c>
      <c r="JDL44" s="660" t="s">
        <v>432</v>
      </c>
      <c r="JDM44" s="562" t="s">
        <v>898</v>
      </c>
      <c r="JDN44" s="660" t="s">
        <v>432</v>
      </c>
      <c r="JDO44" s="562" t="s">
        <v>898</v>
      </c>
      <c r="JDP44" s="660" t="s">
        <v>432</v>
      </c>
      <c r="JDQ44" s="562" t="s">
        <v>898</v>
      </c>
      <c r="JDR44" s="660" t="s">
        <v>432</v>
      </c>
      <c r="JDS44" s="562" t="s">
        <v>898</v>
      </c>
      <c r="JDT44" s="660" t="s">
        <v>432</v>
      </c>
      <c r="JDU44" s="562" t="s">
        <v>898</v>
      </c>
      <c r="JDV44" s="660" t="s">
        <v>432</v>
      </c>
      <c r="JDW44" s="562" t="s">
        <v>898</v>
      </c>
      <c r="JDX44" s="660" t="s">
        <v>432</v>
      </c>
      <c r="JDY44" s="562" t="s">
        <v>898</v>
      </c>
      <c r="JDZ44" s="660" t="s">
        <v>432</v>
      </c>
      <c r="JEA44" s="562" t="s">
        <v>898</v>
      </c>
      <c r="JEB44" s="660" t="s">
        <v>432</v>
      </c>
      <c r="JEC44" s="562" t="s">
        <v>898</v>
      </c>
      <c r="JED44" s="660" t="s">
        <v>432</v>
      </c>
      <c r="JEE44" s="562" t="s">
        <v>898</v>
      </c>
      <c r="JEF44" s="660" t="s">
        <v>432</v>
      </c>
      <c r="JEG44" s="562" t="s">
        <v>898</v>
      </c>
      <c r="JEH44" s="660" t="s">
        <v>432</v>
      </c>
      <c r="JEI44" s="562" t="s">
        <v>898</v>
      </c>
      <c r="JEJ44" s="660" t="s">
        <v>432</v>
      </c>
      <c r="JEK44" s="562" t="s">
        <v>898</v>
      </c>
      <c r="JEL44" s="660" t="s">
        <v>432</v>
      </c>
      <c r="JEM44" s="562" t="s">
        <v>898</v>
      </c>
      <c r="JEN44" s="660" t="s">
        <v>432</v>
      </c>
      <c r="JEO44" s="562" t="s">
        <v>898</v>
      </c>
      <c r="JEP44" s="660" t="s">
        <v>432</v>
      </c>
      <c r="JEQ44" s="562" t="s">
        <v>898</v>
      </c>
      <c r="JER44" s="660" t="s">
        <v>432</v>
      </c>
      <c r="JES44" s="562" t="s">
        <v>898</v>
      </c>
      <c r="JET44" s="660" t="s">
        <v>432</v>
      </c>
      <c r="JEU44" s="562" t="s">
        <v>898</v>
      </c>
      <c r="JEV44" s="660" t="s">
        <v>432</v>
      </c>
      <c r="JEW44" s="562" t="s">
        <v>898</v>
      </c>
      <c r="JEX44" s="660" t="s">
        <v>432</v>
      </c>
      <c r="JEY44" s="562" t="s">
        <v>898</v>
      </c>
      <c r="JEZ44" s="660" t="s">
        <v>432</v>
      </c>
      <c r="JFA44" s="562" t="s">
        <v>898</v>
      </c>
      <c r="JFB44" s="660" t="s">
        <v>432</v>
      </c>
      <c r="JFC44" s="562" t="s">
        <v>898</v>
      </c>
      <c r="JFD44" s="660" t="s">
        <v>432</v>
      </c>
      <c r="JFE44" s="562" t="s">
        <v>898</v>
      </c>
      <c r="JFF44" s="660" t="s">
        <v>432</v>
      </c>
      <c r="JFG44" s="562" t="s">
        <v>898</v>
      </c>
      <c r="JFH44" s="660" t="s">
        <v>432</v>
      </c>
      <c r="JFI44" s="562" t="s">
        <v>898</v>
      </c>
      <c r="JFJ44" s="660" t="s">
        <v>432</v>
      </c>
      <c r="JFK44" s="562" t="s">
        <v>898</v>
      </c>
      <c r="JFL44" s="660" t="s">
        <v>432</v>
      </c>
      <c r="JFM44" s="562" t="s">
        <v>898</v>
      </c>
      <c r="JFN44" s="660" t="s">
        <v>432</v>
      </c>
      <c r="JFO44" s="562" t="s">
        <v>898</v>
      </c>
      <c r="JFP44" s="660" t="s">
        <v>432</v>
      </c>
      <c r="JFQ44" s="562" t="s">
        <v>898</v>
      </c>
      <c r="JFR44" s="660" t="s">
        <v>432</v>
      </c>
      <c r="JFS44" s="562" t="s">
        <v>898</v>
      </c>
      <c r="JFT44" s="660" t="s">
        <v>432</v>
      </c>
      <c r="JFU44" s="562" t="s">
        <v>898</v>
      </c>
      <c r="JFV44" s="660" t="s">
        <v>432</v>
      </c>
      <c r="JFW44" s="562" t="s">
        <v>898</v>
      </c>
      <c r="JFX44" s="660" t="s">
        <v>432</v>
      </c>
      <c r="JFY44" s="562" t="s">
        <v>898</v>
      </c>
      <c r="JFZ44" s="660" t="s">
        <v>432</v>
      </c>
      <c r="JGA44" s="562" t="s">
        <v>898</v>
      </c>
      <c r="JGB44" s="660" t="s">
        <v>432</v>
      </c>
      <c r="JGC44" s="562" t="s">
        <v>898</v>
      </c>
      <c r="JGD44" s="660" t="s">
        <v>432</v>
      </c>
      <c r="JGE44" s="562" t="s">
        <v>898</v>
      </c>
      <c r="JGF44" s="660" t="s">
        <v>432</v>
      </c>
      <c r="JGG44" s="562" t="s">
        <v>898</v>
      </c>
      <c r="JGH44" s="660" t="s">
        <v>432</v>
      </c>
      <c r="JGI44" s="562" t="s">
        <v>898</v>
      </c>
      <c r="JGJ44" s="660" t="s">
        <v>432</v>
      </c>
      <c r="JGK44" s="562" t="s">
        <v>898</v>
      </c>
      <c r="JGL44" s="660" t="s">
        <v>432</v>
      </c>
      <c r="JGM44" s="562" t="s">
        <v>898</v>
      </c>
      <c r="JGN44" s="660" t="s">
        <v>432</v>
      </c>
      <c r="JGO44" s="562" t="s">
        <v>898</v>
      </c>
      <c r="JGP44" s="660" t="s">
        <v>432</v>
      </c>
      <c r="JGQ44" s="562" t="s">
        <v>898</v>
      </c>
      <c r="JGR44" s="660" t="s">
        <v>432</v>
      </c>
      <c r="JGS44" s="562" t="s">
        <v>898</v>
      </c>
      <c r="JGT44" s="660" t="s">
        <v>432</v>
      </c>
      <c r="JGU44" s="562" t="s">
        <v>898</v>
      </c>
      <c r="JGV44" s="660" t="s">
        <v>432</v>
      </c>
      <c r="JGW44" s="562" t="s">
        <v>898</v>
      </c>
      <c r="JGX44" s="660" t="s">
        <v>432</v>
      </c>
      <c r="JGY44" s="562" t="s">
        <v>898</v>
      </c>
      <c r="JGZ44" s="660" t="s">
        <v>432</v>
      </c>
      <c r="JHA44" s="562" t="s">
        <v>898</v>
      </c>
      <c r="JHB44" s="660" t="s">
        <v>432</v>
      </c>
      <c r="JHC44" s="562" t="s">
        <v>898</v>
      </c>
      <c r="JHD44" s="660" t="s">
        <v>432</v>
      </c>
      <c r="JHE44" s="562" t="s">
        <v>898</v>
      </c>
      <c r="JHF44" s="660" t="s">
        <v>432</v>
      </c>
      <c r="JHG44" s="562" t="s">
        <v>898</v>
      </c>
      <c r="JHH44" s="660" t="s">
        <v>432</v>
      </c>
      <c r="JHI44" s="562" t="s">
        <v>898</v>
      </c>
      <c r="JHJ44" s="660" t="s">
        <v>432</v>
      </c>
      <c r="JHK44" s="562" t="s">
        <v>898</v>
      </c>
      <c r="JHL44" s="660" t="s">
        <v>432</v>
      </c>
      <c r="JHM44" s="562" t="s">
        <v>898</v>
      </c>
      <c r="JHN44" s="660" t="s">
        <v>432</v>
      </c>
      <c r="JHO44" s="562" t="s">
        <v>898</v>
      </c>
      <c r="JHP44" s="660" t="s">
        <v>432</v>
      </c>
      <c r="JHQ44" s="562" t="s">
        <v>898</v>
      </c>
      <c r="JHR44" s="660" t="s">
        <v>432</v>
      </c>
      <c r="JHS44" s="562" t="s">
        <v>898</v>
      </c>
      <c r="JHT44" s="660" t="s">
        <v>432</v>
      </c>
      <c r="JHU44" s="562" t="s">
        <v>898</v>
      </c>
      <c r="JHV44" s="660" t="s">
        <v>432</v>
      </c>
      <c r="JHW44" s="562" t="s">
        <v>898</v>
      </c>
      <c r="JHX44" s="660" t="s">
        <v>432</v>
      </c>
      <c r="JHY44" s="562" t="s">
        <v>898</v>
      </c>
      <c r="JHZ44" s="660" t="s">
        <v>432</v>
      </c>
      <c r="JIA44" s="562" t="s">
        <v>898</v>
      </c>
      <c r="JIB44" s="660" t="s">
        <v>432</v>
      </c>
      <c r="JIC44" s="562" t="s">
        <v>898</v>
      </c>
      <c r="JID44" s="660" t="s">
        <v>432</v>
      </c>
      <c r="JIE44" s="562" t="s">
        <v>898</v>
      </c>
      <c r="JIF44" s="660" t="s">
        <v>432</v>
      </c>
      <c r="JIG44" s="562" t="s">
        <v>898</v>
      </c>
      <c r="JIH44" s="660" t="s">
        <v>432</v>
      </c>
      <c r="JII44" s="562" t="s">
        <v>898</v>
      </c>
      <c r="JIJ44" s="660" t="s">
        <v>432</v>
      </c>
      <c r="JIK44" s="562" t="s">
        <v>898</v>
      </c>
      <c r="JIL44" s="660" t="s">
        <v>432</v>
      </c>
      <c r="JIM44" s="562" t="s">
        <v>898</v>
      </c>
      <c r="JIN44" s="660" t="s">
        <v>432</v>
      </c>
      <c r="JIO44" s="562" t="s">
        <v>898</v>
      </c>
      <c r="JIP44" s="660" t="s">
        <v>432</v>
      </c>
      <c r="JIQ44" s="562" t="s">
        <v>898</v>
      </c>
      <c r="JIR44" s="660" t="s">
        <v>432</v>
      </c>
      <c r="JIS44" s="562" t="s">
        <v>898</v>
      </c>
      <c r="JIT44" s="660" t="s">
        <v>432</v>
      </c>
      <c r="JIU44" s="562" t="s">
        <v>898</v>
      </c>
      <c r="JIV44" s="660" t="s">
        <v>432</v>
      </c>
      <c r="JIW44" s="562" t="s">
        <v>898</v>
      </c>
      <c r="JIX44" s="660" t="s">
        <v>432</v>
      </c>
      <c r="JIY44" s="562" t="s">
        <v>898</v>
      </c>
      <c r="JIZ44" s="660" t="s">
        <v>432</v>
      </c>
      <c r="JJA44" s="562" t="s">
        <v>898</v>
      </c>
      <c r="JJB44" s="660" t="s">
        <v>432</v>
      </c>
      <c r="JJC44" s="562" t="s">
        <v>898</v>
      </c>
      <c r="JJD44" s="660" t="s">
        <v>432</v>
      </c>
      <c r="JJE44" s="562" t="s">
        <v>898</v>
      </c>
      <c r="JJF44" s="660" t="s">
        <v>432</v>
      </c>
      <c r="JJG44" s="562" t="s">
        <v>898</v>
      </c>
      <c r="JJH44" s="660" t="s">
        <v>432</v>
      </c>
      <c r="JJI44" s="562" t="s">
        <v>898</v>
      </c>
      <c r="JJJ44" s="660" t="s">
        <v>432</v>
      </c>
      <c r="JJK44" s="562" t="s">
        <v>898</v>
      </c>
      <c r="JJL44" s="660" t="s">
        <v>432</v>
      </c>
      <c r="JJM44" s="562" t="s">
        <v>898</v>
      </c>
      <c r="JJN44" s="660" t="s">
        <v>432</v>
      </c>
      <c r="JJO44" s="562" t="s">
        <v>898</v>
      </c>
      <c r="JJP44" s="660" t="s">
        <v>432</v>
      </c>
      <c r="JJQ44" s="562" t="s">
        <v>898</v>
      </c>
      <c r="JJR44" s="660" t="s">
        <v>432</v>
      </c>
      <c r="JJS44" s="562" t="s">
        <v>898</v>
      </c>
      <c r="JJT44" s="660" t="s">
        <v>432</v>
      </c>
      <c r="JJU44" s="562" t="s">
        <v>898</v>
      </c>
      <c r="JJV44" s="660" t="s">
        <v>432</v>
      </c>
      <c r="JJW44" s="562" t="s">
        <v>898</v>
      </c>
      <c r="JJX44" s="660" t="s">
        <v>432</v>
      </c>
      <c r="JJY44" s="562" t="s">
        <v>898</v>
      </c>
      <c r="JJZ44" s="660" t="s">
        <v>432</v>
      </c>
      <c r="JKA44" s="562" t="s">
        <v>898</v>
      </c>
      <c r="JKB44" s="660" t="s">
        <v>432</v>
      </c>
      <c r="JKC44" s="562" t="s">
        <v>898</v>
      </c>
      <c r="JKD44" s="660" t="s">
        <v>432</v>
      </c>
      <c r="JKE44" s="562" t="s">
        <v>898</v>
      </c>
      <c r="JKF44" s="660" t="s">
        <v>432</v>
      </c>
      <c r="JKG44" s="562" t="s">
        <v>898</v>
      </c>
      <c r="JKH44" s="660" t="s">
        <v>432</v>
      </c>
      <c r="JKI44" s="562" t="s">
        <v>898</v>
      </c>
      <c r="JKJ44" s="660" t="s">
        <v>432</v>
      </c>
      <c r="JKK44" s="562" t="s">
        <v>898</v>
      </c>
      <c r="JKL44" s="660" t="s">
        <v>432</v>
      </c>
      <c r="JKM44" s="562" t="s">
        <v>898</v>
      </c>
      <c r="JKN44" s="660" t="s">
        <v>432</v>
      </c>
      <c r="JKO44" s="562" t="s">
        <v>898</v>
      </c>
      <c r="JKP44" s="660" t="s">
        <v>432</v>
      </c>
      <c r="JKQ44" s="562" t="s">
        <v>898</v>
      </c>
      <c r="JKR44" s="660" t="s">
        <v>432</v>
      </c>
      <c r="JKS44" s="562" t="s">
        <v>898</v>
      </c>
      <c r="JKT44" s="660" t="s">
        <v>432</v>
      </c>
      <c r="JKU44" s="562" t="s">
        <v>898</v>
      </c>
      <c r="JKV44" s="660" t="s">
        <v>432</v>
      </c>
      <c r="JKW44" s="562" t="s">
        <v>898</v>
      </c>
      <c r="JKX44" s="660" t="s">
        <v>432</v>
      </c>
      <c r="JKY44" s="562" t="s">
        <v>898</v>
      </c>
      <c r="JKZ44" s="660" t="s">
        <v>432</v>
      </c>
      <c r="JLA44" s="562" t="s">
        <v>898</v>
      </c>
      <c r="JLB44" s="660" t="s">
        <v>432</v>
      </c>
      <c r="JLC44" s="562" t="s">
        <v>898</v>
      </c>
      <c r="JLD44" s="660" t="s">
        <v>432</v>
      </c>
      <c r="JLE44" s="562" t="s">
        <v>898</v>
      </c>
      <c r="JLF44" s="660" t="s">
        <v>432</v>
      </c>
      <c r="JLG44" s="562" t="s">
        <v>898</v>
      </c>
      <c r="JLH44" s="660" t="s">
        <v>432</v>
      </c>
      <c r="JLI44" s="562" t="s">
        <v>898</v>
      </c>
      <c r="JLJ44" s="660" t="s">
        <v>432</v>
      </c>
      <c r="JLK44" s="562" t="s">
        <v>898</v>
      </c>
      <c r="JLL44" s="660" t="s">
        <v>432</v>
      </c>
      <c r="JLM44" s="562" t="s">
        <v>898</v>
      </c>
      <c r="JLN44" s="660" t="s">
        <v>432</v>
      </c>
      <c r="JLO44" s="562" t="s">
        <v>898</v>
      </c>
      <c r="JLP44" s="660" t="s">
        <v>432</v>
      </c>
      <c r="JLQ44" s="562" t="s">
        <v>898</v>
      </c>
      <c r="JLR44" s="660" t="s">
        <v>432</v>
      </c>
      <c r="JLS44" s="562" t="s">
        <v>898</v>
      </c>
      <c r="JLT44" s="660" t="s">
        <v>432</v>
      </c>
      <c r="JLU44" s="562" t="s">
        <v>898</v>
      </c>
      <c r="JLV44" s="660" t="s">
        <v>432</v>
      </c>
      <c r="JLW44" s="562" t="s">
        <v>898</v>
      </c>
      <c r="JLX44" s="660" t="s">
        <v>432</v>
      </c>
      <c r="JLY44" s="562" t="s">
        <v>898</v>
      </c>
      <c r="JLZ44" s="660" t="s">
        <v>432</v>
      </c>
      <c r="JMA44" s="562" t="s">
        <v>898</v>
      </c>
      <c r="JMB44" s="660" t="s">
        <v>432</v>
      </c>
      <c r="JMC44" s="562" t="s">
        <v>898</v>
      </c>
      <c r="JMD44" s="660" t="s">
        <v>432</v>
      </c>
      <c r="JME44" s="562" t="s">
        <v>898</v>
      </c>
      <c r="JMF44" s="660" t="s">
        <v>432</v>
      </c>
      <c r="JMG44" s="562" t="s">
        <v>898</v>
      </c>
      <c r="JMH44" s="660" t="s">
        <v>432</v>
      </c>
      <c r="JMI44" s="562" t="s">
        <v>898</v>
      </c>
      <c r="JMJ44" s="660" t="s">
        <v>432</v>
      </c>
      <c r="JMK44" s="562" t="s">
        <v>898</v>
      </c>
      <c r="JML44" s="660" t="s">
        <v>432</v>
      </c>
      <c r="JMM44" s="562" t="s">
        <v>898</v>
      </c>
      <c r="JMN44" s="660" t="s">
        <v>432</v>
      </c>
      <c r="JMO44" s="562" t="s">
        <v>898</v>
      </c>
      <c r="JMP44" s="660" t="s">
        <v>432</v>
      </c>
      <c r="JMQ44" s="562" t="s">
        <v>898</v>
      </c>
      <c r="JMR44" s="660" t="s">
        <v>432</v>
      </c>
      <c r="JMS44" s="562" t="s">
        <v>898</v>
      </c>
      <c r="JMT44" s="660" t="s">
        <v>432</v>
      </c>
      <c r="JMU44" s="562" t="s">
        <v>898</v>
      </c>
      <c r="JMV44" s="660" t="s">
        <v>432</v>
      </c>
      <c r="JMW44" s="562" t="s">
        <v>898</v>
      </c>
      <c r="JMX44" s="660" t="s">
        <v>432</v>
      </c>
      <c r="JMY44" s="562" t="s">
        <v>898</v>
      </c>
      <c r="JMZ44" s="660" t="s">
        <v>432</v>
      </c>
      <c r="JNA44" s="562" t="s">
        <v>898</v>
      </c>
      <c r="JNB44" s="660" t="s">
        <v>432</v>
      </c>
      <c r="JNC44" s="562" t="s">
        <v>898</v>
      </c>
      <c r="JND44" s="660" t="s">
        <v>432</v>
      </c>
      <c r="JNE44" s="562" t="s">
        <v>898</v>
      </c>
      <c r="JNF44" s="660" t="s">
        <v>432</v>
      </c>
      <c r="JNG44" s="562" t="s">
        <v>898</v>
      </c>
      <c r="JNH44" s="660" t="s">
        <v>432</v>
      </c>
      <c r="JNI44" s="562" t="s">
        <v>898</v>
      </c>
      <c r="JNJ44" s="660" t="s">
        <v>432</v>
      </c>
      <c r="JNK44" s="562" t="s">
        <v>898</v>
      </c>
      <c r="JNL44" s="660" t="s">
        <v>432</v>
      </c>
      <c r="JNM44" s="562" t="s">
        <v>898</v>
      </c>
      <c r="JNN44" s="660" t="s">
        <v>432</v>
      </c>
      <c r="JNO44" s="562" t="s">
        <v>898</v>
      </c>
      <c r="JNP44" s="660" t="s">
        <v>432</v>
      </c>
      <c r="JNQ44" s="562" t="s">
        <v>898</v>
      </c>
      <c r="JNR44" s="660" t="s">
        <v>432</v>
      </c>
      <c r="JNS44" s="562" t="s">
        <v>898</v>
      </c>
      <c r="JNT44" s="660" t="s">
        <v>432</v>
      </c>
      <c r="JNU44" s="562" t="s">
        <v>898</v>
      </c>
      <c r="JNV44" s="660" t="s">
        <v>432</v>
      </c>
      <c r="JNW44" s="562" t="s">
        <v>898</v>
      </c>
      <c r="JNX44" s="660" t="s">
        <v>432</v>
      </c>
      <c r="JNY44" s="562" t="s">
        <v>898</v>
      </c>
      <c r="JNZ44" s="660" t="s">
        <v>432</v>
      </c>
      <c r="JOA44" s="562" t="s">
        <v>898</v>
      </c>
      <c r="JOB44" s="660" t="s">
        <v>432</v>
      </c>
      <c r="JOC44" s="562" t="s">
        <v>898</v>
      </c>
      <c r="JOD44" s="660" t="s">
        <v>432</v>
      </c>
      <c r="JOE44" s="562" t="s">
        <v>898</v>
      </c>
      <c r="JOF44" s="660" t="s">
        <v>432</v>
      </c>
      <c r="JOG44" s="562" t="s">
        <v>898</v>
      </c>
      <c r="JOH44" s="660" t="s">
        <v>432</v>
      </c>
      <c r="JOI44" s="562" t="s">
        <v>898</v>
      </c>
      <c r="JOJ44" s="660" t="s">
        <v>432</v>
      </c>
      <c r="JOK44" s="562" t="s">
        <v>898</v>
      </c>
      <c r="JOL44" s="660" t="s">
        <v>432</v>
      </c>
      <c r="JOM44" s="562" t="s">
        <v>898</v>
      </c>
      <c r="JON44" s="660" t="s">
        <v>432</v>
      </c>
      <c r="JOO44" s="562" t="s">
        <v>898</v>
      </c>
      <c r="JOP44" s="660" t="s">
        <v>432</v>
      </c>
      <c r="JOQ44" s="562" t="s">
        <v>898</v>
      </c>
      <c r="JOR44" s="660" t="s">
        <v>432</v>
      </c>
      <c r="JOS44" s="562" t="s">
        <v>898</v>
      </c>
      <c r="JOT44" s="660" t="s">
        <v>432</v>
      </c>
      <c r="JOU44" s="562" t="s">
        <v>898</v>
      </c>
      <c r="JOV44" s="660" t="s">
        <v>432</v>
      </c>
      <c r="JOW44" s="562" t="s">
        <v>898</v>
      </c>
      <c r="JOX44" s="660" t="s">
        <v>432</v>
      </c>
      <c r="JOY44" s="562" t="s">
        <v>898</v>
      </c>
      <c r="JOZ44" s="660" t="s">
        <v>432</v>
      </c>
      <c r="JPA44" s="562" t="s">
        <v>898</v>
      </c>
      <c r="JPB44" s="660" t="s">
        <v>432</v>
      </c>
      <c r="JPC44" s="562" t="s">
        <v>898</v>
      </c>
      <c r="JPD44" s="660" t="s">
        <v>432</v>
      </c>
      <c r="JPE44" s="562" t="s">
        <v>898</v>
      </c>
      <c r="JPF44" s="660" t="s">
        <v>432</v>
      </c>
      <c r="JPG44" s="562" t="s">
        <v>898</v>
      </c>
      <c r="JPH44" s="660" t="s">
        <v>432</v>
      </c>
      <c r="JPI44" s="562" t="s">
        <v>898</v>
      </c>
      <c r="JPJ44" s="660" t="s">
        <v>432</v>
      </c>
      <c r="JPK44" s="562" t="s">
        <v>898</v>
      </c>
      <c r="JPL44" s="660" t="s">
        <v>432</v>
      </c>
      <c r="JPM44" s="562" t="s">
        <v>898</v>
      </c>
      <c r="JPN44" s="660" t="s">
        <v>432</v>
      </c>
      <c r="JPO44" s="562" t="s">
        <v>898</v>
      </c>
      <c r="JPP44" s="660" t="s">
        <v>432</v>
      </c>
      <c r="JPQ44" s="562" t="s">
        <v>898</v>
      </c>
      <c r="JPR44" s="660" t="s">
        <v>432</v>
      </c>
      <c r="JPS44" s="562" t="s">
        <v>898</v>
      </c>
      <c r="JPT44" s="660" t="s">
        <v>432</v>
      </c>
      <c r="JPU44" s="562" t="s">
        <v>898</v>
      </c>
      <c r="JPV44" s="660" t="s">
        <v>432</v>
      </c>
      <c r="JPW44" s="562" t="s">
        <v>898</v>
      </c>
      <c r="JPX44" s="660" t="s">
        <v>432</v>
      </c>
      <c r="JPY44" s="562" t="s">
        <v>898</v>
      </c>
      <c r="JPZ44" s="660" t="s">
        <v>432</v>
      </c>
      <c r="JQA44" s="562" t="s">
        <v>898</v>
      </c>
      <c r="JQB44" s="660" t="s">
        <v>432</v>
      </c>
      <c r="JQC44" s="562" t="s">
        <v>898</v>
      </c>
      <c r="JQD44" s="660" t="s">
        <v>432</v>
      </c>
      <c r="JQE44" s="562" t="s">
        <v>898</v>
      </c>
      <c r="JQF44" s="660" t="s">
        <v>432</v>
      </c>
      <c r="JQG44" s="562" t="s">
        <v>898</v>
      </c>
      <c r="JQH44" s="660" t="s">
        <v>432</v>
      </c>
      <c r="JQI44" s="562" t="s">
        <v>898</v>
      </c>
      <c r="JQJ44" s="660" t="s">
        <v>432</v>
      </c>
      <c r="JQK44" s="562" t="s">
        <v>898</v>
      </c>
      <c r="JQL44" s="660" t="s">
        <v>432</v>
      </c>
      <c r="JQM44" s="562" t="s">
        <v>898</v>
      </c>
      <c r="JQN44" s="660" t="s">
        <v>432</v>
      </c>
      <c r="JQO44" s="562" t="s">
        <v>898</v>
      </c>
      <c r="JQP44" s="660" t="s">
        <v>432</v>
      </c>
      <c r="JQQ44" s="562" t="s">
        <v>898</v>
      </c>
      <c r="JQR44" s="660" t="s">
        <v>432</v>
      </c>
      <c r="JQS44" s="562" t="s">
        <v>898</v>
      </c>
      <c r="JQT44" s="660" t="s">
        <v>432</v>
      </c>
      <c r="JQU44" s="562" t="s">
        <v>898</v>
      </c>
      <c r="JQV44" s="660" t="s">
        <v>432</v>
      </c>
      <c r="JQW44" s="562" t="s">
        <v>898</v>
      </c>
      <c r="JQX44" s="660" t="s">
        <v>432</v>
      </c>
      <c r="JQY44" s="562" t="s">
        <v>898</v>
      </c>
      <c r="JQZ44" s="660" t="s">
        <v>432</v>
      </c>
      <c r="JRA44" s="562" t="s">
        <v>898</v>
      </c>
      <c r="JRB44" s="660" t="s">
        <v>432</v>
      </c>
      <c r="JRC44" s="562" t="s">
        <v>898</v>
      </c>
      <c r="JRD44" s="660" t="s">
        <v>432</v>
      </c>
      <c r="JRE44" s="562" t="s">
        <v>898</v>
      </c>
      <c r="JRF44" s="660" t="s">
        <v>432</v>
      </c>
      <c r="JRG44" s="562" t="s">
        <v>898</v>
      </c>
      <c r="JRH44" s="660" t="s">
        <v>432</v>
      </c>
      <c r="JRI44" s="562" t="s">
        <v>898</v>
      </c>
      <c r="JRJ44" s="660" t="s">
        <v>432</v>
      </c>
      <c r="JRK44" s="562" t="s">
        <v>898</v>
      </c>
      <c r="JRL44" s="660" t="s">
        <v>432</v>
      </c>
      <c r="JRM44" s="562" t="s">
        <v>898</v>
      </c>
      <c r="JRN44" s="660" t="s">
        <v>432</v>
      </c>
      <c r="JRO44" s="562" t="s">
        <v>898</v>
      </c>
      <c r="JRP44" s="660" t="s">
        <v>432</v>
      </c>
      <c r="JRQ44" s="562" t="s">
        <v>898</v>
      </c>
      <c r="JRR44" s="660" t="s">
        <v>432</v>
      </c>
      <c r="JRS44" s="562" t="s">
        <v>898</v>
      </c>
      <c r="JRT44" s="660" t="s">
        <v>432</v>
      </c>
      <c r="JRU44" s="562" t="s">
        <v>898</v>
      </c>
      <c r="JRV44" s="660" t="s">
        <v>432</v>
      </c>
      <c r="JRW44" s="562" t="s">
        <v>898</v>
      </c>
      <c r="JRX44" s="660" t="s">
        <v>432</v>
      </c>
      <c r="JRY44" s="562" t="s">
        <v>898</v>
      </c>
      <c r="JRZ44" s="660" t="s">
        <v>432</v>
      </c>
      <c r="JSA44" s="562" t="s">
        <v>898</v>
      </c>
      <c r="JSB44" s="660" t="s">
        <v>432</v>
      </c>
      <c r="JSC44" s="562" t="s">
        <v>898</v>
      </c>
      <c r="JSD44" s="660" t="s">
        <v>432</v>
      </c>
      <c r="JSE44" s="562" t="s">
        <v>898</v>
      </c>
      <c r="JSF44" s="660" t="s">
        <v>432</v>
      </c>
      <c r="JSG44" s="562" t="s">
        <v>898</v>
      </c>
      <c r="JSH44" s="660" t="s">
        <v>432</v>
      </c>
      <c r="JSI44" s="562" t="s">
        <v>898</v>
      </c>
      <c r="JSJ44" s="660" t="s">
        <v>432</v>
      </c>
      <c r="JSK44" s="562" t="s">
        <v>898</v>
      </c>
      <c r="JSL44" s="660" t="s">
        <v>432</v>
      </c>
      <c r="JSM44" s="562" t="s">
        <v>898</v>
      </c>
      <c r="JSN44" s="660" t="s">
        <v>432</v>
      </c>
      <c r="JSO44" s="562" t="s">
        <v>898</v>
      </c>
      <c r="JSP44" s="660" t="s">
        <v>432</v>
      </c>
      <c r="JSQ44" s="562" t="s">
        <v>898</v>
      </c>
      <c r="JSR44" s="660" t="s">
        <v>432</v>
      </c>
      <c r="JSS44" s="562" t="s">
        <v>898</v>
      </c>
      <c r="JST44" s="660" t="s">
        <v>432</v>
      </c>
      <c r="JSU44" s="562" t="s">
        <v>898</v>
      </c>
      <c r="JSV44" s="660" t="s">
        <v>432</v>
      </c>
      <c r="JSW44" s="562" t="s">
        <v>898</v>
      </c>
      <c r="JSX44" s="660" t="s">
        <v>432</v>
      </c>
      <c r="JSY44" s="562" t="s">
        <v>898</v>
      </c>
      <c r="JSZ44" s="660" t="s">
        <v>432</v>
      </c>
      <c r="JTA44" s="562" t="s">
        <v>898</v>
      </c>
      <c r="JTB44" s="660" t="s">
        <v>432</v>
      </c>
      <c r="JTC44" s="562" t="s">
        <v>898</v>
      </c>
      <c r="JTD44" s="660" t="s">
        <v>432</v>
      </c>
      <c r="JTE44" s="562" t="s">
        <v>898</v>
      </c>
      <c r="JTF44" s="660" t="s">
        <v>432</v>
      </c>
      <c r="JTG44" s="562" t="s">
        <v>898</v>
      </c>
      <c r="JTH44" s="660" t="s">
        <v>432</v>
      </c>
      <c r="JTI44" s="562" t="s">
        <v>898</v>
      </c>
      <c r="JTJ44" s="660" t="s">
        <v>432</v>
      </c>
      <c r="JTK44" s="562" t="s">
        <v>898</v>
      </c>
      <c r="JTL44" s="660" t="s">
        <v>432</v>
      </c>
      <c r="JTM44" s="562" t="s">
        <v>898</v>
      </c>
      <c r="JTN44" s="660" t="s">
        <v>432</v>
      </c>
      <c r="JTO44" s="562" t="s">
        <v>898</v>
      </c>
      <c r="JTP44" s="660" t="s">
        <v>432</v>
      </c>
      <c r="JTQ44" s="562" t="s">
        <v>898</v>
      </c>
      <c r="JTR44" s="660" t="s">
        <v>432</v>
      </c>
      <c r="JTS44" s="562" t="s">
        <v>898</v>
      </c>
      <c r="JTT44" s="660" t="s">
        <v>432</v>
      </c>
      <c r="JTU44" s="562" t="s">
        <v>898</v>
      </c>
      <c r="JTV44" s="660" t="s">
        <v>432</v>
      </c>
      <c r="JTW44" s="562" t="s">
        <v>898</v>
      </c>
      <c r="JTX44" s="660" t="s">
        <v>432</v>
      </c>
      <c r="JTY44" s="562" t="s">
        <v>898</v>
      </c>
      <c r="JTZ44" s="660" t="s">
        <v>432</v>
      </c>
      <c r="JUA44" s="562" t="s">
        <v>898</v>
      </c>
      <c r="JUB44" s="660" t="s">
        <v>432</v>
      </c>
      <c r="JUC44" s="562" t="s">
        <v>898</v>
      </c>
      <c r="JUD44" s="660" t="s">
        <v>432</v>
      </c>
      <c r="JUE44" s="562" t="s">
        <v>898</v>
      </c>
      <c r="JUF44" s="660" t="s">
        <v>432</v>
      </c>
      <c r="JUG44" s="562" t="s">
        <v>898</v>
      </c>
      <c r="JUH44" s="660" t="s">
        <v>432</v>
      </c>
      <c r="JUI44" s="562" t="s">
        <v>898</v>
      </c>
      <c r="JUJ44" s="660" t="s">
        <v>432</v>
      </c>
      <c r="JUK44" s="562" t="s">
        <v>898</v>
      </c>
      <c r="JUL44" s="660" t="s">
        <v>432</v>
      </c>
      <c r="JUM44" s="562" t="s">
        <v>898</v>
      </c>
      <c r="JUN44" s="660" t="s">
        <v>432</v>
      </c>
      <c r="JUO44" s="562" t="s">
        <v>898</v>
      </c>
      <c r="JUP44" s="660" t="s">
        <v>432</v>
      </c>
      <c r="JUQ44" s="562" t="s">
        <v>898</v>
      </c>
      <c r="JUR44" s="660" t="s">
        <v>432</v>
      </c>
      <c r="JUS44" s="562" t="s">
        <v>898</v>
      </c>
      <c r="JUT44" s="660" t="s">
        <v>432</v>
      </c>
      <c r="JUU44" s="562" t="s">
        <v>898</v>
      </c>
      <c r="JUV44" s="660" t="s">
        <v>432</v>
      </c>
      <c r="JUW44" s="562" t="s">
        <v>898</v>
      </c>
      <c r="JUX44" s="660" t="s">
        <v>432</v>
      </c>
      <c r="JUY44" s="562" t="s">
        <v>898</v>
      </c>
      <c r="JUZ44" s="660" t="s">
        <v>432</v>
      </c>
      <c r="JVA44" s="562" t="s">
        <v>898</v>
      </c>
      <c r="JVB44" s="660" t="s">
        <v>432</v>
      </c>
      <c r="JVC44" s="562" t="s">
        <v>898</v>
      </c>
      <c r="JVD44" s="660" t="s">
        <v>432</v>
      </c>
      <c r="JVE44" s="562" t="s">
        <v>898</v>
      </c>
      <c r="JVF44" s="660" t="s">
        <v>432</v>
      </c>
      <c r="JVG44" s="562" t="s">
        <v>898</v>
      </c>
      <c r="JVH44" s="660" t="s">
        <v>432</v>
      </c>
      <c r="JVI44" s="562" t="s">
        <v>898</v>
      </c>
      <c r="JVJ44" s="660" t="s">
        <v>432</v>
      </c>
      <c r="JVK44" s="562" t="s">
        <v>898</v>
      </c>
      <c r="JVL44" s="660" t="s">
        <v>432</v>
      </c>
      <c r="JVM44" s="562" t="s">
        <v>898</v>
      </c>
      <c r="JVN44" s="660" t="s">
        <v>432</v>
      </c>
      <c r="JVO44" s="562" t="s">
        <v>898</v>
      </c>
      <c r="JVP44" s="660" t="s">
        <v>432</v>
      </c>
      <c r="JVQ44" s="562" t="s">
        <v>898</v>
      </c>
      <c r="JVR44" s="660" t="s">
        <v>432</v>
      </c>
      <c r="JVS44" s="562" t="s">
        <v>898</v>
      </c>
      <c r="JVT44" s="660" t="s">
        <v>432</v>
      </c>
      <c r="JVU44" s="562" t="s">
        <v>898</v>
      </c>
      <c r="JVV44" s="660" t="s">
        <v>432</v>
      </c>
      <c r="JVW44" s="562" t="s">
        <v>898</v>
      </c>
      <c r="JVX44" s="660" t="s">
        <v>432</v>
      </c>
      <c r="JVY44" s="562" t="s">
        <v>898</v>
      </c>
      <c r="JVZ44" s="660" t="s">
        <v>432</v>
      </c>
      <c r="JWA44" s="562" t="s">
        <v>898</v>
      </c>
      <c r="JWB44" s="660" t="s">
        <v>432</v>
      </c>
      <c r="JWC44" s="562" t="s">
        <v>898</v>
      </c>
      <c r="JWD44" s="660" t="s">
        <v>432</v>
      </c>
      <c r="JWE44" s="562" t="s">
        <v>898</v>
      </c>
      <c r="JWF44" s="660" t="s">
        <v>432</v>
      </c>
      <c r="JWG44" s="562" t="s">
        <v>898</v>
      </c>
      <c r="JWH44" s="660" t="s">
        <v>432</v>
      </c>
      <c r="JWI44" s="562" t="s">
        <v>898</v>
      </c>
      <c r="JWJ44" s="660" t="s">
        <v>432</v>
      </c>
      <c r="JWK44" s="562" t="s">
        <v>898</v>
      </c>
      <c r="JWL44" s="660" t="s">
        <v>432</v>
      </c>
      <c r="JWM44" s="562" t="s">
        <v>898</v>
      </c>
      <c r="JWN44" s="660" t="s">
        <v>432</v>
      </c>
      <c r="JWO44" s="562" t="s">
        <v>898</v>
      </c>
      <c r="JWP44" s="660" t="s">
        <v>432</v>
      </c>
      <c r="JWQ44" s="562" t="s">
        <v>898</v>
      </c>
      <c r="JWR44" s="660" t="s">
        <v>432</v>
      </c>
      <c r="JWS44" s="562" t="s">
        <v>898</v>
      </c>
      <c r="JWT44" s="660" t="s">
        <v>432</v>
      </c>
      <c r="JWU44" s="562" t="s">
        <v>898</v>
      </c>
      <c r="JWV44" s="660" t="s">
        <v>432</v>
      </c>
      <c r="JWW44" s="562" t="s">
        <v>898</v>
      </c>
      <c r="JWX44" s="660" t="s">
        <v>432</v>
      </c>
      <c r="JWY44" s="562" t="s">
        <v>898</v>
      </c>
      <c r="JWZ44" s="660" t="s">
        <v>432</v>
      </c>
      <c r="JXA44" s="562" t="s">
        <v>898</v>
      </c>
      <c r="JXB44" s="660" t="s">
        <v>432</v>
      </c>
      <c r="JXC44" s="562" t="s">
        <v>898</v>
      </c>
      <c r="JXD44" s="660" t="s">
        <v>432</v>
      </c>
      <c r="JXE44" s="562" t="s">
        <v>898</v>
      </c>
      <c r="JXF44" s="660" t="s">
        <v>432</v>
      </c>
      <c r="JXG44" s="562" t="s">
        <v>898</v>
      </c>
      <c r="JXH44" s="660" t="s">
        <v>432</v>
      </c>
      <c r="JXI44" s="562" t="s">
        <v>898</v>
      </c>
      <c r="JXJ44" s="660" t="s">
        <v>432</v>
      </c>
      <c r="JXK44" s="562" t="s">
        <v>898</v>
      </c>
      <c r="JXL44" s="660" t="s">
        <v>432</v>
      </c>
      <c r="JXM44" s="562" t="s">
        <v>898</v>
      </c>
      <c r="JXN44" s="660" t="s">
        <v>432</v>
      </c>
      <c r="JXO44" s="562" t="s">
        <v>898</v>
      </c>
      <c r="JXP44" s="660" t="s">
        <v>432</v>
      </c>
      <c r="JXQ44" s="562" t="s">
        <v>898</v>
      </c>
      <c r="JXR44" s="660" t="s">
        <v>432</v>
      </c>
      <c r="JXS44" s="562" t="s">
        <v>898</v>
      </c>
      <c r="JXT44" s="660" t="s">
        <v>432</v>
      </c>
      <c r="JXU44" s="562" t="s">
        <v>898</v>
      </c>
      <c r="JXV44" s="660" t="s">
        <v>432</v>
      </c>
      <c r="JXW44" s="562" t="s">
        <v>898</v>
      </c>
      <c r="JXX44" s="660" t="s">
        <v>432</v>
      </c>
      <c r="JXY44" s="562" t="s">
        <v>898</v>
      </c>
      <c r="JXZ44" s="660" t="s">
        <v>432</v>
      </c>
      <c r="JYA44" s="562" t="s">
        <v>898</v>
      </c>
      <c r="JYB44" s="660" t="s">
        <v>432</v>
      </c>
      <c r="JYC44" s="562" t="s">
        <v>898</v>
      </c>
      <c r="JYD44" s="660" t="s">
        <v>432</v>
      </c>
      <c r="JYE44" s="562" t="s">
        <v>898</v>
      </c>
      <c r="JYF44" s="660" t="s">
        <v>432</v>
      </c>
      <c r="JYG44" s="562" t="s">
        <v>898</v>
      </c>
      <c r="JYH44" s="660" t="s">
        <v>432</v>
      </c>
      <c r="JYI44" s="562" t="s">
        <v>898</v>
      </c>
      <c r="JYJ44" s="660" t="s">
        <v>432</v>
      </c>
      <c r="JYK44" s="562" t="s">
        <v>898</v>
      </c>
      <c r="JYL44" s="660" t="s">
        <v>432</v>
      </c>
      <c r="JYM44" s="562" t="s">
        <v>898</v>
      </c>
      <c r="JYN44" s="660" t="s">
        <v>432</v>
      </c>
      <c r="JYO44" s="562" t="s">
        <v>898</v>
      </c>
      <c r="JYP44" s="660" t="s">
        <v>432</v>
      </c>
      <c r="JYQ44" s="562" t="s">
        <v>898</v>
      </c>
      <c r="JYR44" s="660" t="s">
        <v>432</v>
      </c>
      <c r="JYS44" s="562" t="s">
        <v>898</v>
      </c>
      <c r="JYT44" s="660" t="s">
        <v>432</v>
      </c>
      <c r="JYU44" s="562" t="s">
        <v>898</v>
      </c>
      <c r="JYV44" s="660" t="s">
        <v>432</v>
      </c>
      <c r="JYW44" s="562" t="s">
        <v>898</v>
      </c>
      <c r="JYX44" s="660" t="s">
        <v>432</v>
      </c>
      <c r="JYY44" s="562" t="s">
        <v>898</v>
      </c>
      <c r="JYZ44" s="660" t="s">
        <v>432</v>
      </c>
      <c r="JZA44" s="562" t="s">
        <v>898</v>
      </c>
      <c r="JZB44" s="660" t="s">
        <v>432</v>
      </c>
      <c r="JZC44" s="562" t="s">
        <v>898</v>
      </c>
      <c r="JZD44" s="660" t="s">
        <v>432</v>
      </c>
      <c r="JZE44" s="562" t="s">
        <v>898</v>
      </c>
      <c r="JZF44" s="660" t="s">
        <v>432</v>
      </c>
      <c r="JZG44" s="562" t="s">
        <v>898</v>
      </c>
      <c r="JZH44" s="660" t="s">
        <v>432</v>
      </c>
      <c r="JZI44" s="562" t="s">
        <v>898</v>
      </c>
      <c r="JZJ44" s="660" t="s">
        <v>432</v>
      </c>
      <c r="JZK44" s="562" t="s">
        <v>898</v>
      </c>
      <c r="JZL44" s="660" t="s">
        <v>432</v>
      </c>
      <c r="JZM44" s="562" t="s">
        <v>898</v>
      </c>
      <c r="JZN44" s="660" t="s">
        <v>432</v>
      </c>
      <c r="JZO44" s="562" t="s">
        <v>898</v>
      </c>
      <c r="JZP44" s="660" t="s">
        <v>432</v>
      </c>
      <c r="JZQ44" s="562" t="s">
        <v>898</v>
      </c>
      <c r="JZR44" s="660" t="s">
        <v>432</v>
      </c>
      <c r="JZS44" s="562" t="s">
        <v>898</v>
      </c>
      <c r="JZT44" s="660" t="s">
        <v>432</v>
      </c>
      <c r="JZU44" s="562" t="s">
        <v>898</v>
      </c>
      <c r="JZV44" s="660" t="s">
        <v>432</v>
      </c>
      <c r="JZW44" s="562" t="s">
        <v>898</v>
      </c>
      <c r="JZX44" s="660" t="s">
        <v>432</v>
      </c>
      <c r="JZY44" s="562" t="s">
        <v>898</v>
      </c>
      <c r="JZZ44" s="660" t="s">
        <v>432</v>
      </c>
      <c r="KAA44" s="562" t="s">
        <v>898</v>
      </c>
      <c r="KAB44" s="660" t="s">
        <v>432</v>
      </c>
      <c r="KAC44" s="562" t="s">
        <v>898</v>
      </c>
      <c r="KAD44" s="660" t="s">
        <v>432</v>
      </c>
      <c r="KAE44" s="562" t="s">
        <v>898</v>
      </c>
      <c r="KAF44" s="660" t="s">
        <v>432</v>
      </c>
      <c r="KAG44" s="562" t="s">
        <v>898</v>
      </c>
      <c r="KAH44" s="660" t="s">
        <v>432</v>
      </c>
      <c r="KAI44" s="562" t="s">
        <v>898</v>
      </c>
      <c r="KAJ44" s="660" t="s">
        <v>432</v>
      </c>
      <c r="KAK44" s="562" t="s">
        <v>898</v>
      </c>
      <c r="KAL44" s="660" t="s">
        <v>432</v>
      </c>
      <c r="KAM44" s="562" t="s">
        <v>898</v>
      </c>
      <c r="KAN44" s="660" t="s">
        <v>432</v>
      </c>
      <c r="KAO44" s="562" t="s">
        <v>898</v>
      </c>
      <c r="KAP44" s="660" t="s">
        <v>432</v>
      </c>
      <c r="KAQ44" s="562" t="s">
        <v>898</v>
      </c>
      <c r="KAR44" s="660" t="s">
        <v>432</v>
      </c>
      <c r="KAS44" s="562" t="s">
        <v>898</v>
      </c>
      <c r="KAT44" s="660" t="s">
        <v>432</v>
      </c>
      <c r="KAU44" s="562" t="s">
        <v>898</v>
      </c>
      <c r="KAV44" s="660" t="s">
        <v>432</v>
      </c>
      <c r="KAW44" s="562" t="s">
        <v>898</v>
      </c>
      <c r="KAX44" s="660" t="s">
        <v>432</v>
      </c>
      <c r="KAY44" s="562" t="s">
        <v>898</v>
      </c>
      <c r="KAZ44" s="660" t="s">
        <v>432</v>
      </c>
      <c r="KBA44" s="562" t="s">
        <v>898</v>
      </c>
      <c r="KBB44" s="660" t="s">
        <v>432</v>
      </c>
      <c r="KBC44" s="562" t="s">
        <v>898</v>
      </c>
      <c r="KBD44" s="660" t="s">
        <v>432</v>
      </c>
      <c r="KBE44" s="562" t="s">
        <v>898</v>
      </c>
      <c r="KBF44" s="660" t="s">
        <v>432</v>
      </c>
      <c r="KBG44" s="562" t="s">
        <v>898</v>
      </c>
      <c r="KBH44" s="660" t="s">
        <v>432</v>
      </c>
      <c r="KBI44" s="562" t="s">
        <v>898</v>
      </c>
      <c r="KBJ44" s="660" t="s">
        <v>432</v>
      </c>
      <c r="KBK44" s="562" t="s">
        <v>898</v>
      </c>
      <c r="KBL44" s="660" t="s">
        <v>432</v>
      </c>
      <c r="KBM44" s="562" t="s">
        <v>898</v>
      </c>
      <c r="KBN44" s="660" t="s">
        <v>432</v>
      </c>
      <c r="KBO44" s="562" t="s">
        <v>898</v>
      </c>
      <c r="KBP44" s="660" t="s">
        <v>432</v>
      </c>
      <c r="KBQ44" s="562" t="s">
        <v>898</v>
      </c>
      <c r="KBR44" s="660" t="s">
        <v>432</v>
      </c>
      <c r="KBS44" s="562" t="s">
        <v>898</v>
      </c>
      <c r="KBT44" s="660" t="s">
        <v>432</v>
      </c>
      <c r="KBU44" s="562" t="s">
        <v>898</v>
      </c>
      <c r="KBV44" s="660" t="s">
        <v>432</v>
      </c>
      <c r="KBW44" s="562" t="s">
        <v>898</v>
      </c>
      <c r="KBX44" s="660" t="s">
        <v>432</v>
      </c>
      <c r="KBY44" s="562" t="s">
        <v>898</v>
      </c>
      <c r="KBZ44" s="660" t="s">
        <v>432</v>
      </c>
      <c r="KCA44" s="562" t="s">
        <v>898</v>
      </c>
      <c r="KCB44" s="660" t="s">
        <v>432</v>
      </c>
      <c r="KCC44" s="562" t="s">
        <v>898</v>
      </c>
      <c r="KCD44" s="660" t="s">
        <v>432</v>
      </c>
      <c r="KCE44" s="562" t="s">
        <v>898</v>
      </c>
      <c r="KCF44" s="660" t="s">
        <v>432</v>
      </c>
      <c r="KCG44" s="562" t="s">
        <v>898</v>
      </c>
      <c r="KCH44" s="660" t="s">
        <v>432</v>
      </c>
      <c r="KCI44" s="562" t="s">
        <v>898</v>
      </c>
      <c r="KCJ44" s="660" t="s">
        <v>432</v>
      </c>
      <c r="KCK44" s="562" t="s">
        <v>898</v>
      </c>
      <c r="KCL44" s="660" t="s">
        <v>432</v>
      </c>
      <c r="KCM44" s="562" t="s">
        <v>898</v>
      </c>
      <c r="KCN44" s="660" t="s">
        <v>432</v>
      </c>
      <c r="KCO44" s="562" t="s">
        <v>898</v>
      </c>
      <c r="KCP44" s="660" t="s">
        <v>432</v>
      </c>
      <c r="KCQ44" s="562" t="s">
        <v>898</v>
      </c>
      <c r="KCR44" s="660" t="s">
        <v>432</v>
      </c>
      <c r="KCS44" s="562" t="s">
        <v>898</v>
      </c>
      <c r="KCT44" s="660" t="s">
        <v>432</v>
      </c>
      <c r="KCU44" s="562" t="s">
        <v>898</v>
      </c>
      <c r="KCV44" s="660" t="s">
        <v>432</v>
      </c>
      <c r="KCW44" s="562" t="s">
        <v>898</v>
      </c>
      <c r="KCX44" s="660" t="s">
        <v>432</v>
      </c>
      <c r="KCY44" s="562" t="s">
        <v>898</v>
      </c>
      <c r="KCZ44" s="660" t="s">
        <v>432</v>
      </c>
      <c r="KDA44" s="562" t="s">
        <v>898</v>
      </c>
      <c r="KDB44" s="660" t="s">
        <v>432</v>
      </c>
      <c r="KDC44" s="562" t="s">
        <v>898</v>
      </c>
      <c r="KDD44" s="660" t="s">
        <v>432</v>
      </c>
      <c r="KDE44" s="562" t="s">
        <v>898</v>
      </c>
      <c r="KDF44" s="660" t="s">
        <v>432</v>
      </c>
      <c r="KDG44" s="562" t="s">
        <v>898</v>
      </c>
      <c r="KDH44" s="660" t="s">
        <v>432</v>
      </c>
      <c r="KDI44" s="562" t="s">
        <v>898</v>
      </c>
      <c r="KDJ44" s="660" t="s">
        <v>432</v>
      </c>
      <c r="KDK44" s="562" t="s">
        <v>898</v>
      </c>
      <c r="KDL44" s="660" t="s">
        <v>432</v>
      </c>
      <c r="KDM44" s="562" t="s">
        <v>898</v>
      </c>
      <c r="KDN44" s="660" t="s">
        <v>432</v>
      </c>
      <c r="KDO44" s="562" t="s">
        <v>898</v>
      </c>
      <c r="KDP44" s="660" t="s">
        <v>432</v>
      </c>
      <c r="KDQ44" s="562" t="s">
        <v>898</v>
      </c>
      <c r="KDR44" s="660" t="s">
        <v>432</v>
      </c>
      <c r="KDS44" s="562" t="s">
        <v>898</v>
      </c>
      <c r="KDT44" s="660" t="s">
        <v>432</v>
      </c>
      <c r="KDU44" s="562" t="s">
        <v>898</v>
      </c>
      <c r="KDV44" s="660" t="s">
        <v>432</v>
      </c>
      <c r="KDW44" s="562" t="s">
        <v>898</v>
      </c>
      <c r="KDX44" s="660" t="s">
        <v>432</v>
      </c>
      <c r="KDY44" s="562" t="s">
        <v>898</v>
      </c>
      <c r="KDZ44" s="660" t="s">
        <v>432</v>
      </c>
      <c r="KEA44" s="562" t="s">
        <v>898</v>
      </c>
      <c r="KEB44" s="660" t="s">
        <v>432</v>
      </c>
      <c r="KEC44" s="562" t="s">
        <v>898</v>
      </c>
      <c r="KED44" s="660" t="s">
        <v>432</v>
      </c>
      <c r="KEE44" s="562" t="s">
        <v>898</v>
      </c>
      <c r="KEF44" s="660" t="s">
        <v>432</v>
      </c>
      <c r="KEG44" s="562" t="s">
        <v>898</v>
      </c>
      <c r="KEH44" s="660" t="s">
        <v>432</v>
      </c>
      <c r="KEI44" s="562" t="s">
        <v>898</v>
      </c>
      <c r="KEJ44" s="660" t="s">
        <v>432</v>
      </c>
      <c r="KEK44" s="562" t="s">
        <v>898</v>
      </c>
      <c r="KEL44" s="660" t="s">
        <v>432</v>
      </c>
      <c r="KEM44" s="562" t="s">
        <v>898</v>
      </c>
      <c r="KEN44" s="660" t="s">
        <v>432</v>
      </c>
      <c r="KEO44" s="562" t="s">
        <v>898</v>
      </c>
      <c r="KEP44" s="660" t="s">
        <v>432</v>
      </c>
      <c r="KEQ44" s="562" t="s">
        <v>898</v>
      </c>
      <c r="KER44" s="660" t="s">
        <v>432</v>
      </c>
      <c r="KES44" s="562" t="s">
        <v>898</v>
      </c>
      <c r="KET44" s="660" t="s">
        <v>432</v>
      </c>
      <c r="KEU44" s="562" t="s">
        <v>898</v>
      </c>
      <c r="KEV44" s="660" t="s">
        <v>432</v>
      </c>
      <c r="KEW44" s="562" t="s">
        <v>898</v>
      </c>
      <c r="KEX44" s="660" t="s">
        <v>432</v>
      </c>
      <c r="KEY44" s="562" t="s">
        <v>898</v>
      </c>
      <c r="KEZ44" s="660" t="s">
        <v>432</v>
      </c>
      <c r="KFA44" s="562" t="s">
        <v>898</v>
      </c>
      <c r="KFB44" s="660" t="s">
        <v>432</v>
      </c>
      <c r="KFC44" s="562" t="s">
        <v>898</v>
      </c>
      <c r="KFD44" s="660" t="s">
        <v>432</v>
      </c>
      <c r="KFE44" s="562" t="s">
        <v>898</v>
      </c>
      <c r="KFF44" s="660" t="s">
        <v>432</v>
      </c>
      <c r="KFG44" s="562" t="s">
        <v>898</v>
      </c>
      <c r="KFH44" s="660" t="s">
        <v>432</v>
      </c>
      <c r="KFI44" s="562" t="s">
        <v>898</v>
      </c>
      <c r="KFJ44" s="660" t="s">
        <v>432</v>
      </c>
      <c r="KFK44" s="562" t="s">
        <v>898</v>
      </c>
      <c r="KFL44" s="660" t="s">
        <v>432</v>
      </c>
      <c r="KFM44" s="562" t="s">
        <v>898</v>
      </c>
      <c r="KFN44" s="660" t="s">
        <v>432</v>
      </c>
      <c r="KFO44" s="562" t="s">
        <v>898</v>
      </c>
      <c r="KFP44" s="660" t="s">
        <v>432</v>
      </c>
      <c r="KFQ44" s="562" t="s">
        <v>898</v>
      </c>
      <c r="KFR44" s="660" t="s">
        <v>432</v>
      </c>
      <c r="KFS44" s="562" t="s">
        <v>898</v>
      </c>
      <c r="KFT44" s="660" t="s">
        <v>432</v>
      </c>
      <c r="KFU44" s="562" t="s">
        <v>898</v>
      </c>
      <c r="KFV44" s="660" t="s">
        <v>432</v>
      </c>
      <c r="KFW44" s="562" t="s">
        <v>898</v>
      </c>
      <c r="KFX44" s="660" t="s">
        <v>432</v>
      </c>
      <c r="KFY44" s="562" t="s">
        <v>898</v>
      </c>
      <c r="KFZ44" s="660" t="s">
        <v>432</v>
      </c>
      <c r="KGA44" s="562" t="s">
        <v>898</v>
      </c>
      <c r="KGB44" s="660" t="s">
        <v>432</v>
      </c>
      <c r="KGC44" s="562" t="s">
        <v>898</v>
      </c>
      <c r="KGD44" s="660" t="s">
        <v>432</v>
      </c>
      <c r="KGE44" s="562" t="s">
        <v>898</v>
      </c>
      <c r="KGF44" s="660" t="s">
        <v>432</v>
      </c>
      <c r="KGG44" s="562" t="s">
        <v>898</v>
      </c>
      <c r="KGH44" s="660" t="s">
        <v>432</v>
      </c>
      <c r="KGI44" s="562" t="s">
        <v>898</v>
      </c>
      <c r="KGJ44" s="660" t="s">
        <v>432</v>
      </c>
      <c r="KGK44" s="562" t="s">
        <v>898</v>
      </c>
      <c r="KGL44" s="660" t="s">
        <v>432</v>
      </c>
      <c r="KGM44" s="562" t="s">
        <v>898</v>
      </c>
      <c r="KGN44" s="660" t="s">
        <v>432</v>
      </c>
      <c r="KGO44" s="562" t="s">
        <v>898</v>
      </c>
      <c r="KGP44" s="660" t="s">
        <v>432</v>
      </c>
      <c r="KGQ44" s="562" t="s">
        <v>898</v>
      </c>
      <c r="KGR44" s="660" t="s">
        <v>432</v>
      </c>
      <c r="KGS44" s="562" t="s">
        <v>898</v>
      </c>
      <c r="KGT44" s="660" t="s">
        <v>432</v>
      </c>
      <c r="KGU44" s="562" t="s">
        <v>898</v>
      </c>
      <c r="KGV44" s="660" t="s">
        <v>432</v>
      </c>
      <c r="KGW44" s="562" t="s">
        <v>898</v>
      </c>
      <c r="KGX44" s="660" t="s">
        <v>432</v>
      </c>
      <c r="KGY44" s="562" t="s">
        <v>898</v>
      </c>
      <c r="KGZ44" s="660" t="s">
        <v>432</v>
      </c>
      <c r="KHA44" s="562" t="s">
        <v>898</v>
      </c>
      <c r="KHB44" s="660" t="s">
        <v>432</v>
      </c>
      <c r="KHC44" s="562" t="s">
        <v>898</v>
      </c>
      <c r="KHD44" s="660" t="s">
        <v>432</v>
      </c>
      <c r="KHE44" s="562" t="s">
        <v>898</v>
      </c>
      <c r="KHF44" s="660" t="s">
        <v>432</v>
      </c>
      <c r="KHG44" s="562" t="s">
        <v>898</v>
      </c>
      <c r="KHH44" s="660" t="s">
        <v>432</v>
      </c>
      <c r="KHI44" s="562" t="s">
        <v>898</v>
      </c>
      <c r="KHJ44" s="660" t="s">
        <v>432</v>
      </c>
      <c r="KHK44" s="562" t="s">
        <v>898</v>
      </c>
      <c r="KHL44" s="660" t="s">
        <v>432</v>
      </c>
      <c r="KHM44" s="562" t="s">
        <v>898</v>
      </c>
      <c r="KHN44" s="660" t="s">
        <v>432</v>
      </c>
      <c r="KHO44" s="562" t="s">
        <v>898</v>
      </c>
      <c r="KHP44" s="660" t="s">
        <v>432</v>
      </c>
      <c r="KHQ44" s="562" t="s">
        <v>898</v>
      </c>
      <c r="KHR44" s="660" t="s">
        <v>432</v>
      </c>
      <c r="KHS44" s="562" t="s">
        <v>898</v>
      </c>
      <c r="KHT44" s="660" t="s">
        <v>432</v>
      </c>
      <c r="KHU44" s="562" t="s">
        <v>898</v>
      </c>
      <c r="KHV44" s="660" t="s">
        <v>432</v>
      </c>
      <c r="KHW44" s="562" t="s">
        <v>898</v>
      </c>
      <c r="KHX44" s="660" t="s">
        <v>432</v>
      </c>
      <c r="KHY44" s="562" t="s">
        <v>898</v>
      </c>
      <c r="KHZ44" s="660" t="s">
        <v>432</v>
      </c>
      <c r="KIA44" s="562" t="s">
        <v>898</v>
      </c>
      <c r="KIB44" s="660" t="s">
        <v>432</v>
      </c>
      <c r="KIC44" s="562" t="s">
        <v>898</v>
      </c>
      <c r="KID44" s="660" t="s">
        <v>432</v>
      </c>
      <c r="KIE44" s="562" t="s">
        <v>898</v>
      </c>
      <c r="KIF44" s="660" t="s">
        <v>432</v>
      </c>
      <c r="KIG44" s="562" t="s">
        <v>898</v>
      </c>
      <c r="KIH44" s="660" t="s">
        <v>432</v>
      </c>
      <c r="KII44" s="562" t="s">
        <v>898</v>
      </c>
      <c r="KIJ44" s="660" t="s">
        <v>432</v>
      </c>
      <c r="KIK44" s="562" t="s">
        <v>898</v>
      </c>
      <c r="KIL44" s="660" t="s">
        <v>432</v>
      </c>
      <c r="KIM44" s="562" t="s">
        <v>898</v>
      </c>
      <c r="KIN44" s="660" t="s">
        <v>432</v>
      </c>
      <c r="KIO44" s="562" t="s">
        <v>898</v>
      </c>
      <c r="KIP44" s="660" t="s">
        <v>432</v>
      </c>
      <c r="KIQ44" s="562" t="s">
        <v>898</v>
      </c>
      <c r="KIR44" s="660" t="s">
        <v>432</v>
      </c>
      <c r="KIS44" s="562" t="s">
        <v>898</v>
      </c>
      <c r="KIT44" s="660" t="s">
        <v>432</v>
      </c>
      <c r="KIU44" s="562" t="s">
        <v>898</v>
      </c>
      <c r="KIV44" s="660" t="s">
        <v>432</v>
      </c>
      <c r="KIW44" s="562" t="s">
        <v>898</v>
      </c>
      <c r="KIX44" s="660" t="s">
        <v>432</v>
      </c>
      <c r="KIY44" s="562" t="s">
        <v>898</v>
      </c>
      <c r="KIZ44" s="660" t="s">
        <v>432</v>
      </c>
      <c r="KJA44" s="562" t="s">
        <v>898</v>
      </c>
      <c r="KJB44" s="660" t="s">
        <v>432</v>
      </c>
      <c r="KJC44" s="562" t="s">
        <v>898</v>
      </c>
      <c r="KJD44" s="660" t="s">
        <v>432</v>
      </c>
      <c r="KJE44" s="562" t="s">
        <v>898</v>
      </c>
      <c r="KJF44" s="660" t="s">
        <v>432</v>
      </c>
      <c r="KJG44" s="562" t="s">
        <v>898</v>
      </c>
      <c r="KJH44" s="660" t="s">
        <v>432</v>
      </c>
      <c r="KJI44" s="562" t="s">
        <v>898</v>
      </c>
      <c r="KJJ44" s="660" t="s">
        <v>432</v>
      </c>
      <c r="KJK44" s="562" t="s">
        <v>898</v>
      </c>
      <c r="KJL44" s="660" t="s">
        <v>432</v>
      </c>
      <c r="KJM44" s="562" t="s">
        <v>898</v>
      </c>
      <c r="KJN44" s="660" t="s">
        <v>432</v>
      </c>
      <c r="KJO44" s="562" t="s">
        <v>898</v>
      </c>
      <c r="KJP44" s="660" t="s">
        <v>432</v>
      </c>
      <c r="KJQ44" s="562" t="s">
        <v>898</v>
      </c>
      <c r="KJR44" s="660" t="s">
        <v>432</v>
      </c>
      <c r="KJS44" s="562" t="s">
        <v>898</v>
      </c>
      <c r="KJT44" s="660" t="s">
        <v>432</v>
      </c>
      <c r="KJU44" s="562" t="s">
        <v>898</v>
      </c>
      <c r="KJV44" s="660" t="s">
        <v>432</v>
      </c>
      <c r="KJW44" s="562" t="s">
        <v>898</v>
      </c>
      <c r="KJX44" s="660" t="s">
        <v>432</v>
      </c>
      <c r="KJY44" s="562" t="s">
        <v>898</v>
      </c>
      <c r="KJZ44" s="660" t="s">
        <v>432</v>
      </c>
      <c r="KKA44" s="562" t="s">
        <v>898</v>
      </c>
      <c r="KKB44" s="660" t="s">
        <v>432</v>
      </c>
      <c r="KKC44" s="562" t="s">
        <v>898</v>
      </c>
      <c r="KKD44" s="660" t="s">
        <v>432</v>
      </c>
      <c r="KKE44" s="562" t="s">
        <v>898</v>
      </c>
      <c r="KKF44" s="660" t="s">
        <v>432</v>
      </c>
      <c r="KKG44" s="562" t="s">
        <v>898</v>
      </c>
      <c r="KKH44" s="660" t="s">
        <v>432</v>
      </c>
      <c r="KKI44" s="562" t="s">
        <v>898</v>
      </c>
      <c r="KKJ44" s="660" t="s">
        <v>432</v>
      </c>
      <c r="KKK44" s="562" t="s">
        <v>898</v>
      </c>
      <c r="KKL44" s="660" t="s">
        <v>432</v>
      </c>
      <c r="KKM44" s="562" t="s">
        <v>898</v>
      </c>
      <c r="KKN44" s="660" t="s">
        <v>432</v>
      </c>
      <c r="KKO44" s="562" t="s">
        <v>898</v>
      </c>
      <c r="KKP44" s="660" t="s">
        <v>432</v>
      </c>
      <c r="KKQ44" s="562" t="s">
        <v>898</v>
      </c>
      <c r="KKR44" s="660" t="s">
        <v>432</v>
      </c>
      <c r="KKS44" s="562" t="s">
        <v>898</v>
      </c>
      <c r="KKT44" s="660" t="s">
        <v>432</v>
      </c>
      <c r="KKU44" s="562" t="s">
        <v>898</v>
      </c>
      <c r="KKV44" s="660" t="s">
        <v>432</v>
      </c>
      <c r="KKW44" s="562" t="s">
        <v>898</v>
      </c>
      <c r="KKX44" s="660" t="s">
        <v>432</v>
      </c>
      <c r="KKY44" s="562" t="s">
        <v>898</v>
      </c>
      <c r="KKZ44" s="660" t="s">
        <v>432</v>
      </c>
      <c r="KLA44" s="562" t="s">
        <v>898</v>
      </c>
      <c r="KLB44" s="660" t="s">
        <v>432</v>
      </c>
      <c r="KLC44" s="562" t="s">
        <v>898</v>
      </c>
      <c r="KLD44" s="660" t="s">
        <v>432</v>
      </c>
      <c r="KLE44" s="562" t="s">
        <v>898</v>
      </c>
      <c r="KLF44" s="660" t="s">
        <v>432</v>
      </c>
      <c r="KLG44" s="562" t="s">
        <v>898</v>
      </c>
      <c r="KLH44" s="660" t="s">
        <v>432</v>
      </c>
      <c r="KLI44" s="562" t="s">
        <v>898</v>
      </c>
      <c r="KLJ44" s="660" t="s">
        <v>432</v>
      </c>
      <c r="KLK44" s="562" t="s">
        <v>898</v>
      </c>
      <c r="KLL44" s="660" t="s">
        <v>432</v>
      </c>
      <c r="KLM44" s="562" t="s">
        <v>898</v>
      </c>
      <c r="KLN44" s="660" t="s">
        <v>432</v>
      </c>
      <c r="KLO44" s="562" t="s">
        <v>898</v>
      </c>
      <c r="KLP44" s="660" t="s">
        <v>432</v>
      </c>
      <c r="KLQ44" s="562" t="s">
        <v>898</v>
      </c>
      <c r="KLR44" s="660" t="s">
        <v>432</v>
      </c>
      <c r="KLS44" s="562" t="s">
        <v>898</v>
      </c>
      <c r="KLT44" s="660" t="s">
        <v>432</v>
      </c>
      <c r="KLU44" s="562" t="s">
        <v>898</v>
      </c>
      <c r="KLV44" s="660" t="s">
        <v>432</v>
      </c>
      <c r="KLW44" s="562" t="s">
        <v>898</v>
      </c>
      <c r="KLX44" s="660" t="s">
        <v>432</v>
      </c>
      <c r="KLY44" s="562" t="s">
        <v>898</v>
      </c>
      <c r="KLZ44" s="660" t="s">
        <v>432</v>
      </c>
      <c r="KMA44" s="562" t="s">
        <v>898</v>
      </c>
      <c r="KMB44" s="660" t="s">
        <v>432</v>
      </c>
      <c r="KMC44" s="562" t="s">
        <v>898</v>
      </c>
      <c r="KMD44" s="660" t="s">
        <v>432</v>
      </c>
      <c r="KME44" s="562" t="s">
        <v>898</v>
      </c>
      <c r="KMF44" s="660" t="s">
        <v>432</v>
      </c>
      <c r="KMG44" s="562" t="s">
        <v>898</v>
      </c>
      <c r="KMH44" s="660" t="s">
        <v>432</v>
      </c>
      <c r="KMI44" s="562" t="s">
        <v>898</v>
      </c>
      <c r="KMJ44" s="660" t="s">
        <v>432</v>
      </c>
      <c r="KMK44" s="562" t="s">
        <v>898</v>
      </c>
      <c r="KML44" s="660" t="s">
        <v>432</v>
      </c>
      <c r="KMM44" s="562" t="s">
        <v>898</v>
      </c>
      <c r="KMN44" s="660" t="s">
        <v>432</v>
      </c>
      <c r="KMO44" s="562" t="s">
        <v>898</v>
      </c>
      <c r="KMP44" s="660" t="s">
        <v>432</v>
      </c>
      <c r="KMQ44" s="562" t="s">
        <v>898</v>
      </c>
      <c r="KMR44" s="660" t="s">
        <v>432</v>
      </c>
      <c r="KMS44" s="562" t="s">
        <v>898</v>
      </c>
      <c r="KMT44" s="660" t="s">
        <v>432</v>
      </c>
      <c r="KMU44" s="562" t="s">
        <v>898</v>
      </c>
      <c r="KMV44" s="660" t="s">
        <v>432</v>
      </c>
      <c r="KMW44" s="562" t="s">
        <v>898</v>
      </c>
      <c r="KMX44" s="660" t="s">
        <v>432</v>
      </c>
      <c r="KMY44" s="562" t="s">
        <v>898</v>
      </c>
      <c r="KMZ44" s="660" t="s">
        <v>432</v>
      </c>
      <c r="KNA44" s="562" t="s">
        <v>898</v>
      </c>
      <c r="KNB44" s="660" t="s">
        <v>432</v>
      </c>
      <c r="KNC44" s="562" t="s">
        <v>898</v>
      </c>
      <c r="KND44" s="660" t="s">
        <v>432</v>
      </c>
      <c r="KNE44" s="562" t="s">
        <v>898</v>
      </c>
      <c r="KNF44" s="660" t="s">
        <v>432</v>
      </c>
      <c r="KNG44" s="562" t="s">
        <v>898</v>
      </c>
      <c r="KNH44" s="660" t="s">
        <v>432</v>
      </c>
      <c r="KNI44" s="562" t="s">
        <v>898</v>
      </c>
      <c r="KNJ44" s="660" t="s">
        <v>432</v>
      </c>
      <c r="KNK44" s="562" t="s">
        <v>898</v>
      </c>
      <c r="KNL44" s="660" t="s">
        <v>432</v>
      </c>
      <c r="KNM44" s="562" t="s">
        <v>898</v>
      </c>
      <c r="KNN44" s="660" t="s">
        <v>432</v>
      </c>
      <c r="KNO44" s="562" t="s">
        <v>898</v>
      </c>
      <c r="KNP44" s="660" t="s">
        <v>432</v>
      </c>
      <c r="KNQ44" s="562" t="s">
        <v>898</v>
      </c>
      <c r="KNR44" s="660" t="s">
        <v>432</v>
      </c>
      <c r="KNS44" s="562" t="s">
        <v>898</v>
      </c>
      <c r="KNT44" s="660" t="s">
        <v>432</v>
      </c>
      <c r="KNU44" s="562" t="s">
        <v>898</v>
      </c>
      <c r="KNV44" s="660" t="s">
        <v>432</v>
      </c>
      <c r="KNW44" s="562" t="s">
        <v>898</v>
      </c>
      <c r="KNX44" s="660" t="s">
        <v>432</v>
      </c>
      <c r="KNY44" s="562" t="s">
        <v>898</v>
      </c>
      <c r="KNZ44" s="660" t="s">
        <v>432</v>
      </c>
      <c r="KOA44" s="562" t="s">
        <v>898</v>
      </c>
      <c r="KOB44" s="660" t="s">
        <v>432</v>
      </c>
      <c r="KOC44" s="562" t="s">
        <v>898</v>
      </c>
      <c r="KOD44" s="660" t="s">
        <v>432</v>
      </c>
      <c r="KOE44" s="562" t="s">
        <v>898</v>
      </c>
      <c r="KOF44" s="660" t="s">
        <v>432</v>
      </c>
      <c r="KOG44" s="562" t="s">
        <v>898</v>
      </c>
      <c r="KOH44" s="660" t="s">
        <v>432</v>
      </c>
      <c r="KOI44" s="562" t="s">
        <v>898</v>
      </c>
      <c r="KOJ44" s="660" t="s">
        <v>432</v>
      </c>
      <c r="KOK44" s="562" t="s">
        <v>898</v>
      </c>
      <c r="KOL44" s="660" t="s">
        <v>432</v>
      </c>
      <c r="KOM44" s="562" t="s">
        <v>898</v>
      </c>
      <c r="KON44" s="660" t="s">
        <v>432</v>
      </c>
      <c r="KOO44" s="562" t="s">
        <v>898</v>
      </c>
      <c r="KOP44" s="660" t="s">
        <v>432</v>
      </c>
      <c r="KOQ44" s="562" t="s">
        <v>898</v>
      </c>
      <c r="KOR44" s="660" t="s">
        <v>432</v>
      </c>
      <c r="KOS44" s="562" t="s">
        <v>898</v>
      </c>
      <c r="KOT44" s="660" t="s">
        <v>432</v>
      </c>
      <c r="KOU44" s="562" t="s">
        <v>898</v>
      </c>
      <c r="KOV44" s="660" t="s">
        <v>432</v>
      </c>
      <c r="KOW44" s="562" t="s">
        <v>898</v>
      </c>
      <c r="KOX44" s="660" t="s">
        <v>432</v>
      </c>
      <c r="KOY44" s="562" t="s">
        <v>898</v>
      </c>
      <c r="KOZ44" s="660" t="s">
        <v>432</v>
      </c>
      <c r="KPA44" s="562" t="s">
        <v>898</v>
      </c>
      <c r="KPB44" s="660" t="s">
        <v>432</v>
      </c>
      <c r="KPC44" s="562" t="s">
        <v>898</v>
      </c>
      <c r="KPD44" s="660" t="s">
        <v>432</v>
      </c>
      <c r="KPE44" s="562" t="s">
        <v>898</v>
      </c>
      <c r="KPF44" s="660" t="s">
        <v>432</v>
      </c>
      <c r="KPG44" s="562" t="s">
        <v>898</v>
      </c>
      <c r="KPH44" s="660" t="s">
        <v>432</v>
      </c>
      <c r="KPI44" s="562" t="s">
        <v>898</v>
      </c>
      <c r="KPJ44" s="660" t="s">
        <v>432</v>
      </c>
      <c r="KPK44" s="562" t="s">
        <v>898</v>
      </c>
      <c r="KPL44" s="660" t="s">
        <v>432</v>
      </c>
      <c r="KPM44" s="562" t="s">
        <v>898</v>
      </c>
      <c r="KPN44" s="660" t="s">
        <v>432</v>
      </c>
      <c r="KPO44" s="562" t="s">
        <v>898</v>
      </c>
      <c r="KPP44" s="660" t="s">
        <v>432</v>
      </c>
      <c r="KPQ44" s="562" t="s">
        <v>898</v>
      </c>
      <c r="KPR44" s="660" t="s">
        <v>432</v>
      </c>
      <c r="KPS44" s="562" t="s">
        <v>898</v>
      </c>
      <c r="KPT44" s="660" t="s">
        <v>432</v>
      </c>
      <c r="KPU44" s="562" t="s">
        <v>898</v>
      </c>
      <c r="KPV44" s="660" t="s">
        <v>432</v>
      </c>
      <c r="KPW44" s="562" t="s">
        <v>898</v>
      </c>
      <c r="KPX44" s="660" t="s">
        <v>432</v>
      </c>
      <c r="KPY44" s="562" t="s">
        <v>898</v>
      </c>
      <c r="KPZ44" s="660" t="s">
        <v>432</v>
      </c>
      <c r="KQA44" s="562" t="s">
        <v>898</v>
      </c>
      <c r="KQB44" s="660" t="s">
        <v>432</v>
      </c>
      <c r="KQC44" s="562" t="s">
        <v>898</v>
      </c>
      <c r="KQD44" s="660" t="s">
        <v>432</v>
      </c>
      <c r="KQE44" s="562" t="s">
        <v>898</v>
      </c>
      <c r="KQF44" s="660" t="s">
        <v>432</v>
      </c>
      <c r="KQG44" s="562" t="s">
        <v>898</v>
      </c>
      <c r="KQH44" s="660" t="s">
        <v>432</v>
      </c>
      <c r="KQI44" s="562" t="s">
        <v>898</v>
      </c>
      <c r="KQJ44" s="660" t="s">
        <v>432</v>
      </c>
      <c r="KQK44" s="562" t="s">
        <v>898</v>
      </c>
      <c r="KQL44" s="660" t="s">
        <v>432</v>
      </c>
      <c r="KQM44" s="562" t="s">
        <v>898</v>
      </c>
      <c r="KQN44" s="660" t="s">
        <v>432</v>
      </c>
      <c r="KQO44" s="562" t="s">
        <v>898</v>
      </c>
      <c r="KQP44" s="660" t="s">
        <v>432</v>
      </c>
      <c r="KQQ44" s="562" t="s">
        <v>898</v>
      </c>
      <c r="KQR44" s="660" t="s">
        <v>432</v>
      </c>
      <c r="KQS44" s="562" t="s">
        <v>898</v>
      </c>
      <c r="KQT44" s="660" t="s">
        <v>432</v>
      </c>
      <c r="KQU44" s="562" t="s">
        <v>898</v>
      </c>
      <c r="KQV44" s="660" t="s">
        <v>432</v>
      </c>
      <c r="KQW44" s="562" t="s">
        <v>898</v>
      </c>
      <c r="KQX44" s="660" t="s">
        <v>432</v>
      </c>
      <c r="KQY44" s="562" t="s">
        <v>898</v>
      </c>
      <c r="KQZ44" s="660" t="s">
        <v>432</v>
      </c>
      <c r="KRA44" s="562" t="s">
        <v>898</v>
      </c>
      <c r="KRB44" s="660" t="s">
        <v>432</v>
      </c>
      <c r="KRC44" s="562" t="s">
        <v>898</v>
      </c>
      <c r="KRD44" s="660" t="s">
        <v>432</v>
      </c>
      <c r="KRE44" s="562" t="s">
        <v>898</v>
      </c>
      <c r="KRF44" s="660" t="s">
        <v>432</v>
      </c>
      <c r="KRG44" s="562" t="s">
        <v>898</v>
      </c>
      <c r="KRH44" s="660" t="s">
        <v>432</v>
      </c>
      <c r="KRI44" s="562" t="s">
        <v>898</v>
      </c>
      <c r="KRJ44" s="660" t="s">
        <v>432</v>
      </c>
      <c r="KRK44" s="562" t="s">
        <v>898</v>
      </c>
      <c r="KRL44" s="660" t="s">
        <v>432</v>
      </c>
      <c r="KRM44" s="562" t="s">
        <v>898</v>
      </c>
      <c r="KRN44" s="660" t="s">
        <v>432</v>
      </c>
      <c r="KRO44" s="562" t="s">
        <v>898</v>
      </c>
      <c r="KRP44" s="660" t="s">
        <v>432</v>
      </c>
      <c r="KRQ44" s="562" t="s">
        <v>898</v>
      </c>
      <c r="KRR44" s="660" t="s">
        <v>432</v>
      </c>
      <c r="KRS44" s="562" t="s">
        <v>898</v>
      </c>
      <c r="KRT44" s="660" t="s">
        <v>432</v>
      </c>
      <c r="KRU44" s="562" t="s">
        <v>898</v>
      </c>
      <c r="KRV44" s="660" t="s">
        <v>432</v>
      </c>
      <c r="KRW44" s="562" t="s">
        <v>898</v>
      </c>
      <c r="KRX44" s="660" t="s">
        <v>432</v>
      </c>
      <c r="KRY44" s="562" t="s">
        <v>898</v>
      </c>
      <c r="KRZ44" s="660" t="s">
        <v>432</v>
      </c>
      <c r="KSA44" s="562" t="s">
        <v>898</v>
      </c>
      <c r="KSB44" s="660" t="s">
        <v>432</v>
      </c>
      <c r="KSC44" s="562" t="s">
        <v>898</v>
      </c>
      <c r="KSD44" s="660" t="s">
        <v>432</v>
      </c>
      <c r="KSE44" s="562" t="s">
        <v>898</v>
      </c>
      <c r="KSF44" s="660" t="s">
        <v>432</v>
      </c>
      <c r="KSG44" s="562" t="s">
        <v>898</v>
      </c>
      <c r="KSH44" s="660" t="s">
        <v>432</v>
      </c>
      <c r="KSI44" s="562" t="s">
        <v>898</v>
      </c>
      <c r="KSJ44" s="660" t="s">
        <v>432</v>
      </c>
      <c r="KSK44" s="562" t="s">
        <v>898</v>
      </c>
      <c r="KSL44" s="660" t="s">
        <v>432</v>
      </c>
      <c r="KSM44" s="562" t="s">
        <v>898</v>
      </c>
      <c r="KSN44" s="660" t="s">
        <v>432</v>
      </c>
      <c r="KSO44" s="562" t="s">
        <v>898</v>
      </c>
      <c r="KSP44" s="660" t="s">
        <v>432</v>
      </c>
      <c r="KSQ44" s="562" t="s">
        <v>898</v>
      </c>
      <c r="KSR44" s="660" t="s">
        <v>432</v>
      </c>
      <c r="KSS44" s="562" t="s">
        <v>898</v>
      </c>
      <c r="KST44" s="660" t="s">
        <v>432</v>
      </c>
      <c r="KSU44" s="562" t="s">
        <v>898</v>
      </c>
      <c r="KSV44" s="660" t="s">
        <v>432</v>
      </c>
      <c r="KSW44" s="562" t="s">
        <v>898</v>
      </c>
      <c r="KSX44" s="660" t="s">
        <v>432</v>
      </c>
      <c r="KSY44" s="562" t="s">
        <v>898</v>
      </c>
      <c r="KSZ44" s="660" t="s">
        <v>432</v>
      </c>
      <c r="KTA44" s="562" t="s">
        <v>898</v>
      </c>
      <c r="KTB44" s="660" t="s">
        <v>432</v>
      </c>
      <c r="KTC44" s="562" t="s">
        <v>898</v>
      </c>
      <c r="KTD44" s="660" t="s">
        <v>432</v>
      </c>
      <c r="KTE44" s="562" t="s">
        <v>898</v>
      </c>
      <c r="KTF44" s="660" t="s">
        <v>432</v>
      </c>
      <c r="KTG44" s="562" t="s">
        <v>898</v>
      </c>
      <c r="KTH44" s="660" t="s">
        <v>432</v>
      </c>
      <c r="KTI44" s="562" t="s">
        <v>898</v>
      </c>
      <c r="KTJ44" s="660" t="s">
        <v>432</v>
      </c>
      <c r="KTK44" s="562" t="s">
        <v>898</v>
      </c>
      <c r="KTL44" s="660" t="s">
        <v>432</v>
      </c>
      <c r="KTM44" s="562" t="s">
        <v>898</v>
      </c>
      <c r="KTN44" s="660" t="s">
        <v>432</v>
      </c>
      <c r="KTO44" s="562" t="s">
        <v>898</v>
      </c>
      <c r="KTP44" s="660" t="s">
        <v>432</v>
      </c>
      <c r="KTQ44" s="562" t="s">
        <v>898</v>
      </c>
      <c r="KTR44" s="660" t="s">
        <v>432</v>
      </c>
      <c r="KTS44" s="562" t="s">
        <v>898</v>
      </c>
      <c r="KTT44" s="660" t="s">
        <v>432</v>
      </c>
      <c r="KTU44" s="562" t="s">
        <v>898</v>
      </c>
      <c r="KTV44" s="660" t="s">
        <v>432</v>
      </c>
      <c r="KTW44" s="562" t="s">
        <v>898</v>
      </c>
      <c r="KTX44" s="660" t="s">
        <v>432</v>
      </c>
      <c r="KTY44" s="562" t="s">
        <v>898</v>
      </c>
      <c r="KTZ44" s="660" t="s">
        <v>432</v>
      </c>
      <c r="KUA44" s="562" t="s">
        <v>898</v>
      </c>
      <c r="KUB44" s="660" t="s">
        <v>432</v>
      </c>
      <c r="KUC44" s="562" t="s">
        <v>898</v>
      </c>
      <c r="KUD44" s="660" t="s">
        <v>432</v>
      </c>
      <c r="KUE44" s="562" t="s">
        <v>898</v>
      </c>
      <c r="KUF44" s="660" t="s">
        <v>432</v>
      </c>
      <c r="KUG44" s="562" t="s">
        <v>898</v>
      </c>
      <c r="KUH44" s="660" t="s">
        <v>432</v>
      </c>
      <c r="KUI44" s="562" t="s">
        <v>898</v>
      </c>
      <c r="KUJ44" s="660" t="s">
        <v>432</v>
      </c>
      <c r="KUK44" s="562" t="s">
        <v>898</v>
      </c>
      <c r="KUL44" s="660" t="s">
        <v>432</v>
      </c>
      <c r="KUM44" s="562" t="s">
        <v>898</v>
      </c>
      <c r="KUN44" s="660" t="s">
        <v>432</v>
      </c>
      <c r="KUO44" s="562" t="s">
        <v>898</v>
      </c>
      <c r="KUP44" s="660" t="s">
        <v>432</v>
      </c>
      <c r="KUQ44" s="562" t="s">
        <v>898</v>
      </c>
      <c r="KUR44" s="660" t="s">
        <v>432</v>
      </c>
      <c r="KUS44" s="562" t="s">
        <v>898</v>
      </c>
      <c r="KUT44" s="660" t="s">
        <v>432</v>
      </c>
      <c r="KUU44" s="562" t="s">
        <v>898</v>
      </c>
      <c r="KUV44" s="660" t="s">
        <v>432</v>
      </c>
      <c r="KUW44" s="562" t="s">
        <v>898</v>
      </c>
      <c r="KUX44" s="660" t="s">
        <v>432</v>
      </c>
      <c r="KUY44" s="562" t="s">
        <v>898</v>
      </c>
      <c r="KUZ44" s="660" t="s">
        <v>432</v>
      </c>
      <c r="KVA44" s="562" t="s">
        <v>898</v>
      </c>
      <c r="KVB44" s="660" t="s">
        <v>432</v>
      </c>
      <c r="KVC44" s="562" t="s">
        <v>898</v>
      </c>
      <c r="KVD44" s="660" t="s">
        <v>432</v>
      </c>
      <c r="KVE44" s="562" t="s">
        <v>898</v>
      </c>
      <c r="KVF44" s="660" t="s">
        <v>432</v>
      </c>
      <c r="KVG44" s="562" t="s">
        <v>898</v>
      </c>
      <c r="KVH44" s="660" t="s">
        <v>432</v>
      </c>
      <c r="KVI44" s="562" t="s">
        <v>898</v>
      </c>
      <c r="KVJ44" s="660" t="s">
        <v>432</v>
      </c>
      <c r="KVK44" s="562" t="s">
        <v>898</v>
      </c>
      <c r="KVL44" s="660" t="s">
        <v>432</v>
      </c>
      <c r="KVM44" s="562" t="s">
        <v>898</v>
      </c>
      <c r="KVN44" s="660" t="s">
        <v>432</v>
      </c>
      <c r="KVO44" s="562" t="s">
        <v>898</v>
      </c>
      <c r="KVP44" s="660" t="s">
        <v>432</v>
      </c>
      <c r="KVQ44" s="562" t="s">
        <v>898</v>
      </c>
      <c r="KVR44" s="660" t="s">
        <v>432</v>
      </c>
      <c r="KVS44" s="562" t="s">
        <v>898</v>
      </c>
      <c r="KVT44" s="660" t="s">
        <v>432</v>
      </c>
      <c r="KVU44" s="562" t="s">
        <v>898</v>
      </c>
      <c r="KVV44" s="660" t="s">
        <v>432</v>
      </c>
      <c r="KVW44" s="562" t="s">
        <v>898</v>
      </c>
      <c r="KVX44" s="660" t="s">
        <v>432</v>
      </c>
      <c r="KVY44" s="562" t="s">
        <v>898</v>
      </c>
      <c r="KVZ44" s="660" t="s">
        <v>432</v>
      </c>
      <c r="KWA44" s="562" t="s">
        <v>898</v>
      </c>
      <c r="KWB44" s="660" t="s">
        <v>432</v>
      </c>
      <c r="KWC44" s="562" t="s">
        <v>898</v>
      </c>
      <c r="KWD44" s="660" t="s">
        <v>432</v>
      </c>
      <c r="KWE44" s="562" t="s">
        <v>898</v>
      </c>
      <c r="KWF44" s="660" t="s">
        <v>432</v>
      </c>
      <c r="KWG44" s="562" t="s">
        <v>898</v>
      </c>
      <c r="KWH44" s="660" t="s">
        <v>432</v>
      </c>
      <c r="KWI44" s="562" t="s">
        <v>898</v>
      </c>
      <c r="KWJ44" s="660" t="s">
        <v>432</v>
      </c>
      <c r="KWK44" s="562" t="s">
        <v>898</v>
      </c>
      <c r="KWL44" s="660" t="s">
        <v>432</v>
      </c>
      <c r="KWM44" s="562" t="s">
        <v>898</v>
      </c>
      <c r="KWN44" s="660" t="s">
        <v>432</v>
      </c>
      <c r="KWO44" s="562" t="s">
        <v>898</v>
      </c>
      <c r="KWP44" s="660" t="s">
        <v>432</v>
      </c>
      <c r="KWQ44" s="562" t="s">
        <v>898</v>
      </c>
      <c r="KWR44" s="660" t="s">
        <v>432</v>
      </c>
      <c r="KWS44" s="562" t="s">
        <v>898</v>
      </c>
      <c r="KWT44" s="660" t="s">
        <v>432</v>
      </c>
      <c r="KWU44" s="562" t="s">
        <v>898</v>
      </c>
      <c r="KWV44" s="660" t="s">
        <v>432</v>
      </c>
      <c r="KWW44" s="562" t="s">
        <v>898</v>
      </c>
      <c r="KWX44" s="660" t="s">
        <v>432</v>
      </c>
      <c r="KWY44" s="562" t="s">
        <v>898</v>
      </c>
      <c r="KWZ44" s="660" t="s">
        <v>432</v>
      </c>
      <c r="KXA44" s="562" t="s">
        <v>898</v>
      </c>
      <c r="KXB44" s="660" t="s">
        <v>432</v>
      </c>
      <c r="KXC44" s="562" t="s">
        <v>898</v>
      </c>
      <c r="KXD44" s="660" t="s">
        <v>432</v>
      </c>
      <c r="KXE44" s="562" t="s">
        <v>898</v>
      </c>
      <c r="KXF44" s="660" t="s">
        <v>432</v>
      </c>
      <c r="KXG44" s="562" t="s">
        <v>898</v>
      </c>
      <c r="KXH44" s="660" t="s">
        <v>432</v>
      </c>
      <c r="KXI44" s="562" t="s">
        <v>898</v>
      </c>
      <c r="KXJ44" s="660" t="s">
        <v>432</v>
      </c>
      <c r="KXK44" s="562" t="s">
        <v>898</v>
      </c>
      <c r="KXL44" s="660" t="s">
        <v>432</v>
      </c>
      <c r="KXM44" s="562" t="s">
        <v>898</v>
      </c>
      <c r="KXN44" s="660" t="s">
        <v>432</v>
      </c>
      <c r="KXO44" s="562" t="s">
        <v>898</v>
      </c>
      <c r="KXP44" s="660" t="s">
        <v>432</v>
      </c>
      <c r="KXQ44" s="562" t="s">
        <v>898</v>
      </c>
      <c r="KXR44" s="660" t="s">
        <v>432</v>
      </c>
      <c r="KXS44" s="562" t="s">
        <v>898</v>
      </c>
      <c r="KXT44" s="660" t="s">
        <v>432</v>
      </c>
      <c r="KXU44" s="562" t="s">
        <v>898</v>
      </c>
      <c r="KXV44" s="660" t="s">
        <v>432</v>
      </c>
      <c r="KXW44" s="562" t="s">
        <v>898</v>
      </c>
      <c r="KXX44" s="660" t="s">
        <v>432</v>
      </c>
      <c r="KXY44" s="562" t="s">
        <v>898</v>
      </c>
      <c r="KXZ44" s="660" t="s">
        <v>432</v>
      </c>
      <c r="KYA44" s="562" t="s">
        <v>898</v>
      </c>
      <c r="KYB44" s="660" t="s">
        <v>432</v>
      </c>
      <c r="KYC44" s="562" t="s">
        <v>898</v>
      </c>
      <c r="KYD44" s="660" t="s">
        <v>432</v>
      </c>
      <c r="KYE44" s="562" t="s">
        <v>898</v>
      </c>
      <c r="KYF44" s="660" t="s">
        <v>432</v>
      </c>
      <c r="KYG44" s="562" t="s">
        <v>898</v>
      </c>
      <c r="KYH44" s="660" t="s">
        <v>432</v>
      </c>
      <c r="KYI44" s="562" t="s">
        <v>898</v>
      </c>
      <c r="KYJ44" s="660" t="s">
        <v>432</v>
      </c>
      <c r="KYK44" s="562" t="s">
        <v>898</v>
      </c>
      <c r="KYL44" s="660" t="s">
        <v>432</v>
      </c>
      <c r="KYM44" s="562" t="s">
        <v>898</v>
      </c>
      <c r="KYN44" s="660" t="s">
        <v>432</v>
      </c>
      <c r="KYO44" s="562" t="s">
        <v>898</v>
      </c>
      <c r="KYP44" s="660" t="s">
        <v>432</v>
      </c>
      <c r="KYQ44" s="562" t="s">
        <v>898</v>
      </c>
      <c r="KYR44" s="660" t="s">
        <v>432</v>
      </c>
      <c r="KYS44" s="562" t="s">
        <v>898</v>
      </c>
      <c r="KYT44" s="660" t="s">
        <v>432</v>
      </c>
      <c r="KYU44" s="562" t="s">
        <v>898</v>
      </c>
      <c r="KYV44" s="660" t="s">
        <v>432</v>
      </c>
      <c r="KYW44" s="562" t="s">
        <v>898</v>
      </c>
      <c r="KYX44" s="660" t="s">
        <v>432</v>
      </c>
      <c r="KYY44" s="562" t="s">
        <v>898</v>
      </c>
      <c r="KYZ44" s="660" t="s">
        <v>432</v>
      </c>
      <c r="KZA44" s="562" t="s">
        <v>898</v>
      </c>
      <c r="KZB44" s="660" t="s">
        <v>432</v>
      </c>
      <c r="KZC44" s="562" t="s">
        <v>898</v>
      </c>
      <c r="KZD44" s="660" t="s">
        <v>432</v>
      </c>
      <c r="KZE44" s="562" t="s">
        <v>898</v>
      </c>
      <c r="KZF44" s="660" t="s">
        <v>432</v>
      </c>
      <c r="KZG44" s="562" t="s">
        <v>898</v>
      </c>
      <c r="KZH44" s="660" t="s">
        <v>432</v>
      </c>
      <c r="KZI44" s="562" t="s">
        <v>898</v>
      </c>
      <c r="KZJ44" s="660" t="s">
        <v>432</v>
      </c>
      <c r="KZK44" s="562" t="s">
        <v>898</v>
      </c>
      <c r="KZL44" s="660" t="s">
        <v>432</v>
      </c>
      <c r="KZM44" s="562" t="s">
        <v>898</v>
      </c>
      <c r="KZN44" s="660" t="s">
        <v>432</v>
      </c>
      <c r="KZO44" s="562" t="s">
        <v>898</v>
      </c>
      <c r="KZP44" s="660" t="s">
        <v>432</v>
      </c>
      <c r="KZQ44" s="562" t="s">
        <v>898</v>
      </c>
      <c r="KZR44" s="660" t="s">
        <v>432</v>
      </c>
      <c r="KZS44" s="562" t="s">
        <v>898</v>
      </c>
      <c r="KZT44" s="660" t="s">
        <v>432</v>
      </c>
      <c r="KZU44" s="562" t="s">
        <v>898</v>
      </c>
      <c r="KZV44" s="660" t="s">
        <v>432</v>
      </c>
      <c r="KZW44" s="562" t="s">
        <v>898</v>
      </c>
      <c r="KZX44" s="660" t="s">
        <v>432</v>
      </c>
      <c r="KZY44" s="562" t="s">
        <v>898</v>
      </c>
      <c r="KZZ44" s="660" t="s">
        <v>432</v>
      </c>
      <c r="LAA44" s="562" t="s">
        <v>898</v>
      </c>
      <c r="LAB44" s="660" t="s">
        <v>432</v>
      </c>
      <c r="LAC44" s="562" t="s">
        <v>898</v>
      </c>
      <c r="LAD44" s="660" t="s">
        <v>432</v>
      </c>
      <c r="LAE44" s="562" t="s">
        <v>898</v>
      </c>
      <c r="LAF44" s="660" t="s">
        <v>432</v>
      </c>
      <c r="LAG44" s="562" t="s">
        <v>898</v>
      </c>
      <c r="LAH44" s="660" t="s">
        <v>432</v>
      </c>
      <c r="LAI44" s="562" t="s">
        <v>898</v>
      </c>
      <c r="LAJ44" s="660" t="s">
        <v>432</v>
      </c>
      <c r="LAK44" s="562" t="s">
        <v>898</v>
      </c>
      <c r="LAL44" s="660" t="s">
        <v>432</v>
      </c>
      <c r="LAM44" s="562" t="s">
        <v>898</v>
      </c>
      <c r="LAN44" s="660" t="s">
        <v>432</v>
      </c>
      <c r="LAO44" s="562" t="s">
        <v>898</v>
      </c>
      <c r="LAP44" s="660" t="s">
        <v>432</v>
      </c>
      <c r="LAQ44" s="562" t="s">
        <v>898</v>
      </c>
      <c r="LAR44" s="660" t="s">
        <v>432</v>
      </c>
      <c r="LAS44" s="562" t="s">
        <v>898</v>
      </c>
      <c r="LAT44" s="660" t="s">
        <v>432</v>
      </c>
      <c r="LAU44" s="562" t="s">
        <v>898</v>
      </c>
      <c r="LAV44" s="660" t="s">
        <v>432</v>
      </c>
      <c r="LAW44" s="562" t="s">
        <v>898</v>
      </c>
      <c r="LAX44" s="660" t="s">
        <v>432</v>
      </c>
      <c r="LAY44" s="562" t="s">
        <v>898</v>
      </c>
      <c r="LAZ44" s="660" t="s">
        <v>432</v>
      </c>
      <c r="LBA44" s="562" t="s">
        <v>898</v>
      </c>
      <c r="LBB44" s="660" t="s">
        <v>432</v>
      </c>
      <c r="LBC44" s="562" t="s">
        <v>898</v>
      </c>
      <c r="LBD44" s="660" t="s">
        <v>432</v>
      </c>
      <c r="LBE44" s="562" t="s">
        <v>898</v>
      </c>
      <c r="LBF44" s="660" t="s">
        <v>432</v>
      </c>
      <c r="LBG44" s="562" t="s">
        <v>898</v>
      </c>
      <c r="LBH44" s="660" t="s">
        <v>432</v>
      </c>
      <c r="LBI44" s="562" t="s">
        <v>898</v>
      </c>
      <c r="LBJ44" s="660" t="s">
        <v>432</v>
      </c>
      <c r="LBK44" s="562" t="s">
        <v>898</v>
      </c>
      <c r="LBL44" s="660" t="s">
        <v>432</v>
      </c>
      <c r="LBM44" s="562" t="s">
        <v>898</v>
      </c>
      <c r="LBN44" s="660" t="s">
        <v>432</v>
      </c>
      <c r="LBO44" s="562" t="s">
        <v>898</v>
      </c>
      <c r="LBP44" s="660" t="s">
        <v>432</v>
      </c>
      <c r="LBQ44" s="562" t="s">
        <v>898</v>
      </c>
      <c r="LBR44" s="660" t="s">
        <v>432</v>
      </c>
      <c r="LBS44" s="562" t="s">
        <v>898</v>
      </c>
      <c r="LBT44" s="660" t="s">
        <v>432</v>
      </c>
      <c r="LBU44" s="562" t="s">
        <v>898</v>
      </c>
      <c r="LBV44" s="660" t="s">
        <v>432</v>
      </c>
      <c r="LBW44" s="562" t="s">
        <v>898</v>
      </c>
      <c r="LBX44" s="660" t="s">
        <v>432</v>
      </c>
      <c r="LBY44" s="562" t="s">
        <v>898</v>
      </c>
      <c r="LBZ44" s="660" t="s">
        <v>432</v>
      </c>
      <c r="LCA44" s="562" t="s">
        <v>898</v>
      </c>
      <c r="LCB44" s="660" t="s">
        <v>432</v>
      </c>
      <c r="LCC44" s="562" t="s">
        <v>898</v>
      </c>
      <c r="LCD44" s="660" t="s">
        <v>432</v>
      </c>
      <c r="LCE44" s="562" t="s">
        <v>898</v>
      </c>
      <c r="LCF44" s="660" t="s">
        <v>432</v>
      </c>
      <c r="LCG44" s="562" t="s">
        <v>898</v>
      </c>
      <c r="LCH44" s="660" t="s">
        <v>432</v>
      </c>
      <c r="LCI44" s="562" t="s">
        <v>898</v>
      </c>
      <c r="LCJ44" s="660" t="s">
        <v>432</v>
      </c>
      <c r="LCK44" s="562" t="s">
        <v>898</v>
      </c>
      <c r="LCL44" s="660" t="s">
        <v>432</v>
      </c>
      <c r="LCM44" s="562" t="s">
        <v>898</v>
      </c>
      <c r="LCN44" s="660" t="s">
        <v>432</v>
      </c>
      <c r="LCO44" s="562" t="s">
        <v>898</v>
      </c>
      <c r="LCP44" s="660" t="s">
        <v>432</v>
      </c>
      <c r="LCQ44" s="562" t="s">
        <v>898</v>
      </c>
      <c r="LCR44" s="660" t="s">
        <v>432</v>
      </c>
      <c r="LCS44" s="562" t="s">
        <v>898</v>
      </c>
      <c r="LCT44" s="660" t="s">
        <v>432</v>
      </c>
      <c r="LCU44" s="562" t="s">
        <v>898</v>
      </c>
      <c r="LCV44" s="660" t="s">
        <v>432</v>
      </c>
      <c r="LCW44" s="562" t="s">
        <v>898</v>
      </c>
      <c r="LCX44" s="660" t="s">
        <v>432</v>
      </c>
      <c r="LCY44" s="562" t="s">
        <v>898</v>
      </c>
      <c r="LCZ44" s="660" t="s">
        <v>432</v>
      </c>
      <c r="LDA44" s="562" t="s">
        <v>898</v>
      </c>
      <c r="LDB44" s="660" t="s">
        <v>432</v>
      </c>
      <c r="LDC44" s="562" t="s">
        <v>898</v>
      </c>
      <c r="LDD44" s="660" t="s">
        <v>432</v>
      </c>
      <c r="LDE44" s="562" t="s">
        <v>898</v>
      </c>
      <c r="LDF44" s="660" t="s">
        <v>432</v>
      </c>
      <c r="LDG44" s="562" t="s">
        <v>898</v>
      </c>
      <c r="LDH44" s="660" t="s">
        <v>432</v>
      </c>
      <c r="LDI44" s="562" t="s">
        <v>898</v>
      </c>
      <c r="LDJ44" s="660" t="s">
        <v>432</v>
      </c>
      <c r="LDK44" s="562" t="s">
        <v>898</v>
      </c>
      <c r="LDL44" s="660" t="s">
        <v>432</v>
      </c>
      <c r="LDM44" s="562" t="s">
        <v>898</v>
      </c>
      <c r="LDN44" s="660" t="s">
        <v>432</v>
      </c>
      <c r="LDO44" s="562" t="s">
        <v>898</v>
      </c>
      <c r="LDP44" s="660" t="s">
        <v>432</v>
      </c>
      <c r="LDQ44" s="562" t="s">
        <v>898</v>
      </c>
      <c r="LDR44" s="660" t="s">
        <v>432</v>
      </c>
      <c r="LDS44" s="562" t="s">
        <v>898</v>
      </c>
      <c r="LDT44" s="660" t="s">
        <v>432</v>
      </c>
      <c r="LDU44" s="562" t="s">
        <v>898</v>
      </c>
      <c r="LDV44" s="660" t="s">
        <v>432</v>
      </c>
      <c r="LDW44" s="562" t="s">
        <v>898</v>
      </c>
      <c r="LDX44" s="660" t="s">
        <v>432</v>
      </c>
      <c r="LDY44" s="562" t="s">
        <v>898</v>
      </c>
      <c r="LDZ44" s="660" t="s">
        <v>432</v>
      </c>
      <c r="LEA44" s="562" t="s">
        <v>898</v>
      </c>
      <c r="LEB44" s="660" t="s">
        <v>432</v>
      </c>
      <c r="LEC44" s="562" t="s">
        <v>898</v>
      </c>
      <c r="LED44" s="660" t="s">
        <v>432</v>
      </c>
      <c r="LEE44" s="562" t="s">
        <v>898</v>
      </c>
      <c r="LEF44" s="660" t="s">
        <v>432</v>
      </c>
      <c r="LEG44" s="562" t="s">
        <v>898</v>
      </c>
      <c r="LEH44" s="660" t="s">
        <v>432</v>
      </c>
      <c r="LEI44" s="562" t="s">
        <v>898</v>
      </c>
      <c r="LEJ44" s="660" t="s">
        <v>432</v>
      </c>
      <c r="LEK44" s="562" t="s">
        <v>898</v>
      </c>
      <c r="LEL44" s="660" t="s">
        <v>432</v>
      </c>
      <c r="LEM44" s="562" t="s">
        <v>898</v>
      </c>
      <c r="LEN44" s="660" t="s">
        <v>432</v>
      </c>
      <c r="LEO44" s="562" t="s">
        <v>898</v>
      </c>
      <c r="LEP44" s="660" t="s">
        <v>432</v>
      </c>
      <c r="LEQ44" s="562" t="s">
        <v>898</v>
      </c>
      <c r="LER44" s="660" t="s">
        <v>432</v>
      </c>
      <c r="LES44" s="562" t="s">
        <v>898</v>
      </c>
      <c r="LET44" s="660" t="s">
        <v>432</v>
      </c>
      <c r="LEU44" s="562" t="s">
        <v>898</v>
      </c>
      <c r="LEV44" s="660" t="s">
        <v>432</v>
      </c>
      <c r="LEW44" s="562" t="s">
        <v>898</v>
      </c>
      <c r="LEX44" s="660" t="s">
        <v>432</v>
      </c>
      <c r="LEY44" s="562" t="s">
        <v>898</v>
      </c>
      <c r="LEZ44" s="660" t="s">
        <v>432</v>
      </c>
      <c r="LFA44" s="562" t="s">
        <v>898</v>
      </c>
      <c r="LFB44" s="660" t="s">
        <v>432</v>
      </c>
      <c r="LFC44" s="562" t="s">
        <v>898</v>
      </c>
      <c r="LFD44" s="660" t="s">
        <v>432</v>
      </c>
      <c r="LFE44" s="562" t="s">
        <v>898</v>
      </c>
      <c r="LFF44" s="660" t="s">
        <v>432</v>
      </c>
      <c r="LFG44" s="562" t="s">
        <v>898</v>
      </c>
      <c r="LFH44" s="660" t="s">
        <v>432</v>
      </c>
      <c r="LFI44" s="562" t="s">
        <v>898</v>
      </c>
      <c r="LFJ44" s="660" t="s">
        <v>432</v>
      </c>
      <c r="LFK44" s="562" t="s">
        <v>898</v>
      </c>
      <c r="LFL44" s="660" t="s">
        <v>432</v>
      </c>
      <c r="LFM44" s="562" t="s">
        <v>898</v>
      </c>
      <c r="LFN44" s="660" t="s">
        <v>432</v>
      </c>
      <c r="LFO44" s="562" t="s">
        <v>898</v>
      </c>
      <c r="LFP44" s="660" t="s">
        <v>432</v>
      </c>
      <c r="LFQ44" s="562" t="s">
        <v>898</v>
      </c>
      <c r="LFR44" s="660" t="s">
        <v>432</v>
      </c>
      <c r="LFS44" s="562" t="s">
        <v>898</v>
      </c>
      <c r="LFT44" s="660" t="s">
        <v>432</v>
      </c>
      <c r="LFU44" s="562" t="s">
        <v>898</v>
      </c>
      <c r="LFV44" s="660" t="s">
        <v>432</v>
      </c>
      <c r="LFW44" s="562" t="s">
        <v>898</v>
      </c>
      <c r="LFX44" s="660" t="s">
        <v>432</v>
      </c>
      <c r="LFY44" s="562" t="s">
        <v>898</v>
      </c>
      <c r="LFZ44" s="660" t="s">
        <v>432</v>
      </c>
      <c r="LGA44" s="562" t="s">
        <v>898</v>
      </c>
      <c r="LGB44" s="660" t="s">
        <v>432</v>
      </c>
      <c r="LGC44" s="562" t="s">
        <v>898</v>
      </c>
      <c r="LGD44" s="660" t="s">
        <v>432</v>
      </c>
      <c r="LGE44" s="562" t="s">
        <v>898</v>
      </c>
      <c r="LGF44" s="660" t="s">
        <v>432</v>
      </c>
      <c r="LGG44" s="562" t="s">
        <v>898</v>
      </c>
      <c r="LGH44" s="660" t="s">
        <v>432</v>
      </c>
      <c r="LGI44" s="562" t="s">
        <v>898</v>
      </c>
      <c r="LGJ44" s="660" t="s">
        <v>432</v>
      </c>
      <c r="LGK44" s="562" t="s">
        <v>898</v>
      </c>
      <c r="LGL44" s="660" t="s">
        <v>432</v>
      </c>
      <c r="LGM44" s="562" t="s">
        <v>898</v>
      </c>
      <c r="LGN44" s="660" t="s">
        <v>432</v>
      </c>
      <c r="LGO44" s="562" t="s">
        <v>898</v>
      </c>
      <c r="LGP44" s="660" t="s">
        <v>432</v>
      </c>
      <c r="LGQ44" s="562" t="s">
        <v>898</v>
      </c>
      <c r="LGR44" s="660" t="s">
        <v>432</v>
      </c>
      <c r="LGS44" s="562" t="s">
        <v>898</v>
      </c>
      <c r="LGT44" s="660" t="s">
        <v>432</v>
      </c>
      <c r="LGU44" s="562" t="s">
        <v>898</v>
      </c>
      <c r="LGV44" s="660" t="s">
        <v>432</v>
      </c>
      <c r="LGW44" s="562" t="s">
        <v>898</v>
      </c>
      <c r="LGX44" s="660" t="s">
        <v>432</v>
      </c>
      <c r="LGY44" s="562" t="s">
        <v>898</v>
      </c>
      <c r="LGZ44" s="660" t="s">
        <v>432</v>
      </c>
      <c r="LHA44" s="562" t="s">
        <v>898</v>
      </c>
      <c r="LHB44" s="660" t="s">
        <v>432</v>
      </c>
      <c r="LHC44" s="562" t="s">
        <v>898</v>
      </c>
      <c r="LHD44" s="660" t="s">
        <v>432</v>
      </c>
      <c r="LHE44" s="562" t="s">
        <v>898</v>
      </c>
      <c r="LHF44" s="660" t="s">
        <v>432</v>
      </c>
      <c r="LHG44" s="562" t="s">
        <v>898</v>
      </c>
      <c r="LHH44" s="660" t="s">
        <v>432</v>
      </c>
      <c r="LHI44" s="562" t="s">
        <v>898</v>
      </c>
      <c r="LHJ44" s="660" t="s">
        <v>432</v>
      </c>
      <c r="LHK44" s="562" t="s">
        <v>898</v>
      </c>
      <c r="LHL44" s="660" t="s">
        <v>432</v>
      </c>
      <c r="LHM44" s="562" t="s">
        <v>898</v>
      </c>
      <c r="LHN44" s="660" t="s">
        <v>432</v>
      </c>
      <c r="LHO44" s="562" t="s">
        <v>898</v>
      </c>
      <c r="LHP44" s="660" t="s">
        <v>432</v>
      </c>
      <c r="LHQ44" s="562" t="s">
        <v>898</v>
      </c>
      <c r="LHR44" s="660" t="s">
        <v>432</v>
      </c>
      <c r="LHS44" s="562" t="s">
        <v>898</v>
      </c>
      <c r="LHT44" s="660" t="s">
        <v>432</v>
      </c>
      <c r="LHU44" s="562" t="s">
        <v>898</v>
      </c>
      <c r="LHV44" s="660" t="s">
        <v>432</v>
      </c>
      <c r="LHW44" s="562" t="s">
        <v>898</v>
      </c>
      <c r="LHX44" s="660" t="s">
        <v>432</v>
      </c>
      <c r="LHY44" s="562" t="s">
        <v>898</v>
      </c>
      <c r="LHZ44" s="660" t="s">
        <v>432</v>
      </c>
      <c r="LIA44" s="562" t="s">
        <v>898</v>
      </c>
      <c r="LIB44" s="660" t="s">
        <v>432</v>
      </c>
      <c r="LIC44" s="562" t="s">
        <v>898</v>
      </c>
      <c r="LID44" s="660" t="s">
        <v>432</v>
      </c>
      <c r="LIE44" s="562" t="s">
        <v>898</v>
      </c>
      <c r="LIF44" s="660" t="s">
        <v>432</v>
      </c>
      <c r="LIG44" s="562" t="s">
        <v>898</v>
      </c>
      <c r="LIH44" s="660" t="s">
        <v>432</v>
      </c>
      <c r="LII44" s="562" t="s">
        <v>898</v>
      </c>
      <c r="LIJ44" s="660" t="s">
        <v>432</v>
      </c>
      <c r="LIK44" s="562" t="s">
        <v>898</v>
      </c>
      <c r="LIL44" s="660" t="s">
        <v>432</v>
      </c>
      <c r="LIM44" s="562" t="s">
        <v>898</v>
      </c>
      <c r="LIN44" s="660" t="s">
        <v>432</v>
      </c>
      <c r="LIO44" s="562" t="s">
        <v>898</v>
      </c>
      <c r="LIP44" s="660" t="s">
        <v>432</v>
      </c>
      <c r="LIQ44" s="562" t="s">
        <v>898</v>
      </c>
      <c r="LIR44" s="660" t="s">
        <v>432</v>
      </c>
      <c r="LIS44" s="562" t="s">
        <v>898</v>
      </c>
      <c r="LIT44" s="660" t="s">
        <v>432</v>
      </c>
      <c r="LIU44" s="562" t="s">
        <v>898</v>
      </c>
      <c r="LIV44" s="660" t="s">
        <v>432</v>
      </c>
      <c r="LIW44" s="562" t="s">
        <v>898</v>
      </c>
      <c r="LIX44" s="660" t="s">
        <v>432</v>
      </c>
      <c r="LIY44" s="562" t="s">
        <v>898</v>
      </c>
      <c r="LIZ44" s="660" t="s">
        <v>432</v>
      </c>
      <c r="LJA44" s="562" t="s">
        <v>898</v>
      </c>
      <c r="LJB44" s="660" t="s">
        <v>432</v>
      </c>
      <c r="LJC44" s="562" t="s">
        <v>898</v>
      </c>
      <c r="LJD44" s="660" t="s">
        <v>432</v>
      </c>
      <c r="LJE44" s="562" t="s">
        <v>898</v>
      </c>
      <c r="LJF44" s="660" t="s">
        <v>432</v>
      </c>
      <c r="LJG44" s="562" t="s">
        <v>898</v>
      </c>
      <c r="LJH44" s="660" t="s">
        <v>432</v>
      </c>
      <c r="LJI44" s="562" t="s">
        <v>898</v>
      </c>
      <c r="LJJ44" s="660" t="s">
        <v>432</v>
      </c>
      <c r="LJK44" s="562" t="s">
        <v>898</v>
      </c>
      <c r="LJL44" s="660" t="s">
        <v>432</v>
      </c>
      <c r="LJM44" s="562" t="s">
        <v>898</v>
      </c>
      <c r="LJN44" s="660" t="s">
        <v>432</v>
      </c>
      <c r="LJO44" s="562" t="s">
        <v>898</v>
      </c>
      <c r="LJP44" s="660" t="s">
        <v>432</v>
      </c>
      <c r="LJQ44" s="562" t="s">
        <v>898</v>
      </c>
      <c r="LJR44" s="660" t="s">
        <v>432</v>
      </c>
      <c r="LJS44" s="562" t="s">
        <v>898</v>
      </c>
      <c r="LJT44" s="660" t="s">
        <v>432</v>
      </c>
      <c r="LJU44" s="562" t="s">
        <v>898</v>
      </c>
      <c r="LJV44" s="660" t="s">
        <v>432</v>
      </c>
      <c r="LJW44" s="562" t="s">
        <v>898</v>
      </c>
      <c r="LJX44" s="660" t="s">
        <v>432</v>
      </c>
      <c r="LJY44" s="562" t="s">
        <v>898</v>
      </c>
      <c r="LJZ44" s="660" t="s">
        <v>432</v>
      </c>
      <c r="LKA44" s="562" t="s">
        <v>898</v>
      </c>
      <c r="LKB44" s="660" t="s">
        <v>432</v>
      </c>
      <c r="LKC44" s="562" t="s">
        <v>898</v>
      </c>
      <c r="LKD44" s="660" t="s">
        <v>432</v>
      </c>
      <c r="LKE44" s="562" t="s">
        <v>898</v>
      </c>
      <c r="LKF44" s="660" t="s">
        <v>432</v>
      </c>
      <c r="LKG44" s="562" t="s">
        <v>898</v>
      </c>
      <c r="LKH44" s="660" t="s">
        <v>432</v>
      </c>
      <c r="LKI44" s="562" t="s">
        <v>898</v>
      </c>
      <c r="LKJ44" s="660" t="s">
        <v>432</v>
      </c>
      <c r="LKK44" s="562" t="s">
        <v>898</v>
      </c>
      <c r="LKL44" s="660" t="s">
        <v>432</v>
      </c>
      <c r="LKM44" s="562" t="s">
        <v>898</v>
      </c>
      <c r="LKN44" s="660" t="s">
        <v>432</v>
      </c>
      <c r="LKO44" s="562" t="s">
        <v>898</v>
      </c>
      <c r="LKP44" s="660" t="s">
        <v>432</v>
      </c>
      <c r="LKQ44" s="562" t="s">
        <v>898</v>
      </c>
      <c r="LKR44" s="660" t="s">
        <v>432</v>
      </c>
      <c r="LKS44" s="562" t="s">
        <v>898</v>
      </c>
      <c r="LKT44" s="660" t="s">
        <v>432</v>
      </c>
      <c r="LKU44" s="562" t="s">
        <v>898</v>
      </c>
      <c r="LKV44" s="660" t="s">
        <v>432</v>
      </c>
      <c r="LKW44" s="562" t="s">
        <v>898</v>
      </c>
      <c r="LKX44" s="660" t="s">
        <v>432</v>
      </c>
      <c r="LKY44" s="562" t="s">
        <v>898</v>
      </c>
      <c r="LKZ44" s="660" t="s">
        <v>432</v>
      </c>
      <c r="LLA44" s="562" t="s">
        <v>898</v>
      </c>
      <c r="LLB44" s="660" t="s">
        <v>432</v>
      </c>
      <c r="LLC44" s="562" t="s">
        <v>898</v>
      </c>
      <c r="LLD44" s="660" t="s">
        <v>432</v>
      </c>
      <c r="LLE44" s="562" t="s">
        <v>898</v>
      </c>
      <c r="LLF44" s="660" t="s">
        <v>432</v>
      </c>
      <c r="LLG44" s="562" t="s">
        <v>898</v>
      </c>
      <c r="LLH44" s="660" t="s">
        <v>432</v>
      </c>
      <c r="LLI44" s="562" t="s">
        <v>898</v>
      </c>
      <c r="LLJ44" s="660" t="s">
        <v>432</v>
      </c>
      <c r="LLK44" s="562" t="s">
        <v>898</v>
      </c>
      <c r="LLL44" s="660" t="s">
        <v>432</v>
      </c>
      <c r="LLM44" s="562" t="s">
        <v>898</v>
      </c>
      <c r="LLN44" s="660" t="s">
        <v>432</v>
      </c>
      <c r="LLO44" s="562" t="s">
        <v>898</v>
      </c>
      <c r="LLP44" s="660" t="s">
        <v>432</v>
      </c>
      <c r="LLQ44" s="562" t="s">
        <v>898</v>
      </c>
      <c r="LLR44" s="660" t="s">
        <v>432</v>
      </c>
      <c r="LLS44" s="562" t="s">
        <v>898</v>
      </c>
      <c r="LLT44" s="660" t="s">
        <v>432</v>
      </c>
      <c r="LLU44" s="562" t="s">
        <v>898</v>
      </c>
      <c r="LLV44" s="660" t="s">
        <v>432</v>
      </c>
      <c r="LLW44" s="562" t="s">
        <v>898</v>
      </c>
      <c r="LLX44" s="660" t="s">
        <v>432</v>
      </c>
      <c r="LLY44" s="562" t="s">
        <v>898</v>
      </c>
      <c r="LLZ44" s="660" t="s">
        <v>432</v>
      </c>
      <c r="LMA44" s="562" t="s">
        <v>898</v>
      </c>
      <c r="LMB44" s="660" t="s">
        <v>432</v>
      </c>
      <c r="LMC44" s="562" t="s">
        <v>898</v>
      </c>
      <c r="LMD44" s="660" t="s">
        <v>432</v>
      </c>
      <c r="LME44" s="562" t="s">
        <v>898</v>
      </c>
      <c r="LMF44" s="660" t="s">
        <v>432</v>
      </c>
      <c r="LMG44" s="562" t="s">
        <v>898</v>
      </c>
      <c r="LMH44" s="660" t="s">
        <v>432</v>
      </c>
      <c r="LMI44" s="562" t="s">
        <v>898</v>
      </c>
      <c r="LMJ44" s="660" t="s">
        <v>432</v>
      </c>
      <c r="LMK44" s="562" t="s">
        <v>898</v>
      </c>
      <c r="LML44" s="660" t="s">
        <v>432</v>
      </c>
      <c r="LMM44" s="562" t="s">
        <v>898</v>
      </c>
      <c r="LMN44" s="660" t="s">
        <v>432</v>
      </c>
      <c r="LMO44" s="562" t="s">
        <v>898</v>
      </c>
      <c r="LMP44" s="660" t="s">
        <v>432</v>
      </c>
      <c r="LMQ44" s="562" t="s">
        <v>898</v>
      </c>
      <c r="LMR44" s="660" t="s">
        <v>432</v>
      </c>
      <c r="LMS44" s="562" t="s">
        <v>898</v>
      </c>
      <c r="LMT44" s="660" t="s">
        <v>432</v>
      </c>
      <c r="LMU44" s="562" t="s">
        <v>898</v>
      </c>
      <c r="LMV44" s="660" t="s">
        <v>432</v>
      </c>
      <c r="LMW44" s="562" t="s">
        <v>898</v>
      </c>
      <c r="LMX44" s="660" t="s">
        <v>432</v>
      </c>
      <c r="LMY44" s="562" t="s">
        <v>898</v>
      </c>
      <c r="LMZ44" s="660" t="s">
        <v>432</v>
      </c>
      <c r="LNA44" s="562" t="s">
        <v>898</v>
      </c>
      <c r="LNB44" s="660" t="s">
        <v>432</v>
      </c>
      <c r="LNC44" s="562" t="s">
        <v>898</v>
      </c>
      <c r="LND44" s="660" t="s">
        <v>432</v>
      </c>
      <c r="LNE44" s="562" t="s">
        <v>898</v>
      </c>
      <c r="LNF44" s="660" t="s">
        <v>432</v>
      </c>
      <c r="LNG44" s="562" t="s">
        <v>898</v>
      </c>
      <c r="LNH44" s="660" t="s">
        <v>432</v>
      </c>
      <c r="LNI44" s="562" t="s">
        <v>898</v>
      </c>
      <c r="LNJ44" s="660" t="s">
        <v>432</v>
      </c>
      <c r="LNK44" s="562" t="s">
        <v>898</v>
      </c>
      <c r="LNL44" s="660" t="s">
        <v>432</v>
      </c>
      <c r="LNM44" s="562" t="s">
        <v>898</v>
      </c>
      <c r="LNN44" s="660" t="s">
        <v>432</v>
      </c>
      <c r="LNO44" s="562" t="s">
        <v>898</v>
      </c>
      <c r="LNP44" s="660" t="s">
        <v>432</v>
      </c>
      <c r="LNQ44" s="562" t="s">
        <v>898</v>
      </c>
      <c r="LNR44" s="660" t="s">
        <v>432</v>
      </c>
      <c r="LNS44" s="562" t="s">
        <v>898</v>
      </c>
      <c r="LNT44" s="660" t="s">
        <v>432</v>
      </c>
      <c r="LNU44" s="562" t="s">
        <v>898</v>
      </c>
      <c r="LNV44" s="660" t="s">
        <v>432</v>
      </c>
      <c r="LNW44" s="562" t="s">
        <v>898</v>
      </c>
      <c r="LNX44" s="660" t="s">
        <v>432</v>
      </c>
      <c r="LNY44" s="562" t="s">
        <v>898</v>
      </c>
      <c r="LNZ44" s="660" t="s">
        <v>432</v>
      </c>
      <c r="LOA44" s="562" t="s">
        <v>898</v>
      </c>
      <c r="LOB44" s="660" t="s">
        <v>432</v>
      </c>
      <c r="LOC44" s="562" t="s">
        <v>898</v>
      </c>
      <c r="LOD44" s="660" t="s">
        <v>432</v>
      </c>
      <c r="LOE44" s="562" t="s">
        <v>898</v>
      </c>
      <c r="LOF44" s="660" t="s">
        <v>432</v>
      </c>
      <c r="LOG44" s="562" t="s">
        <v>898</v>
      </c>
      <c r="LOH44" s="660" t="s">
        <v>432</v>
      </c>
      <c r="LOI44" s="562" t="s">
        <v>898</v>
      </c>
      <c r="LOJ44" s="660" t="s">
        <v>432</v>
      </c>
      <c r="LOK44" s="562" t="s">
        <v>898</v>
      </c>
      <c r="LOL44" s="660" t="s">
        <v>432</v>
      </c>
      <c r="LOM44" s="562" t="s">
        <v>898</v>
      </c>
      <c r="LON44" s="660" t="s">
        <v>432</v>
      </c>
      <c r="LOO44" s="562" t="s">
        <v>898</v>
      </c>
      <c r="LOP44" s="660" t="s">
        <v>432</v>
      </c>
      <c r="LOQ44" s="562" t="s">
        <v>898</v>
      </c>
      <c r="LOR44" s="660" t="s">
        <v>432</v>
      </c>
      <c r="LOS44" s="562" t="s">
        <v>898</v>
      </c>
      <c r="LOT44" s="660" t="s">
        <v>432</v>
      </c>
      <c r="LOU44" s="562" t="s">
        <v>898</v>
      </c>
      <c r="LOV44" s="660" t="s">
        <v>432</v>
      </c>
      <c r="LOW44" s="562" t="s">
        <v>898</v>
      </c>
      <c r="LOX44" s="660" t="s">
        <v>432</v>
      </c>
      <c r="LOY44" s="562" t="s">
        <v>898</v>
      </c>
      <c r="LOZ44" s="660" t="s">
        <v>432</v>
      </c>
      <c r="LPA44" s="562" t="s">
        <v>898</v>
      </c>
      <c r="LPB44" s="660" t="s">
        <v>432</v>
      </c>
      <c r="LPC44" s="562" t="s">
        <v>898</v>
      </c>
      <c r="LPD44" s="660" t="s">
        <v>432</v>
      </c>
      <c r="LPE44" s="562" t="s">
        <v>898</v>
      </c>
      <c r="LPF44" s="660" t="s">
        <v>432</v>
      </c>
      <c r="LPG44" s="562" t="s">
        <v>898</v>
      </c>
      <c r="LPH44" s="660" t="s">
        <v>432</v>
      </c>
      <c r="LPI44" s="562" t="s">
        <v>898</v>
      </c>
      <c r="LPJ44" s="660" t="s">
        <v>432</v>
      </c>
      <c r="LPK44" s="562" t="s">
        <v>898</v>
      </c>
      <c r="LPL44" s="660" t="s">
        <v>432</v>
      </c>
      <c r="LPM44" s="562" t="s">
        <v>898</v>
      </c>
      <c r="LPN44" s="660" t="s">
        <v>432</v>
      </c>
      <c r="LPO44" s="562" t="s">
        <v>898</v>
      </c>
      <c r="LPP44" s="660" t="s">
        <v>432</v>
      </c>
      <c r="LPQ44" s="562" t="s">
        <v>898</v>
      </c>
      <c r="LPR44" s="660" t="s">
        <v>432</v>
      </c>
      <c r="LPS44" s="562" t="s">
        <v>898</v>
      </c>
      <c r="LPT44" s="660" t="s">
        <v>432</v>
      </c>
      <c r="LPU44" s="562" t="s">
        <v>898</v>
      </c>
      <c r="LPV44" s="660" t="s">
        <v>432</v>
      </c>
      <c r="LPW44" s="562" t="s">
        <v>898</v>
      </c>
      <c r="LPX44" s="660" t="s">
        <v>432</v>
      </c>
      <c r="LPY44" s="562" t="s">
        <v>898</v>
      </c>
      <c r="LPZ44" s="660" t="s">
        <v>432</v>
      </c>
      <c r="LQA44" s="562" t="s">
        <v>898</v>
      </c>
      <c r="LQB44" s="660" t="s">
        <v>432</v>
      </c>
      <c r="LQC44" s="562" t="s">
        <v>898</v>
      </c>
      <c r="LQD44" s="660" t="s">
        <v>432</v>
      </c>
      <c r="LQE44" s="562" t="s">
        <v>898</v>
      </c>
      <c r="LQF44" s="660" t="s">
        <v>432</v>
      </c>
      <c r="LQG44" s="562" t="s">
        <v>898</v>
      </c>
      <c r="LQH44" s="660" t="s">
        <v>432</v>
      </c>
      <c r="LQI44" s="562" t="s">
        <v>898</v>
      </c>
      <c r="LQJ44" s="660" t="s">
        <v>432</v>
      </c>
      <c r="LQK44" s="562" t="s">
        <v>898</v>
      </c>
      <c r="LQL44" s="660" t="s">
        <v>432</v>
      </c>
      <c r="LQM44" s="562" t="s">
        <v>898</v>
      </c>
      <c r="LQN44" s="660" t="s">
        <v>432</v>
      </c>
      <c r="LQO44" s="562" t="s">
        <v>898</v>
      </c>
      <c r="LQP44" s="660" t="s">
        <v>432</v>
      </c>
      <c r="LQQ44" s="562" t="s">
        <v>898</v>
      </c>
      <c r="LQR44" s="660" t="s">
        <v>432</v>
      </c>
      <c r="LQS44" s="562" t="s">
        <v>898</v>
      </c>
      <c r="LQT44" s="660" t="s">
        <v>432</v>
      </c>
      <c r="LQU44" s="562" t="s">
        <v>898</v>
      </c>
      <c r="LQV44" s="660" t="s">
        <v>432</v>
      </c>
      <c r="LQW44" s="562" t="s">
        <v>898</v>
      </c>
      <c r="LQX44" s="660" t="s">
        <v>432</v>
      </c>
      <c r="LQY44" s="562" t="s">
        <v>898</v>
      </c>
      <c r="LQZ44" s="660" t="s">
        <v>432</v>
      </c>
      <c r="LRA44" s="562" t="s">
        <v>898</v>
      </c>
      <c r="LRB44" s="660" t="s">
        <v>432</v>
      </c>
      <c r="LRC44" s="562" t="s">
        <v>898</v>
      </c>
      <c r="LRD44" s="660" t="s">
        <v>432</v>
      </c>
      <c r="LRE44" s="562" t="s">
        <v>898</v>
      </c>
      <c r="LRF44" s="660" t="s">
        <v>432</v>
      </c>
      <c r="LRG44" s="562" t="s">
        <v>898</v>
      </c>
      <c r="LRH44" s="660" t="s">
        <v>432</v>
      </c>
      <c r="LRI44" s="562" t="s">
        <v>898</v>
      </c>
      <c r="LRJ44" s="660" t="s">
        <v>432</v>
      </c>
      <c r="LRK44" s="562" t="s">
        <v>898</v>
      </c>
      <c r="LRL44" s="660" t="s">
        <v>432</v>
      </c>
      <c r="LRM44" s="562" t="s">
        <v>898</v>
      </c>
      <c r="LRN44" s="660" t="s">
        <v>432</v>
      </c>
      <c r="LRO44" s="562" t="s">
        <v>898</v>
      </c>
      <c r="LRP44" s="660" t="s">
        <v>432</v>
      </c>
      <c r="LRQ44" s="562" t="s">
        <v>898</v>
      </c>
      <c r="LRR44" s="660" t="s">
        <v>432</v>
      </c>
      <c r="LRS44" s="562" t="s">
        <v>898</v>
      </c>
      <c r="LRT44" s="660" t="s">
        <v>432</v>
      </c>
      <c r="LRU44" s="562" t="s">
        <v>898</v>
      </c>
      <c r="LRV44" s="660" t="s">
        <v>432</v>
      </c>
      <c r="LRW44" s="562" t="s">
        <v>898</v>
      </c>
      <c r="LRX44" s="660" t="s">
        <v>432</v>
      </c>
      <c r="LRY44" s="562" t="s">
        <v>898</v>
      </c>
      <c r="LRZ44" s="660" t="s">
        <v>432</v>
      </c>
      <c r="LSA44" s="562" t="s">
        <v>898</v>
      </c>
      <c r="LSB44" s="660" t="s">
        <v>432</v>
      </c>
      <c r="LSC44" s="562" t="s">
        <v>898</v>
      </c>
      <c r="LSD44" s="660" t="s">
        <v>432</v>
      </c>
      <c r="LSE44" s="562" t="s">
        <v>898</v>
      </c>
      <c r="LSF44" s="660" t="s">
        <v>432</v>
      </c>
      <c r="LSG44" s="562" t="s">
        <v>898</v>
      </c>
      <c r="LSH44" s="660" t="s">
        <v>432</v>
      </c>
      <c r="LSI44" s="562" t="s">
        <v>898</v>
      </c>
      <c r="LSJ44" s="660" t="s">
        <v>432</v>
      </c>
      <c r="LSK44" s="562" t="s">
        <v>898</v>
      </c>
      <c r="LSL44" s="660" t="s">
        <v>432</v>
      </c>
      <c r="LSM44" s="562" t="s">
        <v>898</v>
      </c>
      <c r="LSN44" s="660" t="s">
        <v>432</v>
      </c>
      <c r="LSO44" s="562" t="s">
        <v>898</v>
      </c>
      <c r="LSP44" s="660" t="s">
        <v>432</v>
      </c>
      <c r="LSQ44" s="562" t="s">
        <v>898</v>
      </c>
      <c r="LSR44" s="660" t="s">
        <v>432</v>
      </c>
      <c r="LSS44" s="562" t="s">
        <v>898</v>
      </c>
      <c r="LST44" s="660" t="s">
        <v>432</v>
      </c>
      <c r="LSU44" s="562" t="s">
        <v>898</v>
      </c>
      <c r="LSV44" s="660" t="s">
        <v>432</v>
      </c>
      <c r="LSW44" s="562" t="s">
        <v>898</v>
      </c>
      <c r="LSX44" s="660" t="s">
        <v>432</v>
      </c>
      <c r="LSY44" s="562" t="s">
        <v>898</v>
      </c>
      <c r="LSZ44" s="660" t="s">
        <v>432</v>
      </c>
      <c r="LTA44" s="562" t="s">
        <v>898</v>
      </c>
      <c r="LTB44" s="660" t="s">
        <v>432</v>
      </c>
      <c r="LTC44" s="562" t="s">
        <v>898</v>
      </c>
      <c r="LTD44" s="660" t="s">
        <v>432</v>
      </c>
      <c r="LTE44" s="562" t="s">
        <v>898</v>
      </c>
      <c r="LTF44" s="660" t="s">
        <v>432</v>
      </c>
      <c r="LTG44" s="562" t="s">
        <v>898</v>
      </c>
      <c r="LTH44" s="660" t="s">
        <v>432</v>
      </c>
      <c r="LTI44" s="562" t="s">
        <v>898</v>
      </c>
      <c r="LTJ44" s="660" t="s">
        <v>432</v>
      </c>
      <c r="LTK44" s="562" t="s">
        <v>898</v>
      </c>
      <c r="LTL44" s="660" t="s">
        <v>432</v>
      </c>
      <c r="LTM44" s="562" t="s">
        <v>898</v>
      </c>
      <c r="LTN44" s="660" t="s">
        <v>432</v>
      </c>
      <c r="LTO44" s="562" t="s">
        <v>898</v>
      </c>
      <c r="LTP44" s="660" t="s">
        <v>432</v>
      </c>
      <c r="LTQ44" s="562" t="s">
        <v>898</v>
      </c>
      <c r="LTR44" s="660" t="s">
        <v>432</v>
      </c>
      <c r="LTS44" s="562" t="s">
        <v>898</v>
      </c>
      <c r="LTT44" s="660" t="s">
        <v>432</v>
      </c>
      <c r="LTU44" s="562" t="s">
        <v>898</v>
      </c>
      <c r="LTV44" s="660" t="s">
        <v>432</v>
      </c>
      <c r="LTW44" s="562" t="s">
        <v>898</v>
      </c>
      <c r="LTX44" s="660" t="s">
        <v>432</v>
      </c>
      <c r="LTY44" s="562" t="s">
        <v>898</v>
      </c>
      <c r="LTZ44" s="660" t="s">
        <v>432</v>
      </c>
      <c r="LUA44" s="562" t="s">
        <v>898</v>
      </c>
      <c r="LUB44" s="660" t="s">
        <v>432</v>
      </c>
      <c r="LUC44" s="562" t="s">
        <v>898</v>
      </c>
      <c r="LUD44" s="660" t="s">
        <v>432</v>
      </c>
      <c r="LUE44" s="562" t="s">
        <v>898</v>
      </c>
      <c r="LUF44" s="660" t="s">
        <v>432</v>
      </c>
      <c r="LUG44" s="562" t="s">
        <v>898</v>
      </c>
      <c r="LUH44" s="660" t="s">
        <v>432</v>
      </c>
      <c r="LUI44" s="562" t="s">
        <v>898</v>
      </c>
      <c r="LUJ44" s="660" t="s">
        <v>432</v>
      </c>
      <c r="LUK44" s="562" t="s">
        <v>898</v>
      </c>
      <c r="LUL44" s="660" t="s">
        <v>432</v>
      </c>
      <c r="LUM44" s="562" t="s">
        <v>898</v>
      </c>
      <c r="LUN44" s="660" t="s">
        <v>432</v>
      </c>
      <c r="LUO44" s="562" t="s">
        <v>898</v>
      </c>
      <c r="LUP44" s="660" t="s">
        <v>432</v>
      </c>
      <c r="LUQ44" s="562" t="s">
        <v>898</v>
      </c>
      <c r="LUR44" s="660" t="s">
        <v>432</v>
      </c>
      <c r="LUS44" s="562" t="s">
        <v>898</v>
      </c>
      <c r="LUT44" s="660" t="s">
        <v>432</v>
      </c>
      <c r="LUU44" s="562" t="s">
        <v>898</v>
      </c>
      <c r="LUV44" s="660" t="s">
        <v>432</v>
      </c>
      <c r="LUW44" s="562" t="s">
        <v>898</v>
      </c>
      <c r="LUX44" s="660" t="s">
        <v>432</v>
      </c>
      <c r="LUY44" s="562" t="s">
        <v>898</v>
      </c>
      <c r="LUZ44" s="660" t="s">
        <v>432</v>
      </c>
      <c r="LVA44" s="562" t="s">
        <v>898</v>
      </c>
      <c r="LVB44" s="660" t="s">
        <v>432</v>
      </c>
      <c r="LVC44" s="562" t="s">
        <v>898</v>
      </c>
      <c r="LVD44" s="660" t="s">
        <v>432</v>
      </c>
      <c r="LVE44" s="562" t="s">
        <v>898</v>
      </c>
      <c r="LVF44" s="660" t="s">
        <v>432</v>
      </c>
      <c r="LVG44" s="562" t="s">
        <v>898</v>
      </c>
      <c r="LVH44" s="660" t="s">
        <v>432</v>
      </c>
      <c r="LVI44" s="562" t="s">
        <v>898</v>
      </c>
      <c r="LVJ44" s="660" t="s">
        <v>432</v>
      </c>
      <c r="LVK44" s="562" t="s">
        <v>898</v>
      </c>
      <c r="LVL44" s="660" t="s">
        <v>432</v>
      </c>
      <c r="LVM44" s="562" t="s">
        <v>898</v>
      </c>
      <c r="LVN44" s="660" t="s">
        <v>432</v>
      </c>
      <c r="LVO44" s="562" t="s">
        <v>898</v>
      </c>
      <c r="LVP44" s="660" t="s">
        <v>432</v>
      </c>
      <c r="LVQ44" s="562" t="s">
        <v>898</v>
      </c>
      <c r="LVR44" s="660" t="s">
        <v>432</v>
      </c>
      <c r="LVS44" s="562" t="s">
        <v>898</v>
      </c>
      <c r="LVT44" s="660" t="s">
        <v>432</v>
      </c>
      <c r="LVU44" s="562" t="s">
        <v>898</v>
      </c>
      <c r="LVV44" s="660" t="s">
        <v>432</v>
      </c>
      <c r="LVW44" s="562" t="s">
        <v>898</v>
      </c>
      <c r="LVX44" s="660" t="s">
        <v>432</v>
      </c>
      <c r="LVY44" s="562" t="s">
        <v>898</v>
      </c>
      <c r="LVZ44" s="660" t="s">
        <v>432</v>
      </c>
      <c r="LWA44" s="562" t="s">
        <v>898</v>
      </c>
      <c r="LWB44" s="660" t="s">
        <v>432</v>
      </c>
      <c r="LWC44" s="562" t="s">
        <v>898</v>
      </c>
      <c r="LWD44" s="660" t="s">
        <v>432</v>
      </c>
      <c r="LWE44" s="562" t="s">
        <v>898</v>
      </c>
      <c r="LWF44" s="660" t="s">
        <v>432</v>
      </c>
      <c r="LWG44" s="562" t="s">
        <v>898</v>
      </c>
      <c r="LWH44" s="660" t="s">
        <v>432</v>
      </c>
      <c r="LWI44" s="562" t="s">
        <v>898</v>
      </c>
      <c r="LWJ44" s="660" t="s">
        <v>432</v>
      </c>
      <c r="LWK44" s="562" t="s">
        <v>898</v>
      </c>
      <c r="LWL44" s="660" t="s">
        <v>432</v>
      </c>
      <c r="LWM44" s="562" t="s">
        <v>898</v>
      </c>
      <c r="LWN44" s="660" t="s">
        <v>432</v>
      </c>
      <c r="LWO44" s="562" t="s">
        <v>898</v>
      </c>
      <c r="LWP44" s="660" t="s">
        <v>432</v>
      </c>
      <c r="LWQ44" s="562" t="s">
        <v>898</v>
      </c>
      <c r="LWR44" s="660" t="s">
        <v>432</v>
      </c>
      <c r="LWS44" s="562" t="s">
        <v>898</v>
      </c>
      <c r="LWT44" s="660" t="s">
        <v>432</v>
      </c>
      <c r="LWU44" s="562" t="s">
        <v>898</v>
      </c>
      <c r="LWV44" s="660" t="s">
        <v>432</v>
      </c>
      <c r="LWW44" s="562" t="s">
        <v>898</v>
      </c>
      <c r="LWX44" s="660" t="s">
        <v>432</v>
      </c>
      <c r="LWY44" s="562" t="s">
        <v>898</v>
      </c>
      <c r="LWZ44" s="660" t="s">
        <v>432</v>
      </c>
      <c r="LXA44" s="562" t="s">
        <v>898</v>
      </c>
      <c r="LXB44" s="660" t="s">
        <v>432</v>
      </c>
      <c r="LXC44" s="562" t="s">
        <v>898</v>
      </c>
      <c r="LXD44" s="660" t="s">
        <v>432</v>
      </c>
      <c r="LXE44" s="562" t="s">
        <v>898</v>
      </c>
      <c r="LXF44" s="660" t="s">
        <v>432</v>
      </c>
      <c r="LXG44" s="562" t="s">
        <v>898</v>
      </c>
      <c r="LXH44" s="660" t="s">
        <v>432</v>
      </c>
      <c r="LXI44" s="562" t="s">
        <v>898</v>
      </c>
      <c r="LXJ44" s="660" t="s">
        <v>432</v>
      </c>
      <c r="LXK44" s="562" t="s">
        <v>898</v>
      </c>
      <c r="LXL44" s="660" t="s">
        <v>432</v>
      </c>
      <c r="LXM44" s="562" t="s">
        <v>898</v>
      </c>
      <c r="LXN44" s="660" t="s">
        <v>432</v>
      </c>
      <c r="LXO44" s="562" t="s">
        <v>898</v>
      </c>
      <c r="LXP44" s="660" t="s">
        <v>432</v>
      </c>
      <c r="LXQ44" s="562" t="s">
        <v>898</v>
      </c>
      <c r="LXR44" s="660" t="s">
        <v>432</v>
      </c>
      <c r="LXS44" s="562" t="s">
        <v>898</v>
      </c>
      <c r="LXT44" s="660" t="s">
        <v>432</v>
      </c>
      <c r="LXU44" s="562" t="s">
        <v>898</v>
      </c>
      <c r="LXV44" s="660" t="s">
        <v>432</v>
      </c>
      <c r="LXW44" s="562" t="s">
        <v>898</v>
      </c>
      <c r="LXX44" s="660" t="s">
        <v>432</v>
      </c>
      <c r="LXY44" s="562" t="s">
        <v>898</v>
      </c>
      <c r="LXZ44" s="660" t="s">
        <v>432</v>
      </c>
      <c r="LYA44" s="562" t="s">
        <v>898</v>
      </c>
      <c r="LYB44" s="660" t="s">
        <v>432</v>
      </c>
      <c r="LYC44" s="562" t="s">
        <v>898</v>
      </c>
      <c r="LYD44" s="660" t="s">
        <v>432</v>
      </c>
      <c r="LYE44" s="562" t="s">
        <v>898</v>
      </c>
      <c r="LYF44" s="660" t="s">
        <v>432</v>
      </c>
      <c r="LYG44" s="562" t="s">
        <v>898</v>
      </c>
      <c r="LYH44" s="660" t="s">
        <v>432</v>
      </c>
      <c r="LYI44" s="562" t="s">
        <v>898</v>
      </c>
      <c r="LYJ44" s="660" t="s">
        <v>432</v>
      </c>
      <c r="LYK44" s="562" t="s">
        <v>898</v>
      </c>
      <c r="LYL44" s="660" t="s">
        <v>432</v>
      </c>
      <c r="LYM44" s="562" t="s">
        <v>898</v>
      </c>
      <c r="LYN44" s="660" t="s">
        <v>432</v>
      </c>
      <c r="LYO44" s="562" t="s">
        <v>898</v>
      </c>
      <c r="LYP44" s="660" t="s">
        <v>432</v>
      </c>
      <c r="LYQ44" s="562" t="s">
        <v>898</v>
      </c>
      <c r="LYR44" s="660" t="s">
        <v>432</v>
      </c>
      <c r="LYS44" s="562" t="s">
        <v>898</v>
      </c>
      <c r="LYT44" s="660" t="s">
        <v>432</v>
      </c>
      <c r="LYU44" s="562" t="s">
        <v>898</v>
      </c>
      <c r="LYV44" s="660" t="s">
        <v>432</v>
      </c>
      <c r="LYW44" s="562" t="s">
        <v>898</v>
      </c>
      <c r="LYX44" s="660" t="s">
        <v>432</v>
      </c>
      <c r="LYY44" s="562" t="s">
        <v>898</v>
      </c>
      <c r="LYZ44" s="660" t="s">
        <v>432</v>
      </c>
      <c r="LZA44" s="562" t="s">
        <v>898</v>
      </c>
      <c r="LZB44" s="660" t="s">
        <v>432</v>
      </c>
      <c r="LZC44" s="562" t="s">
        <v>898</v>
      </c>
      <c r="LZD44" s="660" t="s">
        <v>432</v>
      </c>
      <c r="LZE44" s="562" t="s">
        <v>898</v>
      </c>
      <c r="LZF44" s="660" t="s">
        <v>432</v>
      </c>
      <c r="LZG44" s="562" t="s">
        <v>898</v>
      </c>
      <c r="LZH44" s="660" t="s">
        <v>432</v>
      </c>
      <c r="LZI44" s="562" t="s">
        <v>898</v>
      </c>
      <c r="LZJ44" s="660" t="s">
        <v>432</v>
      </c>
      <c r="LZK44" s="562" t="s">
        <v>898</v>
      </c>
      <c r="LZL44" s="660" t="s">
        <v>432</v>
      </c>
      <c r="LZM44" s="562" t="s">
        <v>898</v>
      </c>
      <c r="LZN44" s="660" t="s">
        <v>432</v>
      </c>
      <c r="LZO44" s="562" t="s">
        <v>898</v>
      </c>
      <c r="LZP44" s="660" t="s">
        <v>432</v>
      </c>
      <c r="LZQ44" s="562" t="s">
        <v>898</v>
      </c>
      <c r="LZR44" s="660" t="s">
        <v>432</v>
      </c>
      <c r="LZS44" s="562" t="s">
        <v>898</v>
      </c>
      <c r="LZT44" s="660" t="s">
        <v>432</v>
      </c>
      <c r="LZU44" s="562" t="s">
        <v>898</v>
      </c>
      <c r="LZV44" s="660" t="s">
        <v>432</v>
      </c>
      <c r="LZW44" s="562" t="s">
        <v>898</v>
      </c>
      <c r="LZX44" s="660" t="s">
        <v>432</v>
      </c>
      <c r="LZY44" s="562" t="s">
        <v>898</v>
      </c>
      <c r="LZZ44" s="660" t="s">
        <v>432</v>
      </c>
      <c r="MAA44" s="562" t="s">
        <v>898</v>
      </c>
      <c r="MAB44" s="660" t="s">
        <v>432</v>
      </c>
      <c r="MAC44" s="562" t="s">
        <v>898</v>
      </c>
      <c r="MAD44" s="660" t="s">
        <v>432</v>
      </c>
      <c r="MAE44" s="562" t="s">
        <v>898</v>
      </c>
      <c r="MAF44" s="660" t="s">
        <v>432</v>
      </c>
      <c r="MAG44" s="562" t="s">
        <v>898</v>
      </c>
      <c r="MAH44" s="660" t="s">
        <v>432</v>
      </c>
      <c r="MAI44" s="562" t="s">
        <v>898</v>
      </c>
      <c r="MAJ44" s="660" t="s">
        <v>432</v>
      </c>
      <c r="MAK44" s="562" t="s">
        <v>898</v>
      </c>
      <c r="MAL44" s="660" t="s">
        <v>432</v>
      </c>
      <c r="MAM44" s="562" t="s">
        <v>898</v>
      </c>
      <c r="MAN44" s="660" t="s">
        <v>432</v>
      </c>
      <c r="MAO44" s="562" t="s">
        <v>898</v>
      </c>
      <c r="MAP44" s="660" t="s">
        <v>432</v>
      </c>
      <c r="MAQ44" s="562" t="s">
        <v>898</v>
      </c>
      <c r="MAR44" s="660" t="s">
        <v>432</v>
      </c>
      <c r="MAS44" s="562" t="s">
        <v>898</v>
      </c>
      <c r="MAT44" s="660" t="s">
        <v>432</v>
      </c>
      <c r="MAU44" s="562" t="s">
        <v>898</v>
      </c>
      <c r="MAV44" s="660" t="s">
        <v>432</v>
      </c>
      <c r="MAW44" s="562" t="s">
        <v>898</v>
      </c>
      <c r="MAX44" s="660" t="s">
        <v>432</v>
      </c>
      <c r="MAY44" s="562" t="s">
        <v>898</v>
      </c>
      <c r="MAZ44" s="660" t="s">
        <v>432</v>
      </c>
      <c r="MBA44" s="562" t="s">
        <v>898</v>
      </c>
      <c r="MBB44" s="660" t="s">
        <v>432</v>
      </c>
      <c r="MBC44" s="562" t="s">
        <v>898</v>
      </c>
      <c r="MBD44" s="660" t="s">
        <v>432</v>
      </c>
      <c r="MBE44" s="562" t="s">
        <v>898</v>
      </c>
      <c r="MBF44" s="660" t="s">
        <v>432</v>
      </c>
      <c r="MBG44" s="562" t="s">
        <v>898</v>
      </c>
      <c r="MBH44" s="660" t="s">
        <v>432</v>
      </c>
      <c r="MBI44" s="562" t="s">
        <v>898</v>
      </c>
      <c r="MBJ44" s="660" t="s">
        <v>432</v>
      </c>
      <c r="MBK44" s="562" t="s">
        <v>898</v>
      </c>
      <c r="MBL44" s="660" t="s">
        <v>432</v>
      </c>
      <c r="MBM44" s="562" t="s">
        <v>898</v>
      </c>
      <c r="MBN44" s="660" t="s">
        <v>432</v>
      </c>
      <c r="MBO44" s="562" t="s">
        <v>898</v>
      </c>
      <c r="MBP44" s="660" t="s">
        <v>432</v>
      </c>
      <c r="MBQ44" s="562" t="s">
        <v>898</v>
      </c>
      <c r="MBR44" s="660" t="s">
        <v>432</v>
      </c>
      <c r="MBS44" s="562" t="s">
        <v>898</v>
      </c>
      <c r="MBT44" s="660" t="s">
        <v>432</v>
      </c>
      <c r="MBU44" s="562" t="s">
        <v>898</v>
      </c>
      <c r="MBV44" s="660" t="s">
        <v>432</v>
      </c>
      <c r="MBW44" s="562" t="s">
        <v>898</v>
      </c>
      <c r="MBX44" s="660" t="s">
        <v>432</v>
      </c>
      <c r="MBY44" s="562" t="s">
        <v>898</v>
      </c>
      <c r="MBZ44" s="660" t="s">
        <v>432</v>
      </c>
      <c r="MCA44" s="562" t="s">
        <v>898</v>
      </c>
      <c r="MCB44" s="660" t="s">
        <v>432</v>
      </c>
      <c r="MCC44" s="562" t="s">
        <v>898</v>
      </c>
      <c r="MCD44" s="660" t="s">
        <v>432</v>
      </c>
      <c r="MCE44" s="562" t="s">
        <v>898</v>
      </c>
      <c r="MCF44" s="660" t="s">
        <v>432</v>
      </c>
      <c r="MCG44" s="562" t="s">
        <v>898</v>
      </c>
      <c r="MCH44" s="660" t="s">
        <v>432</v>
      </c>
      <c r="MCI44" s="562" t="s">
        <v>898</v>
      </c>
      <c r="MCJ44" s="660" t="s">
        <v>432</v>
      </c>
      <c r="MCK44" s="562" t="s">
        <v>898</v>
      </c>
      <c r="MCL44" s="660" t="s">
        <v>432</v>
      </c>
      <c r="MCM44" s="562" t="s">
        <v>898</v>
      </c>
      <c r="MCN44" s="660" t="s">
        <v>432</v>
      </c>
      <c r="MCO44" s="562" t="s">
        <v>898</v>
      </c>
      <c r="MCP44" s="660" t="s">
        <v>432</v>
      </c>
      <c r="MCQ44" s="562" t="s">
        <v>898</v>
      </c>
      <c r="MCR44" s="660" t="s">
        <v>432</v>
      </c>
      <c r="MCS44" s="562" t="s">
        <v>898</v>
      </c>
      <c r="MCT44" s="660" t="s">
        <v>432</v>
      </c>
      <c r="MCU44" s="562" t="s">
        <v>898</v>
      </c>
      <c r="MCV44" s="660" t="s">
        <v>432</v>
      </c>
      <c r="MCW44" s="562" t="s">
        <v>898</v>
      </c>
      <c r="MCX44" s="660" t="s">
        <v>432</v>
      </c>
      <c r="MCY44" s="562" t="s">
        <v>898</v>
      </c>
      <c r="MCZ44" s="660" t="s">
        <v>432</v>
      </c>
      <c r="MDA44" s="562" t="s">
        <v>898</v>
      </c>
      <c r="MDB44" s="660" t="s">
        <v>432</v>
      </c>
      <c r="MDC44" s="562" t="s">
        <v>898</v>
      </c>
      <c r="MDD44" s="660" t="s">
        <v>432</v>
      </c>
      <c r="MDE44" s="562" t="s">
        <v>898</v>
      </c>
      <c r="MDF44" s="660" t="s">
        <v>432</v>
      </c>
      <c r="MDG44" s="562" t="s">
        <v>898</v>
      </c>
      <c r="MDH44" s="660" t="s">
        <v>432</v>
      </c>
      <c r="MDI44" s="562" t="s">
        <v>898</v>
      </c>
      <c r="MDJ44" s="660" t="s">
        <v>432</v>
      </c>
      <c r="MDK44" s="562" t="s">
        <v>898</v>
      </c>
      <c r="MDL44" s="660" t="s">
        <v>432</v>
      </c>
      <c r="MDM44" s="562" t="s">
        <v>898</v>
      </c>
      <c r="MDN44" s="660" t="s">
        <v>432</v>
      </c>
      <c r="MDO44" s="562" t="s">
        <v>898</v>
      </c>
      <c r="MDP44" s="660" t="s">
        <v>432</v>
      </c>
      <c r="MDQ44" s="562" t="s">
        <v>898</v>
      </c>
      <c r="MDR44" s="660" t="s">
        <v>432</v>
      </c>
      <c r="MDS44" s="562" t="s">
        <v>898</v>
      </c>
      <c r="MDT44" s="660" t="s">
        <v>432</v>
      </c>
      <c r="MDU44" s="562" t="s">
        <v>898</v>
      </c>
      <c r="MDV44" s="660" t="s">
        <v>432</v>
      </c>
      <c r="MDW44" s="562" t="s">
        <v>898</v>
      </c>
      <c r="MDX44" s="660" t="s">
        <v>432</v>
      </c>
      <c r="MDY44" s="562" t="s">
        <v>898</v>
      </c>
      <c r="MDZ44" s="660" t="s">
        <v>432</v>
      </c>
      <c r="MEA44" s="562" t="s">
        <v>898</v>
      </c>
      <c r="MEB44" s="660" t="s">
        <v>432</v>
      </c>
      <c r="MEC44" s="562" t="s">
        <v>898</v>
      </c>
      <c r="MED44" s="660" t="s">
        <v>432</v>
      </c>
      <c r="MEE44" s="562" t="s">
        <v>898</v>
      </c>
      <c r="MEF44" s="660" t="s">
        <v>432</v>
      </c>
      <c r="MEG44" s="562" t="s">
        <v>898</v>
      </c>
      <c r="MEH44" s="660" t="s">
        <v>432</v>
      </c>
      <c r="MEI44" s="562" t="s">
        <v>898</v>
      </c>
      <c r="MEJ44" s="660" t="s">
        <v>432</v>
      </c>
      <c r="MEK44" s="562" t="s">
        <v>898</v>
      </c>
      <c r="MEL44" s="660" t="s">
        <v>432</v>
      </c>
      <c r="MEM44" s="562" t="s">
        <v>898</v>
      </c>
      <c r="MEN44" s="660" t="s">
        <v>432</v>
      </c>
      <c r="MEO44" s="562" t="s">
        <v>898</v>
      </c>
      <c r="MEP44" s="660" t="s">
        <v>432</v>
      </c>
      <c r="MEQ44" s="562" t="s">
        <v>898</v>
      </c>
      <c r="MER44" s="660" t="s">
        <v>432</v>
      </c>
      <c r="MES44" s="562" t="s">
        <v>898</v>
      </c>
      <c r="MET44" s="660" t="s">
        <v>432</v>
      </c>
      <c r="MEU44" s="562" t="s">
        <v>898</v>
      </c>
      <c r="MEV44" s="660" t="s">
        <v>432</v>
      </c>
      <c r="MEW44" s="562" t="s">
        <v>898</v>
      </c>
      <c r="MEX44" s="660" t="s">
        <v>432</v>
      </c>
      <c r="MEY44" s="562" t="s">
        <v>898</v>
      </c>
      <c r="MEZ44" s="660" t="s">
        <v>432</v>
      </c>
      <c r="MFA44" s="562" t="s">
        <v>898</v>
      </c>
      <c r="MFB44" s="660" t="s">
        <v>432</v>
      </c>
      <c r="MFC44" s="562" t="s">
        <v>898</v>
      </c>
      <c r="MFD44" s="660" t="s">
        <v>432</v>
      </c>
      <c r="MFE44" s="562" t="s">
        <v>898</v>
      </c>
      <c r="MFF44" s="660" t="s">
        <v>432</v>
      </c>
      <c r="MFG44" s="562" t="s">
        <v>898</v>
      </c>
      <c r="MFH44" s="660" t="s">
        <v>432</v>
      </c>
      <c r="MFI44" s="562" t="s">
        <v>898</v>
      </c>
      <c r="MFJ44" s="660" t="s">
        <v>432</v>
      </c>
      <c r="MFK44" s="562" t="s">
        <v>898</v>
      </c>
      <c r="MFL44" s="660" t="s">
        <v>432</v>
      </c>
      <c r="MFM44" s="562" t="s">
        <v>898</v>
      </c>
      <c r="MFN44" s="660" t="s">
        <v>432</v>
      </c>
      <c r="MFO44" s="562" t="s">
        <v>898</v>
      </c>
      <c r="MFP44" s="660" t="s">
        <v>432</v>
      </c>
      <c r="MFQ44" s="562" t="s">
        <v>898</v>
      </c>
      <c r="MFR44" s="660" t="s">
        <v>432</v>
      </c>
      <c r="MFS44" s="562" t="s">
        <v>898</v>
      </c>
      <c r="MFT44" s="660" t="s">
        <v>432</v>
      </c>
      <c r="MFU44" s="562" t="s">
        <v>898</v>
      </c>
      <c r="MFV44" s="660" t="s">
        <v>432</v>
      </c>
      <c r="MFW44" s="562" t="s">
        <v>898</v>
      </c>
      <c r="MFX44" s="660" t="s">
        <v>432</v>
      </c>
      <c r="MFY44" s="562" t="s">
        <v>898</v>
      </c>
      <c r="MFZ44" s="660" t="s">
        <v>432</v>
      </c>
      <c r="MGA44" s="562" t="s">
        <v>898</v>
      </c>
      <c r="MGB44" s="660" t="s">
        <v>432</v>
      </c>
      <c r="MGC44" s="562" t="s">
        <v>898</v>
      </c>
      <c r="MGD44" s="660" t="s">
        <v>432</v>
      </c>
      <c r="MGE44" s="562" t="s">
        <v>898</v>
      </c>
      <c r="MGF44" s="660" t="s">
        <v>432</v>
      </c>
      <c r="MGG44" s="562" t="s">
        <v>898</v>
      </c>
      <c r="MGH44" s="660" t="s">
        <v>432</v>
      </c>
      <c r="MGI44" s="562" t="s">
        <v>898</v>
      </c>
      <c r="MGJ44" s="660" t="s">
        <v>432</v>
      </c>
      <c r="MGK44" s="562" t="s">
        <v>898</v>
      </c>
      <c r="MGL44" s="660" t="s">
        <v>432</v>
      </c>
      <c r="MGM44" s="562" t="s">
        <v>898</v>
      </c>
      <c r="MGN44" s="660" t="s">
        <v>432</v>
      </c>
      <c r="MGO44" s="562" t="s">
        <v>898</v>
      </c>
      <c r="MGP44" s="660" t="s">
        <v>432</v>
      </c>
      <c r="MGQ44" s="562" t="s">
        <v>898</v>
      </c>
      <c r="MGR44" s="660" t="s">
        <v>432</v>
      </c>
      <c r="MGS44" s="562" t="s">
        <v>898</v>
      </c>
      <c r="MGT44" s="660" t="s">
        <v>432</v>
      </c>
      <c r="MGU44" s="562" t="s">
        <v>898</v>
      </c>
      <c r="MGV44" s="660" t="s">
        <v>432</v>
      </c>
      <c r="MGW44" s="562" t="s">
        <v>898</v>
      </c>
      <c r="MGX44" s="660" t="s">
        <v>432</v>
      </c>
      <c r="MGY44" s="562" t="s">
        <v>898</v>
      </c>
      <c r="MGZ44" s="660" t="s">
        <v>432</v>
      </c>
      <c r="MHA44" s="562" t="s">
        <v>898</v>
      </c>
      <c r="MHB44" s="660" t="s">
        <v>432</v>
      </c>
      <c r="MHC44" s="562" t="s">
        <v>898</v>
      </c>
      <c r="MHD44" s="660" t="s">
        <v>432</v>
      </c>
      <c r="MHE44" s="562" t="s">
        <v>898</v>
      </c>
      <c r="MHF44" s="660" t="s">
        <v>432</v>
      </c>
      <c r="MHG44" s="562" t="s">
        <v>898</v>
      </c>
      <c r="MHH44" s="660" t="s">
        <v>432</v>
      </c>
      <c r="MHI44" s="562" t="s">
        <v>898</v>
      </c>
      <c r="MHJ44" s="660" t="s">
        <v>432</v>
      </c>
      <c r="MHK44" s="562" t="s">
        <v>898</v>
      </c>
      <c r="MHL44" s="660" t="s">
        <v>432</v>
      </c>
      <c r="MHM44" s="562" t="s">
        <v>898</v>
      </c>
      <c r="MHN44" s="660" t="s">
        <v>432</v>
      </c>
      <c r="MHO44" s="562" t="s">
        <v>898</v>
      </c>
      <c r="MHP44" s="660" t="s">
        <v>432</v>
      </c>
      <c r="MHQ44" s="562" t="s">
        <v>898</v>
      </c>
      <c r="MHR44" s="660" t="s">
        <v>432</v>
      </c>
      <c r="MHS44" s="562" t="s">
        <v>898</v>
      </c>
      <c r="MHT44" s="660" t="s">
        <v>432</v>
      </c>
      <c r="MHU44" s="562" t="s">
        <v>898</v>
      </c>
      <c r="MHV44" s="660" t="s">
        <v>432</v>
      </c>
      <c r="MHW44" s="562" t="s">
        <v>898</v>
      </c>
      <c r="MHX44" s="660" t="s">
        <v>432</v>
      </c>
      <c r="MHY44" s="562" t="s">
        <v>898</v>
      </c>
      <c r="MHZ44" s="660" t="s">
        <v>432</v>
      </c>
      <c r="MIA44" s="562" t="s">
        <v>898</v>
      </c>
      <c r="MIB44" s="660" t="s">
        <v>432</v>
      </c>
      <c r="MIC44" s="562" t="s">
        <v>898</v>
      </c>
      <c r="MID44" s="660" t="s">
        <v>432</v>
      </c>
      <c r="MIE44" s="562" t="s">
        <v>898</v>
      </c>
      <c r="MIF44" s="660" t="s">
        <v>432</v>
      </c>
      <c r="MIG44" s="562" t="s">
        <v>898</v>
      </c>
      <c r="MIH44" s="660" t="s">
        <v>432</v>
      </c>
      <c r="MII44" s="562" t="s">
        <v>898</v>
      </c>
      <c r="MIJ44" s="660" t="s">
        <v>432</v>
      </c>
      <c r="MIK44" s="562" t="s">
        <v>898</v>
      </c>
      <c r="MIL44" s="660" t="s">
        <v>432</v>
      </c>
      <c r="MIM44" s="562" t="s">
        <v>898</v>
      </c>
      <c r="MIN44" s="660" t="s">
        <v>432</v>
      </c>
      <c r="MIO44" s="562" t="s">
        <v>898</v>
      </c>
      <c r="MIP44" s="660" t="s">
        <v>432</v>
      </c>
      <c r="MIQ44" s="562" t="s">
        <v>898</v>
      </c>
      <c r="MIR44" s="660" t="s">
        <v>432</v>
      </c>
      <c r="MIS44" s="562" t="s">
        <v>898</v>
      </c>
      <c r="MIT44" s="660" t="s">
        <v>432</v>
      </c>
      <c r="MIU44" s="562" t="s">
        <v>898</v>
      </c>
      <c r="MIV44" s="660" t="s">
        <v>432</v>
      </c>
      <c r="MIW44" s="562" t="s">
        <v>898</v>
      </c>
      <c r="MIX44" s="660" t="s">
        <v>432</v>
      </c>
      <c r="MIY44" s="562" t="s">
        <v>898</v>
      </c>
      <c r="MIZ44" s="660" t="s">
        <v>432</v>
      </c>
      <c r="MJA44" s="562" t="s">
        <v>898</v>
      </c>
      <c r="MJB44" s="660" t="s">
        <v>432</v>
      </c>
      <c r="MJC44" s="562" t="s">
        <v>898</v>
      </c>
      <c r="MJD44" s="660" t="s">
        <v>432</v>
      </c>
      <c r="MJE44" s="562" t="s">
        <v>898</v>
      </c>
      <c r="MJF44" s="660" t="s">
        <v>432</v>
      </c>
      <c r="MJG44" s="562" t="s">
        <v>898</v>
      </c>
      <c r="MJH44" s="660" t="s">
        <v>432</v>
      </c>
      <c r="MJI44" s="562" t="s">
        <v>898</v>
      </c>
      <c r="MJJ44" s="660" t="s">
        <v>432</v>
      </c>
      <c r="MJK44" s="562" t="s">
        <v>898</v>
      </c>
      <c r="MJL44" s="660" t="s">
        <v>432</v>
      </c>
      <c r="MJM44" s="562" t="s">
        <v>898</v>
      </c>
      <c r="MJN44" s="660" t="s">
        <v>432</v>
      </c>
      <c r="MJO44" s="562" t="s">
        <v>898</v>
      </c>
      <c r="MJP44" s="660" t="s">
        <v>432</v>
      </c>
      <c r="MJQ44" s="562" t="s">
        <v>898</v>
      </c>
      <c r="MJR44" s="660" t="s">
        <v>432</v>
      </c>
      <c r="MJS44" s="562" t="s">
        <v>898</v>
      </c>
      <c r="MJT44" s="660" t="s">
        <v>432</v>
      </c>
      <c r="MJU44" s="562" t="s">
        <v>898</v>
      </c>
      <c r="MJV44" s="660" t="s">
        <v>432</v>
      </c>
      <c r="MJW44" s="562" t="s">
        <v>898</v>
      </c>
      <c r="MJX44" s="660" t="s">
        <v>432</v>
      </c>
      <c r="MJY44" s="562" t="s">
        <v>898</v>
      </c>
      <c r="MJZ44" s="660" t="s">
        <v>432</v>
      </c>
      <c r="MKA44" s="562" t="s">
        <v>898</v>
      </c>
      <c r="MKB44" s="660" t="s">
        <v>432</v>
      </c>
      <c r="MKC44" s="562" t="s">
        <v>898</v>
      </c>
      <c r="MKD44" s="660" t="s">
        <v>432</v>
      </c>
      <c r="MKE44" s="562" t="s">
        <v>898</v>
      </c>
      <c r="MKF44" s="660" t="s">
        <v>432</v>
      </c>
      <c r="MKG44" s="562" t="s">
        <v>898</v>
      </c>
      <c r="MKH44" s="660" t="s">
        <v>432</v>
      </c>
      <c r="MKI44" s="562" t="s">
        <v>898</v>
      </c>
      <c r="MKJ44" s="660" t="s">
        <v>432</v>
      </c>
      <c r="MKK44" s="562" t="s">
        <v>898</v>
      </c>
      <c r="MKL44" s="660" t="s">
        <v>432</v>
      </c>
      <c r="MKM44" s="562" t="s">
        <v>898</v>
      </c>
      <c r="MKN44" s="660" t="s">
        <v>432</v>
      </c>
      <c r="MKO44" s="562" t="s">
        <v>898</v>
      </c>
      <c r="MKP44" s="660" t="s">
        <v>432</v>
      </c>
      <c r="MKQ44" s="562" t="s">
        <v>898</v>
      </c>
      <c r="MKR44" s="660" t="s">
        <v>432</v>
      </c>
      <c r="MKS44" s="562" t="s">
        <v>898</v>
      </c>
      <c r="MKT44" s="660" t="s">
        <v>432</v>
      </c>
      <c r="MKU44" s="562" t="s">
        <v>898</v>
      </c>
      <c r="MKV44" s="660" t="s">
        <v>432</v>
      </c>
      <c r="MKW44" s="562" t="s">
        <v>898</v>
      </c>
      <c r="MKX44" s="660" t="s">
        <v>432</v>
      </c>
      <c r="MKY44" s="562" t="s">
        <v>898</v>
      </c>
      <c r="MKZ44" s="660" t="s">
        <v>432</v>
      </c>
      <c r="MLA44" s="562" t="s">
        <v>898</v>
      </c>
      <c r="MLB44" s="660" t="s">
        <v>432</v>
      </c>
      <c r="MLC44" s="562" t="s">
        <v>898</v>
      </c>
      <c r="MLD44" s="660" t="s">
        <v>432</v>
      </c>
      <c r="MLE44" s="562" t="s">
        <v>898</v>
      </c>
      <c r="MLF44" s="660" t="s">
        <v>432</v>
      </c>
      <c r="MLG44" s="562" t="s">
        <v>898</v>
      </c>
      <c r="MLH44" s="660" t="s">
        <v>432</v>
      </c>
      <c r="MLI44" s="562" t="s">
        <v>898</v>
      </c>
      <c r="MLJ44" s="660" t="s">
        <v>432</v>
      </c>
      <c r="MLK44" s="562" t="s">
        <v>898</v>
      </c>
      <c r="MLL44" s="660" t="s">
        <v>432</v>
      </c>
      <c r="MLM44" s="562" t="s">
        <v>898</v>
      </c>
      <c r="MLN44" s="660" t="s">
        <v>432</v>
      </c>
      <c r="MLO44" s="562" t="s">
        <v>898</v>
      </c>
      <c r="MLP44" s="660" t="s">
        <v>432</v>
      </c>
      <c r="MLQ44" s="562" t="s">
        <v>898</v>
      </c>
      <c r="MLR44" s="660" t="s">
        <v>432</v>
      </c>
      <c r="MLS44" s="562" t="s">
        <v>898</v>
      </c>
      <c r="MLT44" s="660" t="s">
        <v>432</v>
      </c>
      <c r="MLU44" s="562" t="s">
        <v>898</v>
      </c>
      <c r="MLV44" s="660" t="s">
        <v>432</v>
      </c>
      <c r="MLW44" s="562" t="s">
        <v>898</v>
      </c>
      <c r="MLX44" s="660" t="s">
        <v>432</v>
      </c>
      <c r="MLY44" s="562" t="s">
        <v>898</v>
      </c>
      <c r="MLZ44" s="660" t="s">
        <v>432</v>
      </c>
      <c r="MMA44" s="562" t="s">
        <v>898</v>
      </c>
      <c r="MMB44" s="660" t="s">
        <v>432</v>
      </c>
      <c r="MMC44" s="562" t="s">
        <v>898</v>
      </c>
      <c r="MMD44" s="660" t="s">
        <v>432</v>
      </c>
      <c r="MME44" s="562" t="s">
        <v>898</v>
      </c>
      <c r="MMF44" s="660" t="s">
        <v>432</v>
      </c>
      <c r="MMG44" s="562" t="s">
        <v>898</v>
      </c>
      <c r="MMH44" s="660" t="s">
        <v>432</v>
      </c>
      <c r="MMI44" s="562" t="s">
        <v>898</v>
      </c>
      <c r="MMJ44" s="660" t="s">
        <v>432</v>
      </c>
      <c r="MMK44" s="562" t="s">
        <v>898</v>
      </c>
      <c r="MML44" s="660" t="s">
        <v>432</v>
      </c>
      <c r="MMM44" s="562" t="s">
        <v>898</v>
      </c>
      <c r="MMN44" s="660" t="s">
        <v>432</v>
      </c>
      <c r="MMO44" s="562" t="s">
        <v>898</v>
      </c>
      <c r="MMP44" s="660" t="s">
        <v>432</v>
      </c>
      <c r="MMQ44" s="562" t="s">
        <v>898</v>
      </c>
      <c r="MMR44" s="660" t="s">
        <v>432</v>
      </c>
      <c r="MMS44" s="562" t="s">
        <v>898</v>
      </c>
      <c r="MMT44" s="660" t="s">
        <v>432</v>
      </c>
      <c r="MMU44" s="562" t="s">
        <v>898</v>
      </c>
      <c r="MMV44" s="660" t="s">
        <v>432</v>
      </c>
      <c r="MMW44" s="562" t="s">
        <v>898</v>
      </c>
      <c r="MMX44" s="660" t="s">
        <v>432</v>
      </c>
      <c r="MMY44" s="562" t="s">
        <v>898</v>
      </c>
      <c r="MMZ44" s="660" t="s">
        <v>432</v>
      </c>
      <c r="MNA44" s="562" t="s">
        <v>898</v>
      </c>
      <c r="MNB44" s="660" t="s">
        <v>432</v>
      </c>
      <c r="MNC44" s="562" t="s">
        <v>898</v>
      </c>
      <c r="MND44" s="660" t="s">
        <v>432</v>
      </c>
      <c r="MNE44" s="562" t="s">
        <v>898</v>
      </c>
      <c r="MNF44" s="660" t="s">
        <v>432</v>
      </c>
      <c r="MNG44" s="562" t="s">
        <v>898</v>
      </c>
      <c r="MNH44" s="660" t="s">
        <v>432</v>
      </c>
      <c r="MNI44" s="562" t="s">
        <v>898</v>
      </c>
      <c r="MNJ44" s="660" t="s">
        <v>432</v>
      </c>
      <c r="MNK44" s="562" t="s">
        <v>898</v>
      </c>
      <c r="MNL44" s="660" t="s">
        <v>432</v>
      </c>
      <c r="MNM44" s="562" t="s">
        <v>898</v>
      </c>
      <c r="MNN44" s="660" t="s">
        <v>432</v>
      </c>
      <c r="MNO44" s="562" t="s">
        <v>898</v>
      </c>
      <c r="MNP44" s="660" t="s">
        <v>432</v>
      </c>
      <c r="MNQ44" s="562" t="s">
        <v>898</v>
      </c>
      <c r="MNR44" s="660" t="s">
        <v>432</v>
      </c>
      <c r="MNS44" s="562" t="s">
        <v>898</v>
      </c>
      <c r="MNT44" s="660" t="s">
        <v>432</v>
      </c>
      <c r="MNU44" s="562" t="s">
        <v>898</v>
      </c>
      <c r="MNV44" s="660" t="s">
        <v>432</v>
      </c>
      <c r="MNW44" s="562" t="s">
        <v>898</v>
      </c>
      <c r="MNX44" s="660" t="s">
        <v>432</v>
      </c>
      <c r="MNY44" s="562" t="s">
        <v>898</v>
      </c>
      <c r="MNZ44" s="660" t="s">
        <v>432</v>
      </c>
      <c r="MOA44" s="562" t="s">
        <v>898</v>
      </c>
      <c r="MOB44" s="660" t="s">
        <v>432</v>
      </c>
      <c r="MOC44" s="562" t="s">
        <v>898</v>
      </c>
      <c r="MOD44" s="660" t="s">
        <v>432</v>
      </c>
      <c r="MOE44" s="562" t="s">
        <v>898</v>
      </c>
      <c r="MOF44" s="660" t="s">
        <v>432</v>
      </c>
      <c r="MOG44" s="562" t="s">
        <v>898</v>
      </c>
      <c r="MOH44" s="660" t="s">
        <v>432</v>
      </c>
      <c r="MOI44" s="562" t="s">
        <v>898</v>
      </c>
      <c r="MOJ44" s="660" t="s">
        <v>432</v>
      </c>
      <c r="MOK44" s="562" t="s">
        <v>898</v>
      </c>
      <c r="MOL44" s="660" t="s">
        <v>432</v>
      </c>
      <c r="MOM44" s="562" t="s">
        <v>898</v>
      </c>
      <c r="MON44" s="660" t="s">
        <v>432</v>
      </c>
      <c r="MOO44" s="562" t="s">
        <v>898</v>
      </c>
      <c r="MOP44" s="660" t="s">
        <v>432</v>
      </c>
      <c r="MOQ44" s="562" t="s">
        <v>898</v>
      </c>
      <c r="MOR44" s="660" t="s">
        <v>432</v>
      </c>
      <c r="MOS44" s="562" t="s">
        <v>898</v>
      </c>
      <c r="MOT44" s="660" t="s">
        <v>432</v>
      </c>
      <c r="MOU44" s="562" t="s">
        <v>898</v>
      </c>
      <c r="MOV44" s="660" t="s">
        <v>432</v>
      </c>
      <c r="MOW44" s="562" t="s">
        <v>898</v>
      </c>
      <c r="MOX44" s="660" t="s">
        <v>432</v>
      </c>
      <c r="MOY44" s="562" t="s">
        <v>898</v>
      </c>
      <c r="MOZ44" s="660" t="s">
        <v>432</v>
      </c>
      <c r="MPA44" s="562" t="s">
        <v>898</v>
      </c>
      <c r="MPB44" s="660" t="s">
        <v>432</v>
      </c>
      <c r="MPC44" s="562" t="s">
        <v>898</v>
      </c>
      <c r="MPD44" s="660" t="s">
        <v>432</v>
      </c>
      <c r="MPE44" s="562" t="s">
        <v>898</v>
      </c>
      <c r="MPF44" s="660" t="s">
        <v>432</v>
      </c>
      <c r="MPG44" s="562" t="s">
        <v>898</v>
      </c>
      <c r="MPH44" s="660" t="s">
        <v>432</v>
      </c>
      <c r="MPI44" s="562" t="s">
        <v>898</v>
      </c>
      <c r="MPJ44" s="660" t="s">
        <v>432</v>
      </c>
      <c r="MPK44" s="562" t="s">
        <v>898</v>
      </c>
      <c r="MPL44" s="660" t="s">
        <v>432</v>
      </c>
      <c r="MPM44" s="562" t="s">
        <v>898</v>
      </c>
      <c r="MPN44" s="660" t="s">
        <v>432</v>
      </c>
      <c r="MPO44" s="562" t="s">
        <v>898</v>
      </c>
      <c r="MPP44" s="660" t="s">
        <v>432</v>
      </c>
      <c r="MPQ44" s="562" t="s">
        <v>898</v>
      </c>
      <c r="MPR44" s="660" t="s">
        <v>432</v>
      </c>
      <c r="MPS44" s="562" t="s">
        <v>898</v>
      </c>
      <c r="MPT44" s="660" t="s">
        <v>432</v>
      </c>
      <c r="MPU44" s="562" t="s">
        <v>898</v>
      </c>
      <c r="MPV44" s="660" t="s">
        <v>432</v>
      </c>
      <c r="MPW44" s="562" t="s">
        <v>898</v>
      </c>
      <c r="MPX44" s="660" t="s">
        <v>432</v>
      </c>
      <c r="MPY44" s="562" t="s">
        <v>898</v>
      </c>
      <c r="MPZ44" s="660" t="s">
        <v>432</v>
      </c>
      <c r="MQA44" s="562" t="s">
        <v>898</v>
      </c>
      <c r="MQB44" s="660" t="s">
        <v>432</v>
      </c>
      <c r="MQC44" s="562" t="s">
        <v>898</v>
      </c>
      <c r="MQD44" s="660" t="s">
        <v>432</v>
      </c>
      <c r="MQE44" s="562" t="s">
        <v>898</v>
      </c>
      <c r="MQF44" s="660" t="s">
        <v>432</v>
      </c>
      <c r="MQG44" s="562" t="s">
        <v>898</v>
      </c>
      <c r="MQH44" s="660" t="s">
        <v>432</v>
      </c>
      <c r="MQI44" s="562" t="s">
        <v>898</v>
      </c>
      <c r="MQJ44" s="660" t="s">
        <v>432</v>
      </c>
      <c r="MQK44" s="562" t="s">
        <v>898</v>
      </c>
      <c r="MQL44" s="660" t="s">
        <v>432</v>
      </c>
      <c r="MQM44" s="562" t="s">
        <v>898</v>
      </c>
      <c r="MQN44" s="660" t="s">
        <v>432</v>
      </c>
      <c r="MQO44" s="562" t="s">
        <v>898</v>
      </c>
      <c r="MQP44" s="660" t="s">
        <v>432</v>
      </c>
      <c r="MQQ44" s="562" t="s">
        <v>898</v>
      </c>
      <c r="MQR44" s="660" t="s">
        <v>432</v>
      </c>
      <c r="MQS44" s="562" t="s">
        <v>898</v>
      </c>
      <c r="MQT44" s="660" t="s">
        <v>432</v>
      </c>
      <c r="MQU44" s="562" t="s">
        <v>898</v>
      </c>
      <c r="MQV44" s="660" t="s">
        <v>432</v>
      </c>
      <c r="MQW44" s="562" t="s">
        <v>898</v>
      </c>
      <c r="MQX44" s="660" t="s">
        <v>432</v>
      </c>
      <c r="MQY44" s="562" t="s">
        <v>898</v>
      </c>
      <c r="MQZ44" s="660" t="s">
        <v>432</v>
      </c>
      <c r="MRA44" s="562" t="s">
        <v>898</v>
      </c>
      <c r="MRB44" s="660" t="s">
        <v>432</v>
      </c>
      <c r="MRC44" s="562" t="s">
        <v>898</v>
      </c>
      <c r="MRD44" s="660" t="s">
        <v>432</v>
      </c>
      <c r="MRE44" s="562" t="s">
        <v>898</v>
      </c>
      <c r="MRF44" s="660" t="s">
        <v>432</v>
      </c>
      <c r="MRG44" s="562" t="s">
        <v>898</v>
      </c>
      <c r="MRH44" s="660" t="s">
        <v>432</v>
      </c>
      <c r="MRI44" s="562" t="s">
        <v>898</v>
      </c>
      <c r="MRJ44" s="660" t="s">
        <v>432</v>
      </c>
      <c r="MRK44" s="562" t="s">
        <v>898</v>
      </c>
      <c r="MRL44" s="660" t="s">
        <v>432</v>
      </c>
      <c r="MRM44" s="562" t="s">
        <v>898</v>
      </c>
      <c r="MRN44" s="660" t="s">
        <v>432</v>
      </c>
      <c r="MRO44" s="562" t="s">
        <v>898</v>
      </c>
      <c r="MRP44" s="660" t="s">
        <v>432</v>
      </c>
      <c r="MRQ44" s="562" t="s">
        <v>898</v>
      </c>
      <c r="MRR44" s="660" t="s">
        <v>432</v>
      </c>
      <c r="MRS44" s="562" t="s">
        <v>898</v>
      </c>
      <c r="MRT44" s="660" t="s">
        <v>432</v>
      </c>
      <c r="MRU44" s="562" t="s">
        <v>898</v>
      </c>
      <c r="MRV44" s="660" t="s">
        <v>432</v>
      </c>
      <c r="MRW44" s="562" t="s">
        <v>898</v>
      </c>
      <c r="MRX44" s="660" t="s">
        <v>432</v>
      </c>
      <c r="MRY44" s="562" t="s">
        <v>898</v>
      </c>
      <c r="MRZ44" s="660" t="s">
        <v>432</v>
      </c>
      <c r="MSA44" s="562" t="s">
        <v>898</v>
      </c>
      <c r="MSB44" s="660" t="s">
        <v>432</v>
      </c>
      <c r="MSC44" s="562" t="s">
        <v>898</v>
      </c>
      <c r="MSD44" s="660" t="s">
        <v>432</v>
      </c>
      <c r="MSE44" s="562" t="s">
        <v>898</v>
      </c>
      <c r="MSF44" s="660" t="s">
        <v>432</v>
      </c>
      <c r="MSG44" s="562" t="s">
        <v>898</v>
      </c>
      <c r="MSH44" s="660" t="s">
        <v>432</v>
      </c>
      <c r="MSI44" s="562" t="s">
        <v>898</v>
      </c>
      <c r="MSJ44" s="660" t="s">
        <v>432</v>
      </c>
      <c r="MSK44" s="562" t="s">
        <v>898</v>
      </c>
      <c r="MSL44" s="660" t="s">
        <v>432</v>
      </c>
      <c r="MSM44" s="562" t="s">
        <v>898</v>
      </c>
      <c r="MSN44" s="660" t="s">
        <v>432</v>
      </c>
      <c r="MSO44" s="562" t="s">
        <v>898</v>
      </c>
      <c r="MSP44" s="660" t="s">
        <v>432</v>
      </c>
      <c r="MSQ44" s="562" t="s">
        <v>898</v>
      </c>
      <c r="MSR44" s="660" t="s">
        <v>432</v>
      </c>
      <c r="MSS44" s="562" t="s">
        <v>898</v>
      </c>
      <c r="MST44" s="660" t="s">
        <v>432</v>
      </c>
      <c r="MSU44" s="562" t="s">
        <v>898</v>
      </c>
      <c r="MSV44" s="660" t="s">
        <v>432</v>
      </c>
      <c r="MSW44" s="562" t="s">
        <v>898</v>
      </c>
      <c r="MSX44" s="660" t="s">
        <v>432</v>
      </c>
      <c r="MSY44" s="562" t="s">
        <v>898</v>
      </c>
      <c r="MSZ44" s="660" t="s">
        <v>432</v>
      </c>
      <c r="MTA44" s="562" t="s">
        <v>898</v>
      </c>
      <c r="MTB44" s="660" t="s">
        <v>432</v>
      </c>
      <c r="MTC44" s="562" t="s">
        <v>898</v>
      </c>
      <c r="MTD44" s="660" t="s">
        <v>432</v>
      </c>
      <c r="MTE44" s="562" t="s">
        <v>898</v>
      </c>
      <c r="MTF44" s="660" t="s">
        <v>432</v>
      </c>
      <c r="MTG44" s="562" t="s">
        <v>898</v>
      </c>
      <c r="MTH44" s="660" t="s">
        <v>432</v>
      </c>
      <c r="MTI44" s="562" t="s">
        <v>898</v>
      </c>
      <c r="MTJ44" s="660" t="s">
        <v>432</v>
      </c>
      <c r="MTK44" s="562" t="s">
        <v>898</v>
      </c>
      <c r="MTL44" s="660" t="s">
        <v>432</v>
      </c>
      <c r="MTM44" s="562" t="s">
        <v>898</v>
      </c>
      <c r="MTN44" s="660" t="s">
        <v>432</v>
      </c>
      <c r="MTO44" s="562" t="s">
        <v>898</v>
      </c>
      <c r="MTP44" s="660" t="s">
        <v>432</v>
      </c>
      <c r="MTQ44" s="562" t="s">
        <v>898</v>
      </c>
      <c r="MTR44" s="660" t="s">
        <v>432</v>
      </c>
      <c r="MTS44" s="562" t="s">
        <v>898</v>
      </c>
      <c r="MTT44" s="660" t="s">
        <v>432</v>
      </c>
      <c r="MTU44" s="562" t="s">
        <v>898</v>
      </c>
      <c r="MTV44" s="660" t="s">
        <v>432</v>
      </c>
      <c r="MTW44" s="562" t="s">
        <v>898</v>
      </c>
      <c r="MTX44" s="660" t="s">
        <v>432</v>
      </c>
      <c r="MTY44" s="562" t="s">
        <v>898</v>
      </c>
      <c r="MTZ44" s="660" t="s">
        <v>432</v>
      </c>
      <c r="MUA44" s="562" t="s">
        <v>898</v>
      </c>
      <c r="MUB44" s="660" t="s">
        <v>432</v>
      </c>
      <c r="MUC44" s="562" t="s">
        <v>898</v>
      </c>
      <c r="MUD44" s="660" t="s">
        <v>432</v>
      </c>
      <c r="MUE44" s="562" t="s">
        <v>898</v>
      </c>
      <c r="MUF44" s="660" t="s">
        <v>432</v>
      </c>
      <c r="MUG44" s="562" t="s">
        <v>898</v>
      </c>
      <c r="MUH44" s="660" t="s">
        <v>432</v>
      </c>
      <c r="MUI44" s="562" t="s">
        <v>898</v>
      </c>
      <c r="MUJ44" s="660" t="s">
        <v>432</v>
      </c>
      <c r="MUK44" s="562" t="s">
        <v>898</v>
      </c>
      <c r="MUL44" s="660" t="s">
        <v>432</v>
      </c>
      <c r="MUM44" s="562" t="s">
        <v>898</v>
      </c>
      <c r="MUN44" s="660" t="s">
        <v>432</v>
      </c>
      <c r="MUO44" s="562" t="s">
        <v>898</v>
      </c>
      <c r="MUP44" s="660" t="s">
        <v>432</v>
      </c>
      <c r="MUQ44" s="562" t="s">
        <v>898</v>
      </c>
      <c r="MUR44" s="660" t="s">
        <v>432</v>
      </c>
      <c r="MUS44" s="562" t="s">
        <v>898</v>
      </c>
      <c r="MUT44" s="660" t="s">
        <v>432</v>
      </c>
      <c r="MUU44" s="562" t="s">
        <v>898</v>
      </c>
      <c r="MUV44" s="660" t="s">
        <v>432</v>
      </c>
      <c r="MUW44" s="562" t="s">
        <v>898</v>
      </c>
      <c r="MUX44" s="660" t="s">
        <v>432</v>
      </c>
      <c r="MUY44" s="562" t="s">
        <v>898</v>
      </c>
      <c r="MUZ44" s="660" t="s">
        <v>432</v>
      </c>
      <c r="MVA44" s="562" t="s">
        <v>898</v>
      </c>
      <c r="MVB44" s="660" t="s">
        <v>432</v>
      </c>
      <c r="MVC44" s="562" t="s">
        <v>898</v>
      </c>
      <c r="MVD44" s="660" t="s">
        <v>432</v>
      </c>
      <c r="MVE44" s="562" t="s">
        <v>898</v>
      </c>
      <c r="MVF44" s="660" t="s">
        <v>432</v>
      </c>
      <c r="MVG44" s="562" t="s">
        <v>898</v>
      </c>
      <c r="MVH44" s="660" t="s">
        <v>432</v>
      </c>
      <c r="MVI44" s="562" t="s">
        <v>898</v>
      </c>
      <c r="MVJ44" s="660" t="s">
        <v>432</v>
      </c>
      <c r="MVK44" s="562" t="s">
        <v>898</v>
      </c>
      <c r="MVL44" s="660" t="s">
        <v>432</v>
      </c>
      <c r="MVM44" s="562" t="s">
        <v>898</v>
      </c>
      <c r="MVN44" s="660" t="s">
        <v>432</v>
      </c>
      <c r="MVO44" s="562" t="s">
        <v>898</v>
      </c>
      <c r="MVP44" s="660" t="s">
        <v>432</v>
      </c>
      <c r="MVQ44" s="562" t="s">
        <v>898</v>
      </c>
      <c r="MVR44" s="660" t="s">
        <v>432</v>
      </c>
      <c r="MVS44" s="562" t="s">
        <v>898</v>
      </c>
      <c r="MVT44" s="660" t="s">
        <v>432</v>
      </c>
      <c r="MVU44" s="562" t="s">
        <v>898</v>
      </c>
      <c r="MVV44" s="660" t="s">
        <v>432</v>
      </c>
      <c r="MVW44" s="562" t="s">
        <v>898</v>
      </c>
      <c r="MVX44" s="660" t="s">
        <v>432</v>
      </c>
      <c r="MVY44" s="562" t="s">
        <v>898</v>
      </c>
      <c r="MVZ44" s="660" t="s">
        <v>432</v>
      </c>
      <c r="MWA44" s="562" t="s">
        <v>898</v>
      </c>
      <c r="MWB44" s="660" t="s">
        <v>432</v>
      </c>
      <c r="MWC44" s="562" t="s">
        <v>898</v>
      </c>
      <c r="MWD44" s="660" t="s">
        <v>432</v>
      </c>
      <c r="MWE44" s="562" t="s">
        <v>898</v>
      </c>
      <c r="MWF44" s="660" t="s">
        <v>432</v>
      </c>
      <c r="MWG44" s="562" t="s">
        <v>898</v>
      </c>
      <c r="MWH44" s="660" t="s">
        <v>432</v>
      </c>
      <c r="MWI44" s="562" t="s">
        <v>898</v>
      </c>
      <c r="MWJ44" s="660" t="s">
        <v>432</v>
      </c>
      <c r="MWK44" s="562" t="s">
        <v>898</v>
      </c>
      <c r="MWL44" s="660" t="s">
        <v>432</v>
      </c>
      <c r="MWM44" s="562" t="s">
        <v>898</v>
      </c>
      <c r="MWN44" s="660" t="s">
        <v>432</v>
      </c>
      <c r="MWO44" s="562" t="s">
        <v>898</v>
      </c>
      <c r="MWP44" s="660" t="s">
        <v>432</v>
      </c>
      <c r="MWQ44" s="562" t="s">
        <v>898</v>
      </c>
      <c r="MWR44" s="660" t="s">
        <v>432</v>
      </c>
      <c r="MWS44" s="562" t="s">
        <v>898</v>
      </c>
      <c r="MWT44" s="660" t="s">
        <v>432</v>
      </c>
      <c r="MWU44" s="562" t="s">
        <v>898</v>
      </c>
      <c r="MWV44" s="660" t="s">
        <v>432</v>
      </c>
      <c r="MWW44" s="562" t="s">
        <v>898</v>
      </c>
      <c r="MWX44" s="660" t="s">
        <v>432</v>
      </c>
      <c r="MWY44" s="562" t="s">
        <v>898</v>
      </c>
      <c r="MWZ44" s="660" t="s">
        <v>432</v>
      </c>
      <c r="MXA44" s="562" t="s">
        <v>898</v>
      </c>
      <c r="MXB44" s="660" t="s">
        <v>432</v>
      </c>
      <c r="MXC44" s="562" t="s">
        <v>898</v>
      </c>
      <c r="MXD44" s="660" t="s">
        <v>432</v>
      </c>
      <c r="MXE44" s="562" t="s">
        <v>898</v>
      </c>
      <c r="MXF44" s="660" t="s">
        <v>432</v>
      </c>
      <c r="MXG44" s="562" t="s">
        <v>898</v>
      </c>
      <c r="MXH44" s="660" t="s">
        <v>432</v>
      </c>
      <c r="MXI44" s="562" t="s">
        <v>898</v>
      </c>
      <c r="MXJ44" s="660" t="s">
        <v>432</v>
      </c>
      <c r="MXK44" s="562" t="s">
        <v>898</v>
      </c>
      <c r="MXL44" s="660" t="s">
        <v>432</v>
      </c>
      <c r="MXM44" s="562" t="s">
        <v>898</v>
      </c>
      <c r="MXN44" s="660" t="s">
        <v>432</v>
      </c>
      <c r="MXO44" s="562" t="s">
        <v>898</v>
      </c>
      <c r="MXP44" s="660" t="s">
        <v>432</v>
      </c>
      <c r="MXQ44" s="562" t="s">
        <v>898</v>
      </c>
      <c r="MXR44" s="660" t="s">
        <v>432</v>
      </c>
      <c r="MXS44" s="562" t="s">
        <v>898</v>
      </c>
      <c r="MXT44" s="660" t="s">
        <v>432</v>
      </c>
      <c r="MXU44" s="562" t="s">
        <v>898</v>
      </c>
      <c r="MXV44" s="660" t="s">
        <v>432</v>
      </c>
      <c r="MXW44" s="562" t="s">
        <v>898</v>
      </c>
      <c r="MXX44" s="660" t="s">
        <v>432</v>
      </c>
      <c r="MXY44" s="562" t="s">
        <v>898</v>
      </c>
      <c r="MXZ44" s="660" t="s">
        <v>432</v>
      </c>
      <c r="MYA44" s="562" t="s">
        <v>898</v>
      </c>
      <c r="MYB44" s="660" t="s">
        <v>432</v>
      </c>
      <c r="MYC44" s="562" t="s">
        <v>898</v>
      </c>
      <c r="MYD44" s="660" t="s">
        <v>432</v>
      </c>
      <c r="MYE44" s="562" t="s">
        <v>898</v>
      </c>
      <c r="MYF44" s="660" t="s">
        <v>432</v>
      </c>
      <c r="MYG44" s="562" t="s">
        <v>898</v>
      </c>
      <c r="MYH44" s="660" t="s">
        <v>432</v>
      </c>
      <c r="MYI44" s="562" t="s">
        <v>898</v>
      </c>
      <c r="MYJ44" s="660" t="s">
        <v>432</v>
      </c>
      <c r="MYK44" s="562" t="s">
        <v>898</v>
      </c>
      <c r="MYL44" s="660" t="s">
        <v>432</v>
      </c>
      <c r="MYM44" s="562" t="s">
        <v>898</v>
      </c>
      <c r="MYN44" s="660" t="s">
        <v>432</v>
      </c>
      <c r="MYO44" s="562" t="s">
        <v>898</v>
      </c>
      <c r="MYP44" s="660" t="s">
        <v>432</v>
      </c>
      <c r="MYQ44" s="562" t="s">
        <v>898</v>
      </c>
      <c r="MYR44" s="660" t="s">
        <v>432</v>
      </c>
      <c r="MYS44" s="562" t="s">
        <v>898</v>
      </c>
      <c r="MYT44" s="660" t="s">
        <v>432</v>
      </c>
      <c r="MYU44" s="562" t="s">
        <v>898</v>
      </c>
      <c r="MYV44" s="660" t="s">
        <v>432</v>
      </c>
      <c r="MYW44" s="562" t="s">
        <v>898</v>
      </c>
      <c r="MYX44" s="660" t="s">
        <v>432</v>
      </c>
      <c r="MYY44" s="562" t="s">
        <v>898</v>
      </c>
      <c r="MYZ44" s="660" t="s">
        <v>432</v>
      </c>
      <c r="MZA44" s="562" t="s">
        <v>898</v>
      </c>
      <c r="MZB44" s="660" t="s">
        <v>432</v>
      </c>
      <c r="MZC44" s="562" t="s">
        <v>898</v>
      </c>
      <c r="MZD44" s="660" t="s">
        <v>432</v>
      </c>
      <c r="MZE44" s="562" t="s">
        <v>898</v>
      </c>
      <c r="MZF44" s="660" t="s">
        <v>432</v>
      </c>
      <c r="MZG44" s="562" t="s">
        <v>898</v>
      </c>
      <c r="MZH44" s="660" t="s">
        <v>432</v>
      </c>
      <c r="MZI44" s="562" t="s">
        <v>898</v>
      </c>
      <c r="MZJ44" s="660" t="s">
        <v>432</v>
      </c>
      <c r="MZK44" s="562" t="s">
        <v>898</v>
      </c>
      <c r="MZL44" s="660" t="s">
        <v>432</v>
      </c>
      <c r="MZM44" s="562" t="s">
        <v>898</v>
      </c>
      <c r="MZN44" s="660" t="s">
        <v>432</v>
      </c>
      <c r="MZO44" s="562" t="s">
        <v>898</v>
      </c>
      <c r="MZP44" s="660" t="s">
        <v>432</v>
      </c>
      <c r="MZQ44" s="562" t="s">
        <v>898</v>
      </c>
      <c r="MZR44" s="660" t="s">
        <v>432</v>
      </c>
      <c r="MZS44" s="562" t="s">
        <v>898</v>
      </c>
      <c r="MZT44" s="660" t="s">
        <v>432</v>
      </c>
      <c r="MZU44" s="562" t="s">
        <v>898</v>
      </c>
      <c r="MZV44" s="660" t="s">
        <v>432</v>
      </c>
      <c r="MZW44" s="562" t="s">
        <v>898</v>
      </c>
      <c r="MZX44" s="660" t="s">
        <v>432</v>
      </c>
      <c r="MZY44" s="562" t="s">
        <v>898</v>
      </c>
      <c r="MZZ44" s="660" t="s">
        <v>432</v>
      </c>
      <c r="NAA44" s="562" t="s">
        <v>898</v>
      </c>
      <c r="NAB44" s="660" t="s">
        <v>432</v>
      </c>
      <c r="NAC44" s="562" t="s">
        <v>898</v>
      </c>
      <c r="NAD44" s="660" t="s">
        <v>432</v>
      </c>
      <c r="NAE44" s="562" t="s">
        <v>898</v>
      </c>
      <c r="NAF44" s="660" t="s">
        <v>432</v>
      </c>
      <c r="NAG44" s="562" t="s">
        <v>898</v>
      </c>
      <c r="NAH44" s="660" t="s">
        <v>432</v>
      </c>
      <c r="NAI44" s="562" t="s">
        <v>898</v>
      </c>
      <c r="NAJ44" s="660" t="s">
        <v>432</v>
      </c>
      <c r="NAK44" s="562" t="s">
        <v>898</v>
      </c>
      <c r="NAL44" s="660" t="s">
        <v>432</v>
      </c>
      <c r="NAM44" s="562" t="s">
        <v>898</v>
      </c>
      <c r="NAN44" s="660" t="s">
        <v>432</v>
      </c>
      <c r="NAO44" s="562" t="s">
        <v>898</v>
      </c>
      <c r="NAP44" s="660" t="s">
        <v>432</v>
      </c>
      <c r="NAQ44" s="562" t="s">
        <v>898</v>
      </c>
      <c r="NAR44" s="660" t="s">
        <v>432</v>
      </c>
      <c r="NAS44" s="562" t="s">
        <v>898</v>
      </c>
      <c r="NAT44" s="660" t="s">
        <v>432</v>
      </c>
      <c r="NAU44" s="562" t="s">
        <v>898</v>
      </c>
      <c r="NAV44" s="660" t="s">
        <v>432</v>
      </c>
      <c r="NAW44" s="562" t="s">
        <v>898</v>
      </c>
      <c r="NAX44" s="660" t="s">
        <v>432</v>
      </c>
      <c r="NAY44" s="562" t="s">
        <v>898</v>
      </c>
      <c r="NAZ44" s="660" t="s">
        <v>432</v>
      </c>
      <c r="NBA44" s="562" t="s">
        <v>898</v>
      </c>
      <c r="NBB44" s="660" t="s">
        <v>432</v>
      </c>
      <c r="NBC44" s="562" t="s">
        <v>898</v>
      </c>
      <c r="NBD44" s="660" t="s">
        <v>432</v>
      </c>
      <c r="NBE44" s="562" t="s">
        <v>898</v>
      </c>
      <c r="NBF44" s="660" t="s">
        <v>432</v>
      </c>
      <c r="NBG44" s="562" t="s">
        <v>898</v>
      </c>
      <c r="NBH44" s="660" t="s">
        <v>432</v>
      </c>
      <c r="NBI44" s="562" t="s">
        <v>898</v>
      </c>
      <c r="NBJ44" s="660" t="s">
        <v>432</v>
      </c>
      <c r="NBK44" s="562" t="s">
        <v>898</v>
      </c>
      <c r="NBL44" s="660" t="s">
        <v>432</v>
      </c>
      <c r="NBM44" s="562" t="s">
        <v>898</v>
      </c>
      <c r="NBN44" s="660" t="s">
        <v>432</v>
      </c>
      <c r="NBO44" s="562" t="s">
        <v>898</v>
      </c>
      <c r="NBP44" s="660" t="s">
        <v>432</v>
      </c>
      <c r="NBQ44" s="562" t="s">
        <v>898</v>
      </c>
      <c r="NBR44" s="660" t="s">
        <v>432</v>
      </c>
      <c r="NBS44" s="562" t="s">
        <v>898</v>
      </c>
      <c r="NBT44" s="660" t="s">
        <v>432</v>
      </c>
      <c r="NBU44" s="562" t="s">
        <v>898</v>
      </c>
      <c r="NBV44" s="660" t="s">
        <v>432</v>
      </c>
      <c r="NBW44" s="562" t="s">
        <v>898</v>
      </c>
      <c r="NBX44" s="660" t="s">
        <v>432</v>
      </c>
      <c r="NBY44" s="562" t="s">
        <v>898</v>
      </c>
      <c r="NBZ44" s="660" t="s">
        <v>432</v>
      </c>
      <c r="NCA44" s="562" t="s">
        <v>898</v>
      </c>
      <c r="NCB44" s="660" t="s">
        <v>432</v>
      </c>
      <c r="NCC44" s="562" t="s">
        <v>898</v>
      </c>
      <c r="NCD44" s="660" t="s">
        <v>432</v>
      </c>
      <c r="NCE44" s="562" t="s">
        <v>898</v>
      </c>
      <c r="NCF44" s="660" t="s">
        <v>432</v>
      </c>
      <c r="NCG44" s="562" t="s">
        <v>898</v>
      </c>
      <c r="NCH44" s="660" t="s">
        <v>432</v>
      </c>
      <c r="NCI44" s="562" t="s">
        <v>898</v>
      </c>
      <c r="NCJ44" s="660" t="s">
        <v>432</v>
      </c>
      <c r="NCK44" s="562" t="s">
        <v>898</v>
      </c>
      <c r="NCL44" s="660" t="s">
        <v>432</v>
      </c>
      <c r="NCM44" s="562" t="s">
        <v>898</v>
      </c>
      <c r="NCN44" s="660" t="s">
        <v>432</v>
      </c>
      <c r="NCO44" s="562" t="s">
        <v>898</v>
      </c>
      <c r="NCP44" s="660" t="s">
        <v>432</v>
      </c>
      <c r="NCQ44" s="562" t="s">
        <v>898</v>
      </c>
      <c r="NCR44" s="660" t="s">
        <v>432</v>
      </c>
      <c r="NCS44" s="562" t="s">
        <v>898</v>
      </c>
      <c r="NCT44" s="660" t="s">
        <v>432</v>
      </c>
      <c r="NCU44" s="562" t="s">
        <v>898</v>
      </c>
      <c r="NCV44" s="660" t="s">
        <v>432</v>
      </c>
      <c r="NCW44" s="562" t="s">
        <v>898</v>
      </c>
      <c r="NCX44" s="660" t="s">
        <v>432</v>
      </c>
      <c r="NCY44" s="562" t="s">
        <v>898</v>
      </c>
      <c r="NCZ44" s="660" t="s">
        <v>432</v>
      </c>
      <c r="NDA44" s="562" t="s">
        <v>898</v>
      </c>
      <c r="NDB44" s="660" t="s">
        <v>432</v>
      </c>
      <c r="NDC44" s="562" t="s">
        <v>898</v>
      </c>
      <c r="NDD44" s="660" t="s">
        <v>432</v>
      </c>
      <c r="NDE44" s="562" t="s">
        <v>898</v>
      </c>
      <c r="NDF44" s="660" t="s">
        <v>432</v>
      </c>
      <c r="NDG44" s="562" t="s">
        <v>898</v>
      </c>
      <c r="NDH44" s="660" t="s">
        <v>432</v>
      </c>
      <c r="NDI44" s="562" t="s">
        <v>898</v>
      </c>
      <c r="NDJ44" s="660" t="s">
        <v>432</v>
      </c>
      <c r="NDK44" s="562" t="s">
        <v>898</v>
      </c>
      <c r="NDL44" s="660" t="s">
        <v>432</v>
      </c>
      <c r="NDM44" s="562" t="s">
        <v>898</v>
      </c>
      <c r="NDN44" s="660" t="s">
        <v>432</v>
      </c>
      <c r="NDO44" s="562" t="s">
        <v>898</v>
      </c>
      <c r="NDP44" s="660" t="s">
        <v>432</v>
      </c>
      <c r="NDQ44" s="562" t="s">
        <v>898</v>
      </c>
      <c r="NDR44" s="660" t="s">
        <v>432</v>
      </c>
      <c r="NDS44" s="562" t="s">
        <v>898</v>
      </c>
      <c r="NDT44" s="660" t="s">
        <v>432</v>
      </c>
      <c r="NDU44" s="562" t="s">
        <v>898</v>
      </c>
      <c r="NDV44" s="660" t="s">
        <v>432</v>
      </c>
      <c r="NDW44" s="562" t="s">
        <v>898</v>
      </c>
      <c r="NDX44" s="660" t="s">
        <v>432</v>
      </c>
      <c r="NDY44" s="562" t="s">
        <v>898</v>
      </c>
      <c r="NDZ44" s="660" t="s">
        <v>432</v>
      </c>
      <c r="NEA44" s="562" t="s">
        <v>898</v>
      </c>
      <c r="NEB44" s="660" t="s">
        <v>432</v>
      </c>
      <c r="NEC44" s="562" t="s">
        <v>898</v>
      </c>
      <c r="NED44" s="660" t="s">
        <v>432</v>
      </c>
      <c r="NEE44" s="562" t="s">
        <v>898</v>
      </c>
      <c r="NEF44" s="660" t="s">
        <v>432</v>
      </c>
      <c r="NEG44" s="562" t="s">
        <v>898</v>
      </c>
      <c r="NEH44" s="660" t="s">
        <v>432</v>
      </c>
      <c r="NEI44" s="562" t="s">
        <v>898</v>
      </c>
      <c r="NEJ44" s="660" t="s">
        <v>432</v>
      </c>
      <c r="NEK44" s="562" t="s">
        <v>898</v>
      </c>
      <c r="NEL44" s="660" t="s">
        <v>432</v>
      </c>
      <c r="NEM44" s="562" t="s">
        <v>898</v>
      </c>
      <c r="NEN44" s="660" t="s">
        <v>432</v>
      </c>
      <c r="NEO44" s="562" t="s">
        <v>898</v>
      </c>
      <c r="NEP44" s="660" t="s">
        <v>432</v>
      </c>
      <c r="NEQ44" s="562" t="s">
        <v>898</v>
      </c>
      <c r="NER44" s="660" t="s">
        <v>432</v>
      </c>
      <c r="NES44" s="562" t="s">
        <v>898</v>
      </c>
      <c r="NET44" s="660" t="s">
        <v>432</v>
      </c>
      <c r="NEU44" s="562" t="s">
        <v>898</v>
      </c>
      <c r="NEV44" s="660" t="s">
        <v>432</v>
      </c>
      <c r="NEW44" s="562" t="s">
        <v>898</v>
      </c>
      <c r="NEX44" s="660" t="s">
        <v>432</v>
      </c>
      <c r="NEY44" s="562" t="s">
        <v>898</v>
      </c>
      <c r="NEZ44" s="660" t="s">
        <v>432</v>
      </c>
      <c r="NFA44" s="562" t="s">
        <v>898</v>
      </c>
      <c r="NFB44" s="660" t="s">
        <v>432</v>
      </c>
      <c r="NFC44" s="562" t="s">
        <v>898</v>
      </c>
      <c r="NFD44" s="660" t="s">
        <v>432</v>
      </c>
      <c r="NFE44" s="562" t="s">
        <v>898</v>
      </c>
      <c r="NFF44" s="660" t="s">
        <v>432</v>
      </c>
      <c r="NFG44" s="562" t="s">
        <v>898</v>
      </c>
      <c r="NFH44" s="660" t="s">
        <v>432</v>
      </c>
      <c r="NFI44" s="562" t="s">
        <v>898</v>
      </c>
      <c r="NFJ44" s="660" t="s">
        <v>432</v>
      </c>
      <c r="NFK44" s="562" t="s">
        <v>898</v>
      </c>
      <c r="NFL44" s="660" t="s">
        <v>432</v>
      </c>
      <c r="NFM44" s="562" t="s">
        <v>898</v>
      </c>
      <c r="NFN44" s="660" t="s">
        <v>432</v>
      </c>
      <c r="NFO44" s="562" t="s">
        <v>898</v>
      </c>
      <c r="NFP44" s="660" t="s">
        <v>432</v>
      </c>
      <c r="NFQ44" s="562" t="s">
        <v>898</v>
      </c>
      <c r="NFR44" s="660" t="s">
        <v>432</v>
      </c>
      <c r="NFS44" s="562" t="s">
        <v>898</v>
      </c>
      <c r="NFT44" s="660" t="s">
        <v>432</v>
      </c>
      <c r="NFU44" s="562" t="s">
        <v>898</v>
      </c>
      <c r="NFV44" s="660" t="s">
        <v>432</v>
      </c>
      <c r="NFW44" s="562" t="s">
        <v>898</v>
      </c>
      <c r="NFX44" s="660" t="s">
        <v>432</v>
      </c>
      <c r="NFY44" s="562" t="s">
        <v>898</v>
      </c>
      <c r="NFZ44" s="660" t="s">
        <v>432</v>
      </c>
      <c r="NGA44" s="562" t="s">
        <v>898</v>
      </c>
      <c r="NGB44" s="660" t="s">
        <v>432</v>
      </c>
      <c r="NGC44" s="562" t="s">
        <v>898</v>
      </c>
      <c r="NGD44" s="660" t="s">
        <v>432</v>
      </c>
      <c r="NGE44" s="562" t="s">
        <v>898</v>
      </c>
      <c r="NGF44" s="660" t="s">
        <v>432</v>
      </c>
      <c r="NGG44" s="562" t="s">
        <v>898</v>
      </c>
      <c r="NGH44" s="660" t="s">
        <v>432</v>
      </c>
      <c r="NGI44" s="562" t="s">
        <v>898</v>
      </c>
      <c r="NGJ44" s="660" t="s">
        <v>432</v>
      </c>
      <c r="NGK44" s="562" t="s">
        <v>898</v>
      </c>
      <c r="NGL44" s="660" t="s">
        <v>432</v>
      </c>
      <c r="NGM44" s="562" t="s">
        <v>898</v>
      </c>
      <c r="NGN44" s="660" t="s">
        <v>432</v>
      </c>
      <c r="NGO44" s="562" t="s">
        <v>898</v>
      </c>
      <c r="NGP44" s="660" t="s">
        <v>432</v>
      </c>
      <c r="NGQ44" s="562" t="s">
        <v>898</v>
      </c>
      <c r="NGR44" s="660" t="s">
        <v>432</v>
      </c>
      <c r="NGS44" s="562" t="s">
        <v>898</v>
      </c>
      <c r="NGT44" s="660" t="s">
        <v>432</v>
      </c>
      <c r="NGU44" s="562" t="s">
        <v>898</v>
      </c>
      <c r="NGV44" s="660" t="s">
        <v>432</v>
      </c>
      <c r="NGW44" s="562" t="s">
        <v>898</v>
      </c>
      <c r="NGX44" s="660" t="s">
        <v>432</v>
      </c>
      <c r="NGY44" s="562" t="s">
        <v>898</v>
      </c>
      <c r="NGZ44" s="660" t="s">
        <v>432</v>
      </c>
      <c r="NHA44" s="562" t="s">
        <v>898</v>
      </c>
      <c r="NHB44" s="660" t="s">
        <v>432</v>
      </c>
      <c r="NHC44" s="562" t="s">
        <v>898</v>
      </c>
      <c r="NHD44" s="660" t="s">
        <v>432</v>
      </c>
      <c r="NHE44" s="562" t="s">
        <v>898</v>
      </c>
      <c r="NHF44" s="660" t="s">
        <v>432</v>
      </c>
      <c r="NHG44" s="562" t="s">
        <v>898</v>
      </c>
      <c r="NHH44" s="660" t="s">
        <v>432</v>
      </c>
      <c r="NHI44" s="562" t="s">
        <v>898</v>
      </c>
      <c r="NHJ44" s="660" t="s">
        <v>432</v>
      </c>
      <c r="NHK44" s="562" t="s">
        <v>898</v>
      </c>
      <c r="NHL44" s="660" t="s">
        <v>432</v>
      </c>
      <c r="NHM44" s="562" t="s">
        <v>898</v>
      </c>
      <c r="NHN44" s="660" t="s">
        <v>432</v>
      </c>
      <c r="NHO44" s="562" t="s">
        <v>898</v>
      </c>
      <c r="NHP44" s="660" t="s">
        <v>432</v>
      </c>
      <c r="NHQ44" s="562" t="s">
        <v>898</v>
      </c>
      <c r="NHR44" s="660" t="s">
        <v>432</v>
      </c>
      <c r="NHS44" s="562" t="s">
        <v>898</v>
      </c>
      <c r="NHT44" s="660" t="s">
        <v>432</v>
      </c>
      <c r="NHU44" s="562" t="s">
        <v>898</v>
      </c>
      <c r="NHV44" s="660" t="s">
        <v>432</v>
      </c>
      <c r="NHW44" s="562" t="s">
        <v>898</v>
      </c>
      <c r="NHX44" s="660" t="s">
        <v>432</v>
      </c>
      <c r="NHY44" s="562" t="s">
        <v>898</v>
      </c>
      <c r="NHZ44" s="660" t="s">
        <v>432</v>
      </c>
      <c r="NIA44" s="562" t="s">
        <v>898</v>
      </c>
      <c r="NIB44" s="660" t="s">
        <v>432</v>
      </c>
      <c r="NIC44" s="562" t="s">
        <v>898</v>
      </c>
      <c r="NID44" s="660" t="s">
        <v>432</v>
      </c>
      <c r="NIE44" s="562" t="s">
        <v>898</v>
      </c>
      <c r="NIF44" s="660" t="s">
        <v>432</v>
      </c>
      <c r="NIG44" s="562" t="s">
        <v>898</v>
      </c>
      <c r="NIH44" s="660" t="s">
        <v>432</v>
      </c>
      <c r="NII44" s="562" t="s">
        <v>898</v>
      </c>
      <c r="NIJ44" s="660" t="s">
        <v>432</v>
      </c>
      <c r="NIK44" s="562" t="s">
        <v>898</v>
      </c>
      <c r="NIL44" s="660" t="s">
        <v>432</v>
      </c>
      <c r="NIM44" s="562" t="s">
        <v>898</v>
      </c>
      <c r="NIN44" s="660" t="s">
        <v>432</v>
      </c>
      <c r="NIO44" s="562" t="s">
        <v>898</v>
      </c>
      <c r="NIP44" s="660" t="s">
        <v>432</v>
      </c>
      <c r="NIQ44" s="562" t="s">
        <v>898</v>
      </c>
      <c r="NIR44" s="660" t="s">
        <v>432</v>
      </c>
      <c r="NIS44" s="562" t="s">
        <v>898</v>
      </c>
      <c r="NIT44" s="660" t="s">
        <v>432</v>
      </c>
      <c r="NIU44" s="562" t="s">
        <v>898</v>
      </c>
      <c r="NIV44" s="660" t="s">
        <v>432</v>
      </c>
      <c r="NIW44" s="562" t="s">
        <v>898</v>
      </c>
      <c r="NIX44" s="660" t="s">
        <v>432</v>
      </c>
      <c r="NIY44" s="562" t="s">
        <v>898</v>
      </c>
      <c r="NIZ44" s="660" t="s">
        <v>432</v>
      </c>
      <c r="NJA44" s="562" t="s">
        <v>898</v>
      </c>
      <c r="NJB44" s="660" t="s">
        <v>432</v>
      </c>
      <c r="NJC44" s="562" t="s">
        <v>898</v>
      </c>
      <c r="NJD44" s="660" t="s">
        <v>432</v>
      </c>
      <c r="NJE44" s="562" t="s">
        <v>898</v>
      </c>
      <c r="NJF44" s="660" t="s">
        <v>432</v>
      </c>
      <c r="NJG44" s="562" t="s">
        <v>898</v>
      </c>
      <c r="NJH44" s="660" t="s">
        <v>432</v>
      </c>
      <c r="NJI44" s="562" t="s">
        <v>898</v>
      </c>
      <c r="NJJ44" s="660" t="s">
        <v>432</v>
      </c>
      <c r="NJK44" s="562" t="s">
        <v>898</v>
      </c>
      <c r="NJL44" s="660" t="s">
        <v>432</v>
      </c>
      <c r="NJM44" s="562" t="s">
        <v>898</v>
      </c>
      <c r="NJN44" s="660" t="s">
        <v>432</v>
      </c>
      <c r="NJO44" s="562" t="s">
        <v>898</v>
      </c>
      <c r="NJP44" s="660" t="s">
        <v>432</v>
      </c>
      <c r="NJQ44" s="562" t="s">
        <v>898</v>
      </c>
      <c r="NJR44" s="660" t="s">
        <v>432</v>
      </c>
      <c r="NJS44" s="562" t="s">
        <v>898</v>
      </c>
      <c r="NJT44" s="660" t="s">
        <v>432</v>
      </c>
      <c r="NJU44" s="562" t="s">
        <v>898</v>
      </c>
      <c r="NJV44" s="660" t="s">
        <v>432</v>
      </c>
      <c r="NJW44" s="562" t="s">
        <v>898</v>
      </c>
      <c r="NJX44" s="660" t="s">
        <v>432</v>
      </c>
      <c r="NJY44" s="562" t="s">
        <v>898</v>
      </c>
      <c r="NJZ44" s="660" t="s">
        <v>432</v>
      </c>
      <c r="NKA44" s="562" t="s">
        <v>898</v>
      </c>
      <c r="NKB44" s="660" t="s">
        <v>432</v>
      </c>
      <c r="NKC44" s="562" t="s">
        <v>898</v>
      </c>
      <c r="NKD44" s="660" t="s">
        <v>432</v>
      </c>
      <c r="NKE44" s="562" t="s">
        <v>898</v>
      </c>
      <c r="NKF44" s="660" t="s">
        <v>432</v>
      </c>
      <c r="NKG44" s="562" t="s">
        <v>898</v>
      </c>
      <c r="NKH44" s="660" t="s">
        <v>432</v>
      </c>
      <c r="NKI44" s="562" t="s">
        <v>898</v>
      </c>
      <c r="NKJ44" s="660" t="s">
        <v>432</v>
      </c>
      <c r="NKK44" s="562" t="s">
        <v>898</v>
      </c>
      <c r="NKL44" s="660" t="s">
        <v>432</v>
      </c>
      <c r="NKM44" s="562" t="s">
        <v>898</v>
      </c>
      <c r="NKN44" s="660" t="s">
        <v>432</v>
      </c>
      <c r="NKO44" s="562" t="s">
        <v>898</v>
      </c>
      <c r="NKP44" s="660" t="s">
        <v>432</v>
      </c>
      <c r="NKQ44" s="562" t="s">
        <v>898</v>
      </c>
      <c r="NKR44" s="660" t="s">
        <v>432</v>
      </c>
      <c r="NKS44" s="562" t="s">
        <v>898</v>
      </c>
      <c r="NKT44" s="660" t="s">
        <v>432</v>
      </c>
      <c r="NKU44" s="562" t="s">
        <v>898</v>
      </c>
      <c r="NKV44" s="660" t="s">
        <v>432</v>
      </c>
      <c r="NKW44" s="562" t="s">
        <v>898</v>
      </c>
      <c r="NKX44" s="660" t="s">
        <v>432</v>
      </c>
      <c r="NKY44" s="562" t="s">
        <v>898</v>
      </c>
      <c r="NKZ44" s="660" t="s">
        <v>432</v>
      </c>
      <c r="NLA44" s="562" t="s">
        <v>898</v>
      </c>
      <c r="NLB44" s="660" t="s">
        <v>432</v>
      </c>
      <c r="NLC44" s="562" t="s">
        <v>898</v>
      </c>
      <c r="NLD44" s="660" t="s">
        <v>432</v>
      </c>
      <c r="NLE44" s="562" t="s">
        <v>898</v>
      </c>
      <c r="NLF44" s="660" t="s">
        <v>432</v>
      </c>
      <c r="NLG44" s="562" t="s">
        <v>898</v>
      </c>
      <c r="NLH44" s="660" t="s">
        <v>432</v>
      </c>
      <c r="NLI44" s="562" t="s">
        <v>898</v>
      </c>
      <c r="NLJ44" s="660" t="s">
        <v>432</v>
      </c>
      <c r="NLK44" s="562" t="s">
        <v>898</v>
      </c>
      <c r="NLL44" s="660" t="s">
        <v>432</v>
      </c>
      <c r="NLM44" s="562" t="s">
        <v>898</v>
      </c>
      <c r="NLN44" s="660" t="s">
        <v>432</v>
      </c>
      <c r="NLO44" s="562" t="s">
        <v>898</v>
      </c>
      <c r="NLP44" s="660" t="s">
        <v>432</v>
      </c>
      <c r="NLQ44" s="562" t="s">
        <v>898</v>
      </c>
      <c r="NLR44" s="660" t="s">
        <v>432</v>
      </c>
      <c r="NLS44" s="562" t="s">
        <v>898</v>
      </c>
      <c r="NLT44" s="660" t="s">
        <v>432</v>
      </c>
      <c r="NLU44" s="562" t="s">
        <v>898</v>
      </c>
      <c r="NLV44" s="660" t="s">
        <v>432</v>
      </c>
      <c r="NLW44" s="562" t="s">
        <v>898</v>
      </c>
      <c r="NLX44" s="660" t="s">
        <v>432</v>
      </c>
      <c r="NLY44" s="562" t="s">
        <v>898</v>
      </c>
      <c r="NLZ44" s="660" t="s">
        <v>432</v>
      </c>
      <c r="NMA44" s="562" t="s">
        <v>898</v>
      </c>
      <c r="NMB44" s="660" t="s">
        <v>432</v>
      </c>
      <c r="NMC44" s="562" t="s">
        <v>898</v>
      </c>
      <c r="NMD44" s="660" t="s">
        <v>432</v>
      </c>
      <c r="NME44" s="562" t="s">
        <v>898</v>
      </c>
      <c r="NMF44" s="660" t="s">
        <v>432</v>
      </c>
      <c r="NMG44" s="562" t="s">
        <v>898</v>
      </c>
      <c r="NMH44" s="660" t="s">
        <v>432</v>
      </c>
      <c r="NMI44" s="562" t="s">
        <v>898</v>
      </c>
      <c r="NMJ44" s="660" t="s">
        <v>432</v>
      </c>
      <c r="NMK44" s="562" t="s">
        <v>898</v>
      </c>
      <c r="NML44" s="660" t="s">
        <v>432</v>
      </c>
      <c r="NMM44" s="562" t="s">
        <v>898</v>
      </c>
      <c r="NMN44" s="660" t="s">
        <v>432</v>
      </c>
      <c r="NMO44" s="562" t="s">
        <v>898</v>
      </c>
      <c r="NMP44" s="660" t="s">
        <v>432</v>
      </c>
      <c r="NMQ44" s="562" t="s">
        <v>898</v>
      </c>
      <c r="NMR44" s="660" t="s">
        <v>432</v>
      </c>
      <c r="NMS44" s="562" t="s">
        <v>898</v>
      </c>
      <c r="NMT44" s="660" t="s">
        <v>432</v>
      </c>
      <c r="NMU44" s="562" t="s">
        <v>898</v>
      </c>
      <c r="NMV44" s="660" t="s">
        <v>432</v>
      </c>
      <c r="NMW44" s="562" t="s">
        <v>898</v>
      </c>
      <c r="NMX44" s="660" t="s">
        <v>432</v>
      </c>
      <c r="NMY44" s="562" t="s">
        <v>898</v>
      </c>
      <c r="NMZ44" s="660" t="s">
        <v>432</v>
      </c>
      <c r="NNA44" s="562" t="s">
        <v>898</v>
      </c>
      <c r="NNB44" s="660" t="s">
        <v>432</v>
      </c>
      <c r="NNC44" s="562" t="s">
        <v>898</v>
      </c>
      <c r="NND44" s="660" t="s">
        <v>432</v>
      </c>
      <c r="NNE44" s="562" t="s">
        <v>898</v>
      </c>
      <c r="NNF44" s="660" t="s">
        <v>432</v>
      </c>
      <c r="NNG44" s="562" t="s">
        <v>898</v>
      </c>
      <c r="NNH44" s="660" t="s">
        <v>432</v>
      </c>
      <c r="NNI44" s="562" t="s">
        <v>898</v>
      </c>
      <c r="NNJ44" s="660" t="s">
        <v>432</v>
      </c>
      <c r="NNK44" s="562" t="s">
        <v>898</v>
      </c>
      <c r="NNL44" s="660" t="s">
        <v>432</v>
      </c>
      <c r="NNM44" s="562" t="s">
        <v>898</v>
      </c>
      <c r="NNN44" s="660" t="s">
        <v>432</v>
      </c>
      <c r="NNO44" s="562" t="s">
        <v>898</v>
      </c>
      <c r="NNP44" s="660" t="s">
        <v>432</v>
      </c>
      <c r="NNQ44" s="562" t="s">
        <v>898</v>
      </c>
      <c r="NNR44" s="660" t="s">
        <v>432</v>
      </c>
      <c r="NNS44" s="562" t="s">
        <v>898</v>
      </c>
      <c r="NNT44" s="660" t="s">
        <v>432</v>
      </c>
      <c r="NNU44" s="562" t="s">
        <v>898</v>
      </c>
      <c r="NNV44" s="660" t="s">
        <v>432</v>
      </c>
      <c r="NNW44" s="562" t="s">
        <v>898</v>
      </c>
      <c r="NNX44" s="660" t="s">
        <v>432</v>
      </c>
      <c r="NNY44" s="562" t="s">
        <v>898</v>
      </c>
      <c r="NNZ44" s="660" t="s">
        <v>432</v>
      </c>
      <c r="NOA44" s="562" t="s">
        <v>898</v>
      </c>
      <c r="NOB44" s="660" t="s">
        <v>432</v>
      </c>
      <c r="NOC44" s="562" t="s">
        <v>898</v>
      </c>
      <c r="NOD44" s="660" t="s">
        <v>432</v>
      </c>
      <c r="NOE44" s="562" t="s">
        <v>898</v>
      </c>
      <c r="NOF44" s="660" t="s">
        <v>432</v>
      </c>
      <c r="NOG44" s="562" t="s">
        <v>898</v>
      </c>
      <c r="NOH44" s="660" t="s">
        <v>432</v>
      </c>
      <c r="NOI44" s="562" t="s">
        <v>898</v>
      </c>
      <c r="NOJ44" s="660" t="s">
        <v>432</v>
      </c>
      <c r="NOK44" s="562" t="s">
        <v>898</v>
      </c>
      <c r="NOL44" s="660" t="s">
        <v>432</v>
      </c>
      <c r="NOM44" s="562" t="s">
        <v>898</v>
      </c>
      <c r="NON44" s="660" t="s">
        <v>432</v>
      </c>
      <c r="NOO44" s="562" t="s">
        <v>898</v>
      </c>
      <c r="NOP44" s="660" t="s">
        <v>432</v>
      </c>
      <c r="NOQ44" s="562" t="s">
        <v>898</v>
      </c>
      <c r="NOR44" s="660" t="s">
        <v>432</v>
      </c>
      <c r="NOS44" s="562" t="s">
        <v>898</v>
      </c>
      <c r="NOT44" s="660" t="s">
        <v>432</v>
      </c>
      <c r="NOU44" s="562" t="s">
        <v>898</v>
      </c>
      <c r="NOV44" s="660" t="s">
        <v>432</v>
      </c>
      <c r="NOW44" s="562" t="s">
        <v>898</v>
      </c>
      <c r="NOX44" s="660" t="s">
        <v>432</v>
      </c>
      <c r="NOY44" s="562" t="s">
        <v>898</v>
      </c>
      <c r="NOZ44" s="660" t="s">
        <v>432</v>
      </c>
      <c r="NPA44" s="562" t="s">
        <v>898</v>
      </c>
      <c r="NPB44" s="660" t="s">
        <v>432</v>
      </c>
      <c r="NPC44" s="562" t="s">
        <v>898</v>
      </c>
      <c r="NPD44" s="660" t="s">
        <v>432</v>
      </c>
      <c r="NPE44" s="562" t="s">
        <v>898</v>
      </c>
      <c r="NPF44" s="660" t="s">
        <v>432</v>
      </c>
      <c r="NPG44" s="562" t="s">
        <v>898</v>
      </c>
      <c r="NPH44" s="660" t="s">
        <v>432</v>
      </c>
      <c r="NPI44" s="562" t="s">
        <v>898</v>
      </c>
      <c r="NPJ44" s="660" t="s">
        <v>432</v>
      </c>
      <c r="NPK44" s="562" t="s">
        <v>898</v>
      </c>
      <c r="NPL44" s="660" t="s">
        <v>432</v>
      </c>
      <c r="NPM44" s="562" t="s">
        <v>898</v>
      </c>
      <c r="NPN44" s="660" t="s">
        <v>432</v>
      </c>
      <c r="NPO44" s="562" t="s">
        <v>898</v>
      </c>
      <c r="NPP44" s="660" t="s">
        <v>432</v>
      </c>
      <c r="NPQ44" s="562" t="s">
        <v>898</v>
      </c>
      <c r="NPR44" s="660" t="s">
        <v>432</v>
      </c>
      <c r="NPS44" s="562" t="s">
        <v>898</v>
      </c>
      <c r="NPT44" s="660" t="s">
        <v>432</v>
      </c>
      <c r="NPU44" s="562" t="s">
        <v>898</v>
      </c>
      <c r="NPV44" s="660" t="s">
        <v>432</v>
      </c>
      <c r="NPW44" s="562" t="s">
        <v>898</v>
      </c>
      <c r="NPX44" s="660" t="s">
        <v>432</v>
      </c>
      <c r="NPY44" s="562" t="s">
        <v>898</v>
      </c>
      <c r="NPZ44" s="660" t="s">
        <v>432</v>
      </c>
      <c r="NQA44" s="562" t="s">
        <v>898</v>
      </c>
      <c r="NQB44" s="660" t="s">
        <v>432</v>
      </c>
      <c r="NQC44" s="562" t="s">
        <v>898</v>
      </c>
      <c r="NQD44" s="660" t="s">
        <v>432</v>
      </c>
      <c r="NQE44" s="562" t="s">
        <v>898</v>
      </c>
      <c r="NQF44" s="660" t="s">
        <v>432</v>
      </c>
      <c r="NQG44" s="562" t="s">
        <v>898</v>
      </c>
      <c r="NQH44" s="660" t="s">
        <v>432</v>
      </c>
      <c r="NQI44" s="562" t="s">
        <v>898</v>
      </c>
      <c r="NQJ44" s="660" t="s">
        <v>432</v>
      </c>
      <c r="NQK44" s="562" t="s">
        <v>898</v>
      </c>
      <c r="NQL44" s="660" t="s">
        <v>432</v>
      </c>
      <c r="NQM44" s="562" t="s">
        <v>898</v>
      </c>
      <c r="NQN44" s="660" t="s">
        <v>432</v>
      </c>
      <c r="NQO44" s="562" t="s">
        <v>898</v>
      </c>
      <c r="NQP44" s="660" t="s">
        <v>432</v>
      </c>
      <c r="NQQ44" s="562" t="s">
        <v>898</v>
      </c>
      <c r="NQR44" s="660" t="s">
        <v>432</v>
      </c>
      <c r="NQS44" s="562" t="s">
        <v>898</v>
      </c>
      <c r="NQT44" s="660" t="s">
        <v>432</v>
      </c>
      <c r="NQU44" s="562" t="s">
        <v>898</v>
      </c>
      <c r="NQV44" s="660" t="s">
        <v>432</v>
      </c>
      <c r="NQW44" s="562" t="s">
        <v>898</v>
      </c>
      <c r="NQX44" s="660" t="s">
        <v>432</v>
      </c>
      <c r="NQY44" s="562" t="s">
        <v>898</v>
      </c>
      <c r="NQZ44" s="660" t="s">
        <v>432</v>
      </c>
      <c r="NRA44" s="562" t="s">
        <v>898</v>
      </c>
      <c r="NRB44" s="660" t="s">
        <v>432</v>
      </c>
      <c r="NRC44" s="562" t="s">
        <v>898</v>
      </c>
      <c r="NRD44" s="660" t="s">
        <v>432</v>
      </c>
      <c r="NRE44" s="562" t="s">
        <v>898</v>
      </c>
      <c r="NRF44" s="660" t="s">
        <v>432</v>
      </c>
      <c r="NRG44" s="562" t="s">
        <v>898</v>
      </c>
      <c r="NRH44" s="660" t="s">
        <v>432</v>
      </c>
      <c r="NRI44" s="562" t="s">
        <v>898</v>
      </c>
      <c r="NRJ44" s="660" t="s">
        <v>432</v>
      </c>
      <c r="NRK44" s="562" t="s">
        <v>898</v>
      </c>
      <c r="NRL44" s="660" t="s">
        <v>432</v>
      </c>
      <c r="NRM44" s="562" t="s">
        <v>898</v>
      </c>
      <c r="NRN44" s="660" t="s">
        <v>432</v>
      </c>
      <c r="NRO44" s="562" t="s">
        <v>898</v>
      </c>
      <c r="NRP44" s="660" t="s">
        <v>432</v>
      </c>
      <c r="NRQ44" s="562" t="s">
        <v>898</v>
      </c>
      <c r="NRR44" s="660" t="s">
        <v>432</v>
      </c>
      <c r="NRS44" s="562" t="s">
        <v>898</v>
      </c>
      <c r="NRT44" s="660" t="s">
        <v>432</v>
      </c>
      <c r="NRU44" s="562" t="s">
        <v>898</v>
      </c>
      <c r="NRV44" s="660" t="s">
        <v>432</v>
      </c>
      <c r="NRW44" s="562" t="s">
        <v>898</v>
      </c>
      <c r="NRX44" s="660" t="s">
        <v>432</v>
      </c>
      <c r="NRY44" s="562" t="s">
        <v>898</v>
      </c>
      <c r="NRZ44" s="660" t="s">
        <v>432</v>
      </c>
      <c r="NSA44" s="562" t="s">
        <v>898</v>
      </c>
      <c r="NSB44" s="660" t="s">
        <v>432</v>
      </c>
      <c r="NSC44" s="562" t="s">
        <v>898</v>
      </c>
      <c r="NSD44" s="660" t="s">
        <v>432</v>
      </c>
      <c r="NSE44" s="562" t="s">
        <v>898</v>
      </c>
      <c r="NSF44" s="660" t="s">
        <v>432</v>
      </c>
      <c r="NSG44" s="562" t="s">
        <v>898</v>
      </c>
      <c r="NSH44" s="660" t="s">
        <v>432</v>
      </c>
      <c r="NSI44" s="562" t="s">
        <v>898</v>
      </c>
      <c r="NSJ44" s="660" t="s">
        <v>432</v>
      </c>
      <c r="NSK44" s="562" t="s">
        <v>898</v>
      </c>
      <c r="NSL44" s="660" t="s">
        <v>432</v>
      </c>
      <c r="NSM44" s="562" t="s">
        <v>898</v>
      </c>
      <c r="NSN44" s="660" t="s">
        <v>432</v>
      </c>
      <c r="NSO44" s="562" t="s">
        <v>898</v>
      </c>
      <c r="NSP44" s="660" t="s">
        <v>432</v>
      </c>
      <c r="NSQ44" s="562" t="s">
        <v>898</v>
      </c>
      <c r="NSR44" s="660" t="s">
        <v>432</v>
      </c>
      <c r="NSS44" s="562" t="s">
        <v>898</v>
      </c>
      <c r="NST44" s="660" t="s">
        <v>432</v>
      </c>
      <c r="NSU44" s="562" t="s">
        <v>898</v>
      </c>
      <c r="NSV44" s="660" t="s">
        <v>432</v>
      </c>
      <c r="NSW44" s="562" t="s">
        <v>898</v>
      </c>
      <c r="NSX44" s="660" t="s">
        <v>432</v>
      </c>
      <c r="NSY44" s="562" t="s">
        <v>898</v>
      </c>
      <c r="NSZ44" s="660" t="s">
        <v>432</v>
      </c>
      <c r="NTA44" s="562" t="s">
        <v>898</v>
      </c>
      <c r="NTB44" s="660" t="s">
        <v>432</v>
      </c>
      <c r="NTC44" s="562" t="s">
        <v>898</v>
      </c>
      <c r="NTD44" s="660" t="s">
        <v>432</v>
      </c>
      <c r="NTE44" s="562" t="s">
        <v>898</v>
      </c>
      <c r="NTF44" s="660" t="s">
        <v>432</v>
      </c>
      <c r="NTG44" s="562" t="s">
        <v>898</v>
      </c>
      <c r="NTH44" s="660" t="s">
        <v>432</v>
      </c>
      <c r="NTI44" s="562" t="s">
        <v>898</v>
      </c>
      <c r="NTJ44" s="660" t="s">
        <v>432</v>
      </c>
      <c r="NTK44" s="562" t="s">
        <v>898</v>
      </c>
      <c r="NTL44" s="660" t="s">
        <v>432</v>
      </c>
      <c r="NTM44" s="562" t="s">
        <v>898</v>
      </c>
      <c r="NTN44" s="660" t="s">
        <v>432</v>
      </c>
      <c r="NTO44" s="562" t="s">
        <v>898</v>
      </c>
      <c r="NTP44" s="660" t="s">
        <v>432</v>
      </c>
      <c r="NTQ44" s="562" t="s">
        <v>898</v>
      </c>
      <c r="NTR44" s="660" t="s">
        <v>432</v>
      </c>
      <c r="NTS44" s="562" t="s">
        <v>898</v>
      </c>
      <c r="NTT44" s="660" t="s">
        <v>432</v>
      </c>
      <c r="NTU44" s="562" t="s">
        <v>898</v>
      </c>
      <c r="NTV44" s="660" t="s">
        <v>432</v>
      </c>
      <c r="NTW44" s="562" t="s">
        <v>898</v>
      </c>
      <c r="NTX44" s="660" t="s">
        <v>432</v>
      </c>
      <c r="NTY44" s="562" t="s">
        <v>898</v>
      </c>
      <c r="NTZ44" s="660" t="s">
        <v>432</v>
      </c>
      <c r="NUA44" s="562" t="s">
        <v>898</v>
      </c>
      <c r="NUB44" s="660" t="s">
        <v>432</v>
      </c>
      <c r="NUC44" s="562" t="s">
        <v>898</v>
      </c>
      <c r="NUD44" s="660" t="s">
        <v>432</v>
      </c>
      <c r="NUE44" s="562" t="s">
        <v>898</v>
      </c>
      <c r="NUF44" s="660" t="s">
        <v>432</v>
      </c>
      <c r="NUG44" s="562" t="s">
        <v>898</v>
      </c>
      <c r="NUH44" s="660" t="s">
        <v>432</v>
      </c>
      <c r="NUI44" s="562" t="s">
        <v>898</v>
      </c>
      <c r="NUJ44" s="660" t="s">
        <v>432</v>
      </c>
      <c r="NUK44" s="562" t="s">
        <v>898</v>
      </c>
      <c r="NUL44" s="660" t="s">
        <v>432</v>
      </c>
      <c r="NUM44" s="562" t="s">
        <v>898</v>
      </c>
      <c r="NUN44" s="660" t="s">
        <v>432</v>
      </c>
      <c r="NUO44" s="562" t="s">
        <v>898</v>
      </c>
      <c r="NUP44" s="660" t="s">
        <v>432</v>
      </c>
      <c r="NUQ44" s="562" t="s">
        <v>898</v>
      </c>
      <c r="NUR44" s="660" t="s">
        <v>432</v>
      </c>
      <c r="NUS44" s="562" t="s">
        <v>898</v>
      </c>
      <c r="NUT44" s="660" t="s">
        <v>432</v>
      </c>
      <c r="NUU44" s="562" t="s">
        <v>898</v>
      </c>
      <c r="NUV44" s="660" t="s">
        <v>432</v>
      </c>
      <c r="NUW44" s="562" t="s">
        <v>898</v>
      </c>
      <c r="NUX44" s="660" t="s">
        <v>432</v>
      </c>
      <c r="NUY44" s="562" t="s">
        <v>898</v>
      </c>
      <c r="NUZ44" s="660" t="s">
        <v>432</v>
      </c>
      <c r="NVA44" s="562" t="s">
        <v>898</v>
      </c>
      <c r="NVB44" s="660" t="s">
        <v>432</v>
      </c>
      <c r="NVC44" s="562" t="s">
        <v>898</v>
      </c>
      <c r="NVD44" s="660" t="s">
        <v>432</v>
      </c>
      <c r="NVE44" s="562" t="s">
        <v>898</v>
      </c>
      <c r="NVF44" s="660" t="s">
        <v>432</v>
      </c>
      <c r="NVG44" s="562" t="s">
        <v>898</v>
      </c>
      <c r="NVH44" s="660" t="s">
        <v>432</v>
      </c>
      <c r="NVI44" s="562" t="s">
        <v>898</v>
      </c>
      <c r="NVJ44" s="660" t="s">
        <v>432</v>
      </c>
      <c r="NVK44" s="562" t="s">
        <v>898</v>
      </c>
      <c r="NVL44" s="660" t="s">
        <v>432</v>
      </c>
      <c r="NVM44" s="562" t="s">
        <v>898</v>
      </c>
      <c r="NVN44" s="660" t="s">
        <v>432</v>
      </c>
      <c r="NVO44" s="562" t="s">
        <v>898</v>
      </c>
      <c r="NVP44" s="660" t="s">
        <v>432</v>
      </c>
      <c r="NVQ44" s="562" t="s">
        <v>898</v>
      </c>
      <c r="NVR44" s="660" t="s">
        <v>432</v>
      </c>
      <c r="NVS44" s="562" t="s">
        <v>898</v>
      </c>
      <c r="NVT44" s="660" t="s">
        <v>432</v>
      </c>
      <c r="NVU44" s="562" t="s">
        <v>898</v>
      </c>
      <c r="NVV44" s="660" t="s">
        <v>432</v>
      </c>
      <c r="NVW44" s="562" t="s">
        <v>898</v>
      </c>
      <c r="NVX44" s="660" t="s">
        <v>432</v>
      </c>
      <c r="NVY44" s="562" t="s">
        <v>898</v>
      </c>
      <c r="NVZ44" s="660" t="s">
        <v>432</v>
      </c>
      <c r="NWA44" s="562" t="s">
        <v>898</v>
      </c>
      <c r="NWB44" s="660" t="s">
        <v>432</v>
      </c>
      <c r="NWC44" s="562" t="s">
        <v>898</v>
      </c>
      <c r="NWD44" s="660" t="s">
        <v>432</v>
      </c>
      <c r="NWE44" s="562" t="s">
        <v>898</v>
      </c>
      <c r="NWF44" s="660" t="s">
        <v>432</v>
      </c>
      <c r="NWG44" s="562" t="s">
        <v>898</v>
      </c>
      <c r="NWH44" s="660" t="s">
        <v>432</v>
      </c>
      <c r="NWI44" s="562" t="s">
        <v>898</v>
      </c>
      <c r="NWJ44" s="660" t="s">
        <v>432</v>
      </c>
      <c r="NWK44" s="562" t="s">
        <v>898</v>
      </c>
      <c r="NWL44" s="660" t="s">
        <v>432</v>
      </c>
      <c r="NWM44" s="562" t="s">
        <v>898</v>
      </c>
      <c r="NWN44" s="660" t="s">
        <v>432</v>
      </c>
      <c r="NWO44" s="562" t="s">
        <v>898</v>
      </c>
      <c r="NWP44" s="660" t="s">
        <v>432</v>
      </c>
      <c r="NWQ44" s="562" t="s">
        <v>898</v>
      </c>
      <c r="NWR44" s="660" t="s">
        <v>432</v>
      </c>
      <c r="NWS44" s="562" t="s">
        <v>898</v>
      </c>
      <c r="NWT44" s="660" t="s">
        <v>432</v>
      </c>
      <c r="NWU44" s="562" t="s">
        <v>898</v>
      </c>
      <c r="NWV44" s="660" t="s">
        <v>432</v>
      </c>
      <c r="NWW44" s="562" t="s">
        <v>898</v>
      </c>
      <c r="NWX44" s="660" t="s">
        <v>432</v>
      </c>
      <c r="NWY44" s="562" t="s">
        <v>898</v>
      </c>
      <c r="NWZ44" s="660" t="s">
        <v>432</v>
      </c>
      <c r="NXA44" s="562" t="s">
        <v>898</v>
      </c>
      <c r="NXB44" s="660" t="s">
        <v>432</v>
      </c>
      <c r="NXC44" s="562" t="s">
        <v>898</v>
      </c>
      <c r="NXD44" s="660" t="s">
        <v>432</v>
      </c>
      <c r="NXE44" s="562" t="s">
        <v>898</v>
      </c>
      <c r="NXF44" s="660" t="s">
        <v>432</v>
      </c>
      <c r="NXG44" s="562" t="s">
        <v>898</v>
      </c>
      <c r="NXH44" s="660" t="s">
        <v>432</v>
      </c>
      <c r="NXI44" s="562" t="s">
        <v>898</v>
      </c>
      <c r="NXJ44" s="660" t="s">
        <v>432</v>
      </c>
      <c r="NXK44" s="562" t="s">
        <v>898</v>
      </c>
      <c r="NXL44" s="660" t="s">
        <v>432</v>
      </c>
      <c r="NXM44" s="562" t="s">
        <v>898</v>
      </c>
      <c r="NXN44" s="660" t="s">
        <v>432</v>
      </c>
      <c r="NXO44" s="562" t="s">
        <v>898</v>
      </c>
      <c r="NXP44" s="660" t="s">
        <v>432</v>
      </c>
      <c r="NXQ44" s="562" t="s">
        <v>898</v>
      </c>
      <c r="NXR44" s="660" t="s">
        <v>432</v>
      </c>
      <c r="NXS44" s="562" t="s">
        <v>898</v>
      </c>
      <c r="NXT44" s="660" t="s">
        <v>432</v>
      </c>
      <c r="NXU44" s="562" t="s">
        <v>898</v>
      </c>
      <c r="NXV44" s="660" t="s">
        <v>432</v>
      </c>
      <c r="NXW44" s="562" t="s">
        <v>898</v>
      </c>
      <c r="NXX44" s="660" t="s">
        <v>432</v>
      </c>
      <c r="NXY44" s="562" t="s">
        <v>898</v>
      </c>
      <c r="NXZ44" s="660" t="s">
        <v>432</v>
      </c>
      <c r="NYA44" s="562" t="s">
        <v>898</v>
      </c>
      <c r="NYB44" s="660" t="s">
        <v>432</v>
      </c>
      <c r="NYC44" s="562" t="s">
        <v>898</v>
      </c>
      <c r="NYD44" s="660" t="s">
        <v>432</v>
      </c>
      <c r="NYE44" s="562" t="s">
        <v>898</v>
      </c>
      <c r="NYF44" s="660" t="s">
        <v>432</v>
      </c>
      <c r="NYG44" s="562" t="s">
        <v>898</v>
      </c>
      <c r="NYH44" s="660" t="s">
        <v>432</v>
      </c>
      <c r="NYI44" s="562" t="s">
        <v>898</v>
      </c>
      <c r="NYJ44" s="660" t="s">
        <v>432</v>
      </c>
      <c r="NYK44" s="562" t="s">
        <v>898</v>
      </c>
      <c r="NYL44" s="660" t="s">
        <v>432</v>
      </c>
      <c r="NYM44" s="562" t="s">
        <v>898</v>
      </c>
      <c r="NYN44" s="660" t="s">
        <v>432</v>
      </c>
      <c r="NYO44" s="562" t="s">
        <v>898</v>
      </c>
      <c r="NYP44" s="660" t="s">
        <v>432</v>
      </c>
      <c r="NYQ44" s="562" t="s">
        <v>898</v>
      </c>
      <c r="NYR44" s="660" t="s">
        <v>432</v>
      </c>
      <c r="NYS44" s="562" t="s">
        <v>898</v>
      </c>
      <c r="NYT44" s="660" t="s">
        <v>432</v>
      </c>
      <c r="NYU44" s="562" t="s">
        <v>898</v>
      </c>
      <c r="NYV44" s="660" t="s">
        <v>432</v>
      </c>
      <c r="NYW44" s="562" t="s">
        <v>898</v>
      </c>
      <c r="NYX44" s="660" t="s">
        <v>432</v>
      </c>
      <c r="NYY44" s="562" t="s">
        <v>898</v>
      </c>
      <c r="NYZ44" s="660" t="s">
        <v>432</v>
      </c>
      <c r="NZA44" s="562" t="s">
        <v>898</v>
      </c>
      <c r="NZB44" s="660" t="s">
        <v>432</v>
      </c>
      <c r="NZC44" s="562" t="s">
        <v>898</v>
      </c>
      <c r="NZD44" s="660" t="s">
        <v>432</v>
      </c>
      <c r="NZE44" s="562" t="s">
        <v>898</v>
      </c>
      <c r="NZF44" s="660" t="s">
        <v>432</v>
      </c>
      <c r="NZG44" s="562" t="s">
        <v>898</v>
      </c>
      <c r="NZH44" s="660" t="s">
        <v>432</v>
      </c>
      <c r="NZI44" s="562" t="s">
        <v>898</v>
      </c>
      <c r="NZJ44" s="660" t="s">
        <v>432</v>
      </c>
      <c r="NZK44" s="562" t="s">
        <v>898</v>
      </c>
      <c r="NZL44" s="660" t="s">
        <v>432</v>
      </c>
      <c r="NZM44" s="562" t="s">
        <v>898</v>
      </c>
      <c r="NZN44" s="660" t="s">
        <v>432</v>
      </c>
      <c r="NZO44" s="562" t="s">
        <v>898</v>
      </c>
      <c r="NZP44" s="660" t="s">
        <v>432</v>
      </c>
      <c r="NZQ44" s="562" t="s">
        <v>898</v>
      </c>
      <c r="NZR44" s="660" t="s">
        <v>432</v>
      </c>
      <c r="NZS44" s="562" t="s">
        <v>898</v>
      </c>
      <c r="NZT44" s="660" t="s">
        <v>432</v>
      </c>
      <c r="NZU44" s="562" t="s">
        <v>898</v>
      </c>
      <c r="NZV44" s="660" t="s">
        <v>432</v>
      </c>
      <c r="NZW44" s="562" t="s">
        <v>898</v>
      </c>
      <c r="NZX44" s="660" t="s">
        <v>432</v>
      </c>
      <c r="NZY44" s="562" t="s">
        <v>898</v>
      </c>
      <c r="NZZ44" s="660" t="s">
        <v>432</v>
      </c>
      <c r="OAA44" s="562" t="s">
        <v>898</v>
      </c>
      <c r="OAB44" s="660" t="s">
        <v>432</v>
      </c>
      <c r="OAC44" s="562" t="s">
        <v>898</v>
      </c>
      <c r="OAD44" s="660" t="s">
        <v>432</v>
      </c>
      <c r="OAE44" s="562" t="s">
        <v>898</v>
      </c>
      <c r="OAF44" s="660" t="s">
        <v>432</v>
      </c>
      <c r="OAG44" s="562" t="s">
        <v>898</v>
      </c>
      <c r="OAH44" s="660" t="s">
        <v>432</v>
      </c>
      <c r="OAI44" s="562" t="s">
        <v>898</v>
      </c>
      <c r="OAJ44" s="660" t="s">
        <v>432</v>
      </c>
      <c r="OAK44" s="562" t="s">
        <v>898</v>
      </c>
      <c r="OAL44" s="660" t="s">
        <v>432</v>
      </c>
      <c r="OAM44" s="562" t="s">
        <v>898</v>
      </c>
      <c r="OAN44" s="660" t="s">
        <v>432</v>
      </c>
      <c r="OAO44" s="562" t="s">
        <v>898</v>
      </c>
      <c r="OAP44" s="660" t="s">
        <v>432</v>
      </c>
      <c r="OAQ44" s="562" t="s">
        <v>898</v>
      </c>
      <c r="OAR44" s="660" t="s">
        <v>432</v>
      </c>
      <c r="OAS44" s="562" t="s">
        <v>898</v>
      </c>
      <c r="OAT44" s="660" t="s">
        <v>432</v>
      </c>
      <c r="OAU44" s="562" t="s">
        <v>898</v>
      </c>
      <c r="OAV44" s="660" t="s">
        <v>432</v>
      </c>
      <c r="OAW44" s="562" t="s">
        <v>898</v>
      </c>
      <c r="OAX44" s="660" t="s">
        <v>432</v>
      </c>
      <c r="OAY44" s="562" t="s">
        <v>898</v>
      </c>
      <c r="OAZ44" s="660" t="s">
        <v>432</v>
      </c>
      <c r="OBA44" s="562" t="s">
        <v>898</v>
      </c>
      <c r="OBB44" s="660" t="s">
        <v>432</v>
      </c>
      <c r="OBC44" s="562" t="s">
        <v>898</v>
      </c>
      <c r="OBD44" s="660" t="s">
        <v>432</v>
      </c>
      <c r="OBE44" s="562" t="s">
        <v>898</v>
      </c>
      <c r="OBF44" s="660" t="s">
        <v>432</v>
      </c>
      <c r="OBG44" s="562" t="s">
        <v>898</v>
      </c>
      <c r="OBH44" s="660" t="s">
        <v>432</v>
      </c>
      <c r="OBI44" s="562" t="s">
        <v>898</v>
      </c>
      <c r="OBJ44" s="660" t="s">
        <v>432</v>
      </c>
      <c r="OBK44" s="562" t="s">
        <v>898</v>
      </c>
      <c r="OBL44" s="660" t="s">
        <v>432</v>
      </c>
      <c r="OBM44" s="562" t="s">
        <v>898</v>
      </c>
      <c r="OBN44" s="660" t="s">
        <v>432</v>
      </c>
      <c r="OBO44" s="562" t="s">
        <v>898</v>
      </c>
      <c r="OBP44" s="660" t="s">
        <v>432</v>
      </c>
      <c r="OBQ44" s="562" t="s">
        <v>898</v>
      </c>
      <c r="OBR44" s="660" t="s">
        <v>432</v>
      </c>
      <c r="OBS44" s="562" t="s">
        <v>898</v>
      </c>
      <c r="OBT44" s="660" t="s">
        <v>432</v>
      </c>
      <c r="OBU44" s="562" t="s">
        <v>898</v>
      </c>
      <c r="OBV44" s="660" t="s">
        <v>432</v>
      </c>
      <c r="OBW44" s="562" t="s">
        <v>898</v>
      </c>
      <c r="OBX44" s="660" t="s">
        <v>432</v>
      </c>
      <c r="OBY44" s="562" t="s">
        <v>898</v>
      </c>
      <c r="OBZ44" s="660" t="s">
        <v>432</v>
      </c>
      <c r="OCA44" s="562" t="s">
        <v>898</v>
      </c>
      <c r="OCB44" s="660" t="s">
        <v>432</v>
      </c>
      <c r="OCC44" s="562" t="s">
        <v>898</v>
      </c>
      <c r="OCD44" s="660" t="s">
        <v>432</v>
      </c>
      <c r="OCE44" s="562" t="s">
        <v>898</v>
      </c>
      <c r="OCF44" s="660" t="s">
        <v>432</v>
      </c>
      <c r="OCG44" s="562" t="s">
        <v>898</v>
      </c>
      <c r="OCH44" s="660" t="s">
        <v>432</v>
      </c>
      <c r="OCI44" s="562" t="s">
        <v>898</v>
      </c>
      <c r="OCJ44" s="660" t="s">
        <v>432</v>
      </c>
      <c r="OCK44" s="562" t="s">
        <v>898</v>
      </c>
      <c r="OCL44" s="660" t="s">
        <v>432</v>
      </c>
      <c r="OCM44" s="562" t="s">
        <v>898</v>
      </c>
      <c r="OCN44" s="660" t="s">
        <v>432</v>
      </c>
      <c r="OCO44" s="562" t="s">
        <v>898</v>
      </c>
      <c r="OCP44" s="660" t="s">
        <v>432</v>
      </c>
      <c r="OCQ44" s="562" t="s">
        <v>898</v>
      </c>
      <c r="OCR44" s="660" t="s">
        <v>432</v>
      </c>
      <c r="OCS44" s="562" t="s">
        <v>898</v>
      </c>
      <c r="OCT44" s="660" t="s">
        <v>432</v>
      </c>
      <c r="OCU44" s="562" t="s">
        <v>898</v>
      </c>
      <c r="OCV44" s="660" t="s">
        <v>432</v>
      </c>
      <c r="OCW44" s="562" t="s">
        <v>898</v>
      </c>
      <c r="OCX44" s="660" t="s">
        <v>432</v>
      </c>
      <c r="OCY44" s="562" t="s">
        <v>898</v>
      </c>
      <c r="OCZ44" s="660" t="s">
        <v>432</v>
      </c>
      <c r="ODA44" s="562" t="s">
        <v>898</v>
      </c>
      <c r="ODB44" s="660" t="s">
        <v>432</v>
      </c>
      <c r="ODC44" s="562" t="s">
        <v>898</v>
      </c>
      <c r="ODD44" s="660" t="s">
        <v>432</v>
      </c>
      <c r="ODE44" s="562" t="s">
        <v>898</v>
      </c>
      <c r="ODF44" s="660" t="s">
        <v>432</v>
      </c>
      <c r="ODG44" s="562" t="s">
        <v>898</v>
      </c>
      <c r="ODH44" s="660" t="s">
        <v>432</v>
      </c>
      <c r="ODI44" s="562" t="s">
        <v>898</v>
      </c>
      <c r="ODJ44" s="660" t="s">
        <v>432</v>
      </c>
      <c r="ODK44" s="562" t="s">
        <v>898</v>
      </c>
      <c r="ODL44" s="660" t="s">
        <v>432</v>
      </c>
      <c r="ODM44" s="562" t="s">
        <v>898</v>
      </c>
      <c r="ODN44" s="660" t="s">
        <v>432</v>
      </c>
      <c r="ODO44" s="562" t="s">
        <v>898</v>
      </c>
      <c r="ODP44" s="660" t="s">
        <v>432</v>
      </c>
      <c r="ODQ44" s="562" t="s">
        <v>898</v>
      </c>
      <c r="ODR44" s="660" t="s">
        <v>432</v>
      </c>
      <c r="ODS44" s="562" t="s">
        <v>898</v>
      </c>
      <c r="ODT44" s="660" t="s">
        <v>432</v>
      </c>
      <c r="ODU44" s="562" t="s">
        <v>898</v>
      </c>
      <c r="ODV44" s="660" t="s">
        <v>432</v>
      </c>
      <c r="ODW44" s="562" t="s">
        <v>898</v>
      </c>
      <c r="ODX44" s="660" t="s">
        <v>432</v>
      </c>
      <c r="ODY44" s="562" t="s">
        <v>898</v>
      </c>
      <c r="ODZ44" s="660" t="s">
        <v>432</v>
      </c>
      <c r="OEA44" s="562" t="s">
        <v>898</v>
      </c>
      <c r="OEB44" s="660" t="s">
        <v>432</v>
      </c>
      <c r="OEC44" s="562" t="s">
        <v>898</v>
      </c>
      <c r="OED44" s="660" t="s">
        <v>432</v>
      </c>
      <c r="OEE44" s="562" t="s">
        <v>898</v>
      </c>
      <c r="OEF44" s="660" t="s">
        <v>432</v>
      </c>
      <c r="OEG44" s="562" t="s">
        <v>898</v>
      </c>
      <c r="OEH44" s="660" t="s">
        <v>432</v>
      </c>
      <c r="OEI44" s="562" t="s">
        <v>898</v>
      </c>
      <c r="OEJ44" s="660" t="s">
        <v>432</v>
      </c>
      <c r="OEK44" s="562" t="s">
        <v>898</v>
      </c>
      <c r="OEL44" s="660" t="s">
        <v>432</v>
      </c>
      <c r="OEM44" s="562" t="s">
        <v>898</v>
      </c>
      <c r="OEN44" s="660" t="s">
        <v>432</v>
      </c>
      <c r="OEO44" s="562" t="s">
        <v>898</v>
      </c>
      <c r="OEP44" s="660" t="s">
        <v>432</v>
      </c>
      <c r="OEQ44" s="562" t="s">
        <v>898</v>
      </c>
      <c r="OER44" s="660" t="s">
        <v>432</v>
      </c>
      <c r="OES44" s="562" t="s">
        <v>898</v>
      </c>
      <c r="OET44" s="660" t="s">
        <v>432</v>
      </c>
      <c r="OEU44" s="562" t="s">
        <v>898</v>
      </c>
      <c r="OEV44" s="660" t="s">
        <v>432</v>
      </c>
      <c r="OEW44" s="562" t="s">
        <v>898</v>
      </c>
      <c r="OEX44" s="660" t="s">
        <v>432</v>
      </c>
      <c r="OEY44" s="562" t="s">
        <v>898</v>
      </c>
      <c r="OEZ44" s="660" t="s">
        <v>432</v>
      </c>
      <c r="OFA44" s="562" t="s">
        <v>898</v>
      </c>
      <c r="OFB44" s="660" t="s">
        <v>432</v>
      </c>
      <c r="OFC44" s="562" t="s">
        <v>898</v>
      </c>
      <c r="OFD44" s="660" t="s">
        <v>432</v>
      </c>
      <c r="OFE44" s="562" t="s">
        <v>898</v>
      </c>
      <c r="OFF44" s="660" t="s">
        <v>432</v>
      </c>
      <c r="OFG44" s="562" t="s">
        <v>898</v>
      </c>
      <c r="OFH44" s="660" t="s">
        <v>432</v>
      </c>
      <c r="OFI44" s="562" t="s">
        <v>898</v>
      </c>
      <c r="OFJ44" s="660" t="s">
        <v>432</v>
      </c>
      <c r="OFK44" s="562" t="s">
        <v>898</v>
      </c>
      <c r="OFL44" s="660" t="s">
        <v>432</v>
      </c>
      <c r="OFM44" s="562" t="s">
        <v>898</v>
      </c>
      <c r="OFN44" s="660" t="s">
        <v>432</v>
      </c>
      <c r="OFO44" s="562" t="s">
        <v>898</v>
      </c>
      <c r="OFP44" s="660" t="s">
        <v>432</v>
      </c>
      <c r="OFQ44" s="562" t="s">
        <v>898</v>
      </c>
      <c r="OFR44" s="660" t="s">
        <v>432</v>
      </c>
      <c r="OFS44" s="562" t="s">
        <v>898</v>
      </c>
      <c r="OFT44" s="660" t="s">
        <v>432</v>
      </c>
      <c r="OFU44" s="562" t="s">
        <v>898</v>
      </c>
      <c r="OFV44" s="660" t="s">
        <v>432</v>
      </c>
      <c r="OFW44" s="562" t="s">
        <v>898</v>
      </c>
      <c r="OFX44" s="660" t="s">
        <v>432</v>
      </c>
      <c r="OFY44" s="562" t="s">
        <v>898</v>
      </c>
      <c r="OFZ44" s="660" t="s">
        <v>432</v>
      </c>
      <c r="OGA44" s="562" t="s">
        <v>898</v>
      </c>
      <c r="OGB44" s="660" t="s">
        <v>432</v>
      </c>
      <c r="OGC44" s="562" t="s">
        <v>898</v>
      </c>
      <c r="OGD44" s="660" t="s">
        <v>432</v>
      </c>
      <c r="OGE44" s="562" t="s">
        <v>898</v>
      </c>
      <c r="OGF44" s="660" t="s">
        <v>432</v>
      </c>
      <c r="OGG44" s="562" t="s">
        <v>898</v>
      </c>
      <c r="OGH44" s="660" t="s">
        <v>432</v>
      </c>
      <c r="OGI44" s="562" t="s">
        <v>898</v>
      </c>
      <c r="OGJ44" s="660" t="s">
        <v>432</v>
      </c>
      <c r="OGK44" s="562" t="s">
        <v>898</v>
      </c>
      <c r="OGL44" s="660" t="s">
        <v>432</v>
      </c>
      <c r="OGM44" s="562" t="s">
        <v>898</v>
      </c>
      <c r="OGN44" s="660" t="s">
        <v>432</v>
      </c>
      <c r="OGO44" s="562" t="s">
        <v>898</v>
      </c>
      <c r="OGP44" s="660" t="s">
        <v>432</v>
      </c>
      <c r="OGQ44" s="562" t="s">
        <v>898</v>
      </c>
      <c r="OGR44" s="660" t="s">
        <v>432</v>
      </c>
      <c r="OGS44" s="562" t="s">
        <v>898</v>
      </c>
      <c r="OGT44" s="660" t="s">
        <v>432</v>
      </c>
      <c r="OGU44" s="562" t="s">
        <v>898</v>
      </c>
      <c r="OGV44" s="660" t="s">
        <v>432</v>
      </c>
      <c r="OGW44" s="562" t="s">
        <v>898</v>
      </c>
      <c r="OGX44" s="660" t="s">
        <v>432</v>
      </c>
      <c r="OGY44" s="562" t="s">
        <v>898</v>
      </c>
      <c r="OGZ44" s="660" t="s">
        <v>432</v>
      </c>
      <c r="OHA44" s="562" t="s">
        <v>898</v>
      </c>
      <c r="OHB44" s="660" t="s">
        <v>432</v>
      </c>
      <c r="OHC44" s="562" t="s">
        <v>898</v>
      </c>
      <c r="OHD44" s="660" t="s">
        <v>432</v>
      </c>
      <c r="OHE44" s="562" t="s">
        <v>898</v>
      </c>
      <c r="OHF44" s="660" t="s">
        <v>432</v>
      </c>
      <c r="OHG44" s="562" t="s">
        <v>898</v>
      </c>
      <c r="OHH44" s="660" t="s">
        <v>432</v>
      </c>
      <c r="OHI44" s="562" t="s">
        <v>898</v>
      </c>
      <c r="OHJ44" s="660" t="s">
        <v>432</v>
      </c>
      <c r="OHK44" s="562" t="s">
        <v>898</v>
      </c>
      <c r="OHL44" s="660" t="s">
        <v>432</v>
      </c>
      <c r="OHM44" s="562" t="s">
        <v>898</v>
      </c>
      <c r="OHN44" s="660" t="s">
        <v>432</v>
      </c>
      <c r="OHO44" s="562" t="s">
        <v>898</v>
      </c>
      <c r="OHP44" s="660" t="s">
        <v>432</v>
      </c>
      <c r="OHQ44" s="562" t="s">
        <v>898</v>
      </c>
      <c r="OHR44" s="660" t="s">
        <v>432</v>
      </c>
      <c r="OHS44" s="562" t="s">
        <v>898</v>
      </c>
      <c r="OHT44" s="660" t="s">
        <v>432</v>
      </c>
      <c r="OHU44" s="562" t="s">
        <v>898</v>
      </c>
      <c r="OHV44" s="660" t="s">
        <v>432</v>
      </c>
      <c r="OHW44" s="562" t="s">
        <v>898</v>
      </c>
      <c r="OHX44" s="660" t="s">
        <v>432</v>
      </c>
      <c r="OHY44" s="562" t="s">
        <v>898</v>
      </c>
      <c r="OHZ44" s="660" t="s">
        <v>432</v>
      </c>
      <c r="OIA44" s="562" t="s">
        <v>898</v>
      </c>
      <c r="OIB44" s="660" t="s">
        <v>432</v>
      </c>
      <c r="OIC44" s="562" t="s">
        <v>898</v>
      </c>
      <c r="OID44" s="660" t="s">
        <v>432</v>
      </c>
      <c r="OIE44" s="562" t="s">
        <v>898</v>
      </c>
      <c r="OIF44" s="660" t="s">
        <v>432</v>
      </c>
      <c r="OIG44" s="562" t="s">
        <v>898</v>
      </c>
      <c r="OIH44" s="660" t="s">
        <v>432</v>
      </c>
      <c r="OII44" s="562" t="s">
        <v>898</v>
      </c>
      <c r="OIJ44" s="660" t="s">
        <v>432</v>
      </c>
      <c r="OIK44" s="562" t="s">
        <v>898</v>
      </c>
      <c r="OIL44" s="660" t="s">
        <v>432</v>
      </c>
      <c r="OIM44" s="562" t="s">
        <v>898</v>
      </c>
      <c r="OIN44" s="660" t="s">
        <v>432</v>
      </c>
      <c r="OIO44" s="562" t="s">
        <v>898</v>
      </c>
      <c r="OIP44" s="660" t="s">
        <v>432</v>
      </c>
      <c r="OIQ44" s="562" t="s">
        <v>898</v>
      </c>
      <c r="OIR44" s="660" t="s">
        <v>432</v>
      </c>
      <c r="OIS44" s="562" t="s">
        <v>898</v>
      </c>
      <c r="OIT44" s="660" t="s">
        <v>432</v>
      </c>
      <c r="OIU44" s="562" t="s">
        <v>898</v>
      </c>
      <c r="OIV44" s="660" t="s">
        <v>432</v>
      </c>
      <c r="OIW44" s="562" t="s">
        <v>898</v>
      </c>
      <c r="OIX44" s="660" t="s">
        <v>432</v>
      </c>
      <c r="OIY44" s="562" t="s">
        <v>898</v>
      </c>
      <c r="OIZ44" s="660" t="s">
        <v>432</v>
      </c>
      <c r="OJA44" s="562" t="s">
        <v>898</v>
      </c>
      <c r="OJB44" s="660" t="s">
        <v>432</v>
      </c>
      <c r="OJC44" s="562" t="s">
        <v>898</v>
      </c>
      <c r="OJD44" s="660" t="s">
        <v>432</v>
      </c>
      <c r="OJE44" s="562" t="s">
        <v>898</v>
      </c>
      <c r="OJF44" s="660" t="s">
        <v>432</v>
      </c>
      <c r="OJG44" s="562" t="s">
        <v>898</v>
      </c>
      <c r="OJH44" s="660" t="s">
        <v>432</v>
      </c>
      <c r="OJI44" s="562" t="s">
        <v>898</v>
      </c>
      <c r="OJJ44" s="660" t="s">
        <v>432</v>
      </c>
      <c r="OJK44" s="562" t="s">
        <v>898</v>
      </c>
      <c r="OJL44" s="660" t="s">
        <v>432</v>
      </c>
      <c r="OJM44" s="562" t="s">
        <v>898</v>
      </c>
      <c r="OJN44" s="660" t="s">
        <v>432</v>
      </c>
      <c r="OJO44" s="562" t="s">
        <v>898</v>
      </c>
      <c r="OJP44" s="660" t="s">
        <v>432</v>
      </c>
      <c r="OJQ44" s="562" t="s">
        <v>898</v>
      </c>
      <c r="OJR44" s="660" t="s">
        <v>432</v>
      </c>
      <c r="OJS44" s="562" t="s">
        <v>898</v>
      </c>
      <c r="OJT44" s="660" t="s">
        <v>432</v>
      </c>
      <c r="OJU44" s="562" t="s">
        <v>898</v>
      </c>
      <c r="OJV44" s="660" t="s">
        <v>432</v>
      </c>
      <c r="OJW44" s="562" t="s">
        <v>898</v>
      </c>
      <c r="OJX44" s="660" t="s">
        <v>432</v>
      </c>
      <c r="OJY44" s="562" t="s">
        <v>898</v>
      </c>
      <c r="OJZ44" s="660" t="s">
        <v>432</v>
      </c>
      <c r="OKA44" s="562" t="s">
        <v>898</v>
      </c>
      <c r="OKB44" s="660" t="s">
        <v>432</v>
      </c>
      <c r="OKC44" s="562" t="s">
        <v>898</v>
      </c>
      <c r="OKD44" s="660" t="s">
        <v>432</v>
      </c>
      <c r="OKE44" s="562" t="s">
        <v>898</v>
      </c>
      <c r="OKF44" s="660" t="s">
        <v>432</v>
      </c>
      <c r="OKG44" s="562" t="s">
        <v>898</v>
      </c>
      <c r="OKH44" s="660" t="s">
        <v>432</v>
      </c>
      <c r="OKI44" s="562" t="s">
        <v>898</v>
      </c>
      <c r="OKJ44" s="660" t="s">
        <v>432</v>
      </c>
      <c r="OKK44" s="562" t="s">
        <v>898</v>
      </c>
      <c r="OKL44" s="660" t="s">
        <v>432</v>
      </c>
      <c r="OKM44" s="562" t="s">
        <v>898</v>
      </c>
      <c r="OKN44" s="660" t="s">
        <v>432</v>
      </c>
      <c r="OKO44" s="562" t="s">
        <v>898</v>
      </c>
      <c r="OKP44" s="660" t="s">
        <v>432</v>
      </c>
      <c r="OKQ44" s="562" t="s">
        <v>898</v>
      </c>
      <c r="OKR44" s="660" t="s">
        <v>432</v>
      </c>
      <c r="OKS44" s="562" t="s">
        <v>898</v>
      </c>
      <c r="OKT44" s="660" t="s">
        <v>432</v>
      </c>
      <c r="OKU44" s="562" t="s">
        <v>898</v>
      </c>
      <c r="OKV44" s="660" t="s">
        <v>432</v>
      </c>
      <c r="OKW44" s="562" t="s">
        <v>898</v>
      </c>
      <c r="OKX44" s="660" t="s">
        <v>432</v>
      </c>
      <c r="OKY44" s="562" t="s">
        <v>898</v>
      </c>
      <c r="OKZ44" s="660" t="s">
        <v>432</v>
      </c>
      <c r="OLA44" s="562" t="s">
        <v>898</v>
      </c>
      <c r="OLB44" s="660" t="s">
        <v>432</v>
      </c>
      <c r="OLC44" s="562" t="s">
        <v>898</v>
      </c>
      <c r="OLD44" s="660" t="s">
        <v>432</v>
      </c>
      <c r="OLE44" s="562" t="s">
        <v>898</v>
      </c>
      <c r="OLF44" s="660" t="s">
        <v>432</v>
      </c>
      <c r="OLG44" s="562" t="s">
        <v>898</v>
      </c>
      <c r="OLH44" s="660" t="s">
        <v>432</v>
      </c>
      <c r="OLI44" s="562" t="s">
        <v>898</v>
      </c>
      <c r="OLJ44" s="660" t="s">
        <v>432</v>
      </c>
      <c r="OLK44" s="562" t="s">
        <v>898</v>
      </c>
      <c r="OLL44" s="660" t="s">
        <v>432</v>
      </c>
      <c r="OLM44" s="562" t="s">
        <v>898</v>
      </c>
      <c r="OLN44" s="660" t="s">
        <v>432</v>
      </c>
      <c r="OLO44" s="562" t="s">
        <v>898</v>
      </c>
      <c r="OLP44" s="660" t="s">
        <v>432</v>
      </c>
      <c r="OLQ44" s="562" t="s">
        <v>898</v>
      </c>
      <c r="OLR44" s="660" t="s">
        <v>432</v>
      </c>
      <c r="OLS44" s="562" t="s">
        <v>898</v>
      </c>
      <c r="OLT44" s="660" t="s">
        <v>432</v>
      </c>
      <c r="OLU44" s="562" t="s">
        <v>898</v>
      </c>
      <c r="OLV44" s="660" t="s">
        <v>432</v>
      </c>
      <c r="OLW44" s="562" t="s">
        <v>898</v>
      </c>
      <c r="OLX44" s="660" t="s">
        <v>432</v>
      </c>
      <c r="OLY44" s="562" t="s">
        <v>898</v>
      </c>
      <c r="OLZ44" s="660" t="s">
        <v>432</v>
      </c>
      <c r="OMA44" s="562" t="s">
        <v>898</v>
      </c>
      <c r="OMB44" s="660" t="s">
        <v>432</v>
      </c>
      <c r="OMC44" s="562" t="s">
        <v>898</v>
      </c>
      <c r="OMD44" s="660" t="s">
        <v>432</v>
      </c>
      <c r="OME44" s="562" t="s">
        <v>898</v>
      </c>
      <c r="OMF44" s="660" t="s">
        <v>432</v>
      </c>
      <c r="OMG44" s="562" t="s">
        <v>898</v>
      </c>
      <c r="OMH44" s="660" t="s">
        <v>432</v>
      </c>
      <c r="OMI44" s="562" t="s">
        <v>898</v>
      </c>
      <c r="OMJ44" s="660" t="s">
        <v>432</v>
      </c>
      <c r="OMK44" s="562" t="s">
        <v>898</v>
      </c>
      <c r="OML44" s="660" t="s">
        <v>432</v>
      </c>
      <c r="OMM44" s="562" t="s">
        <v>898</v>
      </c>
      <c r="OMN44" s="660" t="s">
        <v>432</v>
      </c>
      <c r="OMO44" s="562" t="s">
        <v>898</v>
      </c>
      <c r="OMP44" s="660" t="s">
        <v>432</v>
      </c>
      <c r="OMQ44" s="562" t="s">
        <v>898</v>
      </c>
      <c r="OMR44" s="660" t="s">
        <v>432</v>
      </c>
      <c r="OMS44" s="562" t="s">
        <v>898</v>
      </c>
      <c r="OMT44" s="660" t="s">
        <v>432</v>
      </c>
      <c r="OMU44" s="562" t="s">
        <v>898</v>
      </c>
      <c r="OMV44" s="660" t="s">
        <v>432</v>
      </c>
      <c r="OMW44" s="562" t="s">
        <v>898</v>
      </c>
      <c r="OMX44" s="660" t="s">
        <v>432</v>
      </c>
      <c r="OMY44" s="562" t="s">
        <v>898</v>
      </c>
      <c r="OMZ44" s="660" t="s">
        <v>432</v>
      </c>
      <c r="ONA44" s="562" t="s">
        <v>898</v>
      </c>
      <c r="ONB44" s="660" t="s">
        <v>432</v>
      </c>
      <c r="ONC44" s="562" t="s">
        <v>898</v>
      </c>
      <c r="OND44" s="660" t="s">
        <v>432</v>
      </c>
      <c r="ONE44" s="562" t="s">
        <v>898</v>
      </c>
      <c r="ONF44" s="660" t="s">
        <v>432</v>
      </c>
      <c r="ONG44" s="562" t="s">
        <v>898</v>
      </c>
      <c r="ONH44" s="660" t="s">
        <v>432</v>
      </c>
      <c r="ONI44" s="562" t="s">
        <v>898</v>
      </c>
      <c r="ONJ44" s="660" t="s">
        <v>432</v>
      </c>
      <c r="ONK44" s="562" t="s">
        <v>898</v>
      </c>
      <c r="ONL44" s="660" t="s">
        <v>432</v>
      </c>
      <c r="ONM44" s="562" t="s">
        <v>898</v>
      </c>
      <c r="ONN44" s="660" t="s">
        <v>432</v>
      </c>
      <c r="ONO44" s="562" t="s">
        <v>898</v>
      </c>
      <c r="ONP44" s="660" t="s">
        <v>432</v>
      </c>
      <c r="ONQ44" s="562" t="s">
        <v>898</v>
      </c>
      <c r="ONR44" s="660" t="s">
        <v>432</v>
      </c>
      <c r="ONS44" s="562" t="s">
        <v>898</v>
      </c>
      <c r="ONT44" s="660" t="s">
        <v>432</v>
      </c>
      <c r="ONU44" s="562" t="s">
        <v>898</v>
      </c>
      <c r="ONV44" s="660" t="s">
        <v>432</v>
      </c>
      <c r="ONW44" s="562" t="s">
        <v>898</v>
      </c>
      <c r="ONX44" s="660" t="s">
        <v>432</v>
      </c>
      <c r="ONY44" s="562" t="s">
        <v>898</v>
      </c>
      <c r="ONZ44" s="660" t="s">
        <v>432</v>
      </c>
      <c r="OOA44" s="562" t="s">
        <v>898</v>
      </c>
      <c r="OOB44" s="660" t="s">
        <v>432</v>
      </c>
      <c r="OOC44" s="562" t="s">
        <v>898</v>
      </c>
      <c r="OOD44" s="660" t="s">
        <v>432</v>
      </c>
      <c r="OOE44" s="562" t="s">
        <v>898</v>
      </c>
      <c r="OOF44" s="660" t="s">
        <v>432</v>
      </c>
      <c r="OOG44" s="562" t="s">
        <v>898</v>
      </c>
      <c r="OOH44" s="660" t="s">
        <v>432</v>
      </c>
      <c r="OOI44" s="562" t="s">
        <v>898</v>
      </c>
      <c r="OOJ44" s="660" t="s">
        <v>432</v>
      </c>
      <c r="OOK44" s="562" t="s">
        <v>898</v>
      </c>
      <c r="OOL44" s="660" t="s">
        <v>432</v>
      </c>
      <c r="OOM44" s="562" t="s">
        <v>898</v>
      </c>
      <c r="OON44" s="660" t="s">
        <v>432</v>
      </c>
      <c r="OOO44" s="562" t="s">
        <v>898</v>
      </c>
      <c r="OOP44" s="660" t="s">
        <v>432</v>
      </c>
      <c r="OOQ44" s="562" t="s">
        <v>898</v>
      </c>
      <c r="OOR44" s="660" t="s">
        <v>432</v>
      </c>
      <c r="OOS44" s="562" t="s">
        <v>898</v>
      </c>
      <c r="OOT44" s="660" t="s">
        <v>432</v>
      </c>
      <c r="OOU44" s="562" t="s">
        <v>898</v>
      </c>
      <c r="OOV44" s="660" t="s">
        <v>432</v>
      </c>
      <c r="OOW44" s="562" t="s">
        <v>898</v>
      </c>
      <c r="OOX44" s="660" t="s">
        <v>432</v>
      </c>
      <c r="OOY44" s="562" t="s">
        <v>898</v>
      </c>
      <c r="OOZ44" s="660" t="s">
        <v>432</v>
      </c>
      <c r="OPA44" s="562" t="s">
        <v>898</v>
      </c>
      <c r="OPB44" s="660" t="s">
        <v>432</v>
      </c>
      <c r="OPC44" s="562" t="s">
        <v>898</v>
      </c>
      <c r="OPD44" s="660" t="s">
        <v>432</v>
      </c>
      <c r="OPE44" s="562" t="s">
        <v>898</v>
      </c>
      <c r="OPF44" s="660" t="s">
        <v>432</v>
      </c>
      <c r="OPG44" s="562" t="s">
        <v>898</v>
      </c>
      <c r="OPH44" s="660" t="s">
        <v>432</v>
      </c>
      <c r="OPI44" s="562" t="s">
        <v>898</v>
      </c>
      <c r="OPJ44" s="660" t="s">
        <v>432</v>
      </c>
      <c r="OPK44" s="562" t="s">
        <v>898</v>
      </c>
      <c r="OPL44" s="660" t="s">
        <v>432</v>
      </c>
      <c r="OPM44" s="562" t="s">
        <v>898</v>
      </c>
      <c r="OPN44" s="660" t="s">
        <v>432</v>
      </c>
      <c r="OPO44" s="562" t="s">
        <v>898</v>
      </c>
      <c r="OPP44" s="660" t="s">
        <v>432</v>
      </c>
      <c r="OPQ44" s="562" t="s">
        <v>898</v>
      </c>
      <c r="OPR44" s="660" t="s">
        <v>432</v>
      </c>
      <c r="OPS44" s="562" t="s">
        <v>898</v>
      </c>
      <c r="OPT44" s="660" t="s">
        <v>432</v>
      </c>
      <c r="OPU44" s="562" t="s">
        <v>898</v>
      </c>
      <c r="OPV44" s="660" t="s">
        <v>432</v>
      </c>
      <c r="OPW44" s="562" t="s">
        <v>898</v>
      </c>
      <c r="OPX44" s="660" t="s">
        <v>432</v>
      </c>
      <c r="OPY44" s="562" t="s">
        <v>898</v>
      </c>
      <c r="OPZ44" s="660" t="s">
        <v>432</v>
      </c>
      <c r="OQA44" s="562" t="s">
        <v>898</v>
      </c>
      <c r="OQB44" s="660" t="s">
        <v>432</v>
      </c>
      <c r="OQC44" s="562" t="s">
        <v>898</v>
      </c>
      <c r="OQD44" s="660" t="s">
        <v>432</v>
      </c>
      <c r="OQE44" s="562" t="s">
        <v>898</v>
      </c>
      <c r="OQF44" s="660" t="s">
        <v>432</v>
      </c>
      <c r="OQG44" s="562" t="s">
        <v>898</v>
      </c>
      <c r="OQH44" s="660" t="s">
        <v>432</v>
      </c>
      <c r="OQI44" s="562" t="s">
        <v>898</v>
      </c>
      <c r="OQJ44" s="660" t="s">
        <v>432</v>
      </c>
      <c r="OQK44" s="562" t="s">
        <v>898</v>
      </c>
      <c r="OQL44" s="660" t="s">
        <v>432</v>
      </c>
      <c r="OQM44" s="562" t="s">
        <v>898</v>
      </c>
      <c r="OQN44" s="660" t="s">
        <v>432</v>
      </c>
      <c r="OQO44" s="562" t="s">
        <v>898</v>
      </c>
      <c r="OQP44" s="660" t="s">
        <v>432</v>
      </c>
      <c r="OQQ44" s="562" t="s">
        <v>898</v>
      </c>
      <c r="OQR44" s="660" t="s">
        <v>432</v>
      </c>
      <c r="OQS44" s="562" t="s">
        <v>898</v>
      </c>
      <c r="OQT44" s="660" t="s">
        <v>432</v>
      </c>
      <c r="OQU44" s="562" t="s">
        <v>898</v>
      </c>
      <c r="OQV44" s="660" t="s">
        <v>432</v>
      </c>
      <c r="OQW44" s="562" t="s">
        <v>898</v>
      </c>
      <c r="OQX44" s="660" t="s">
        <v>432</v>
      </c>
      <c r="OQY44" s="562" t="s">
        <v>898</v>
      </c>
      <c r="OQZ44" s="660" t="s">
        <v>432</v>
      </c>
      <c r="ORA44" s="562" t="s">
        <v>898</v>
      </c>
      <c r="ORB44" s="660" t="s">
        <v>432</v>
      </c>
      <c r="ORC44" s="562" t="s">
        <v>898</v>
      </c>
      <c r="ORD44" s="660" t="s">
        <v>432</v>
      </c>
      <c r="ORE44" s="562" t="s">
        <v>898</v>
      </c>
      <c r="ORF44" s="660" t="s">
        <v>432</v>
      </c>
      <c r="ORG44" s="562" t="s">
        <v>898</v>
      </c>
      <c r="ORH44" s="660" t="s">
        <v>432</v>
      </c>
      <c r="ORI44" s="562" t="s">
        <v>898</v>
      </c>
      <c r="ORJ44" s="660" t="s">
        <v>432</v>
      </c>
      <c r="ORK44" s="562" t="s">
        <v>898</v>
      </c>
      <c r="ORL44" s="660" t="s">
        <v>432</v>
      </c>
      <c r="ORM44" s="562" t="s">
        <v>898</v>
      </c>
      <c r="ORN44" s="660" t="s">
        <v>432</v>
      </c>
      <c r="ORO44" s="562" t="s">
        <v>898</v>
      </c>
      <c r="ORP44" s="660" t="s">
        <v>432</v>
      </c>
      <c r="ORQ44" s="562" t="s">
        <v>898</v>
      </c>
      <c r="ORR44" s="660" t="s">
        <v>432</v>
      </c>
      <c r="ORS44" s="562" t="s">
        <v>898</v>
      </c>
      <c r="ORT44" s="660" t="s">
        <v>432</v>
      </c>
      <c r="ORU44" s="562" t="s">
        <v>898</v>
      </c>
      <c r="ORV44" s="660" t="s">
        <v>432</v>
      </c>
      <c r="ORW44" s="562" t="s">
        <v>898</v>
      </c>
      <c r="ORX44" s="660" t="s">
        <v>432</v>
      </c>
      <c r="ORY44" s="562" t="s">
        <v>898</v>
      </c>
      <c r="ORZ44" s="660" t="s">
        <v>432</v>
      </c>
      <c r="OSA44" s="562" t="s">
        <v>898</v>
      </c>
      <c r="OSB44" s="660" t="s">
        <v>432</v>
      </c>
      <c r="OSC44" s="562" t="s">
        <v>898</v>
      </c>
      <c r="OSD44" s="660" t="s">
        <v>432</v>
      </c>
      <c r="OSE44" s="562" t="s">
        <v>898</v>
      </c>
      <c r="OSF44" s="660" t="s">
        <v>432</v>
      </c>
      <c r="OSG44" s="562" t="s">
        <v>898</v>
      </c>
      <c r="OSH44" s="660" t="s">
        <v>432</v>
      </c>
      <c r="OSI44" s="562" t="s">
        <v>898</v>
      </c>
      <c r="OSJ44" s="660" t="s">
        <v>432</v>
      </c>
      <c r="OSK44" s="562" t="s">
        <v>898</v>
      </c>
      <c r="OSL44" s="660" t="s">
        <v>432</v>
      </c>
      <c r="OSM44" s="562" t="s">
        <v>898</v>
      </c>
      <c r="OSN44" s="660" t="s">
        <v>432</v>
      </c>
      <c r="OSO44" s="562" t="s">
        <v>898</v>
      </c>
      <c r="OSP44" s="660" t="s">
        <v>432</v>
      </c>
      <c r="OSQ44" s="562" t="s">
        <v>898</v>
      </c>
      <c r="OSR44" s="660" t="s">
        <v>432</v>
      </c>
      <c r="OSS44" s="562" t="s">
        <v>898</v>
      </c>
      <c r="OST44" s="660" t="s">
        <v>432</v>
      </c>
      <c r="OSU44" s="562" t="s">
        <v>898</v>
      </c>
      <c r="OSV44" s="660" t="s">
        <v>432</v>
      </c>
      <c r="OSW44" s="562" t="s">
        <v>898</v>
      </c>
      <c r="OSX44" s="660" t="s">
        <v>432</v>
      </c>
      <c r="OSY44" s="562" t="s">
        <v>898</v>
      </c>
      <c r="OSZ44" s="660" t="s">
        <v>432</v>
      </c>
      <c r="OTA44" s="562" t="s">
        <v>898</v>
      </c>
      <c r="OTB44" s="660" t="s">
        <v>432</v>
      </c>
      <c r="OTC44" s="562" t="s">
        <v>898</v>
      </c>
      <c r="OTD44" s="660" t="s">
        <v>432</v>
      </c>
      <c r="OTE44" s="562" t="s">
        <v>898</v>
      </c>
      <c r="OTF44" s="660" t="s">
        <v>432</v>
      </c>
      <c r="OTG44" s="562" t="s">
        <v>898</v>
      </c>
      <c r="OTH44" s="660" t="s">
        <v>432</v>
      </c>
      <c r="OTI44" s="562" t="s">
        <v>898</v>
      </c>
      <c r="OTJ44" s="660" t="s">
        <v>432</v>
      </c>
      <c r="OTK44" s="562" t="s">
        <v>898</v>
      </c>
      <c r="OTL44" s="660" t="s">
        <v>432</v>
      </c>
      <c r="OTM44" s="562" t="s">
        <v>898</v>
      </c>
      <c r="OTN44" s="660" t="s">
        <v>432</v>
      </c>
      <c r="OTO44" s="562" t="s">
        <v>898</v>
      </c>
      <c r="OTP44" s="660" t="s">
        <v>432</v>
      </c>
      <c r="OTQ44" s="562" t="s">
        <v>898</v>
      </c>
      <c r="OTR44" s="660" t="s">
        <v>432</v>
      </c>
      <c r="OTS44" s="562" t="s">
        <v>898</v>
      </c>
      <c r="OTT44" s="660" t="s">
        <v>432</v>
      </c>
      <c r="OTU44" s="562" t="s">
        <v>898</v>
      </c>
      <c r="OTV44" s="660" t="s">
        <v>432</v>
      </c>
      <c r="OTW44" s="562" t="s">
        <v>898</v>
      </c>
      <c r="OTX44" s="660" t="s">
        <v>432</v>
      </c>
      <c r="OTY44" s="562" t="s">
        <v>898</v>
      </c>
      <c r="OTZ44" s="660" t="s">
        <v>432</v>
      </c>
      <c r="OUA44" s="562" t="s">
        <v>898</v>
      </c>
      <c r="OUB44" s="660" t="s">
        <v>432</v>
      </c>
      <c r="OUC44" s="562" t="s">
        <v>898</v>
      </c>
      <c r="OUD44" s="660" t="s">
        <v>432</v>
      </c>
      <c r="OUE44" s="562" t="s">
        <v>898</v>
      </c>
      <c r="OUF44" s="660" t="s">
        <v>432</v>
      </c>
      <c r="OUG44" s="562" t="s">
        <v>898</v>
      </c>
      <c r="OUH44" s="660" t="s">
        <v>432</v>
      </c>
      <c r="OUI44" s="562" t="s">
        <v>898</v>
      </c>
      <c r="OUJ44" s="660" t="s">
        <v>432</v>
      </c>
      <c r="OUK44" s="562" t="s">
        <v>898</v>
      </c>
      <c r="OUL44" s="660" t="s">
        <v>432</v>
      </c>
      <c r="OUM44" s="562" t="s">
        <v>898</v>
      </c>
      <c r="OUN44" s="660" t="s">
        <v>432</v>
      </c>
      <c r="OUO44" s="562" t="s">
        <v>898</v>
      </c>
      <c r="OUP44" s="660" t="s">
        <v>432</v>
      </c>
      <c r="OUQ44" s="562" t="s">
        <v>898</v>
      </c>
      <c r="OUR44" s="660" t="s">
        <v>432</v>
      </c>
      <c r="OUS44" s="562" t="s">
        <v>898</v>
      </c>
      <c r="OUT44" s="660" t="s">
        <v>432</v>
      </c>
      <c r="OUU44" s="562" t="s">
        <v>898</v>
      </c>
      <c r="OUV44" s="660" t="s">
        <v>432</v>
      </c>
      <c r="OUW44" s="562" t="s">
        <v>898</v>
      </c>
      <c r="OUX44" s="660" t="s">
        <v>432</v>
      </c>
      <c r="OUY44" s="562" t="s">
        <v>898</v>
      </c>
      <c r="OUZ44" s="660" t="s">
        <v>432</v>
      </c>
      <c r="OVA44" s="562" t="s">
        <v>898</v>
      </c>
      <c r="OVB44" s="660" t="s">
        <v>432</v>
      </c>
      <c r="OVC44" s="562" t="s">
        <v>898</v>
      </c>
      <c r="OVD44" s="660" t="s">
        <v>432</v>
      </c>
      <c r="OVE44" s="562" t="s">
        <v>898</v>
      </c>
      <c r="OVF44" s="660" t="s">
        <v>432</v>
      </c>
      <c r="OVG44" s="562" t="s">
        <v>898</v>
      </c>
      <c r="OVH44" s="660" t="s">
        <v>432</v>
      </c>
      <c r="OVI44" s="562" t="s">
        <v>898</v>
      </c>
      <c r="OVJ44" s="660" t="s">
        <v>432</v>
      </c>
      <c r="OVK44" s="562" t="s">
        <v>898</v>
      </c>
      <c r="OVL44" s="660" t="s">
        <v>432</v>
      </c>
      <c r="OVM44" s="562" t="s">
        <v>898</v>
      </c>
      <c r="OVN44" s="660" t="s">
        <v>432</v>
      </c>
      <c r="OVO44" s="562" t="s">
        <v>898</v>
      </c>
      <c r="OVP44" s="660" t="s">
        <v>432</v>
      </c>
      <c r="OVQ44" s="562" t="s">
        <v>898</v>
      </c>
      <c r="OVR44" s="660" t="s">
        <v>432</v>
      </c>
      <c r="OVS44" s="562" t="s">
        <v>898</v>
      </c>
      <c r="OVT44" s="660" t="s">
        <v>432</v>
      </c>
      <c r="OVU44" s="562" t="s">
        <v>898</v>
      </c>
      <c r="OVV44" s="660" t="s">
        <v>432</v>
      </c>
      <c r="OVW44" s="562" t="s">
        <v>898</v>
      </c>
      <c r="OVX44" s="660" t="s">
        <v>432</v>
      </c>
      <c r="OVY44" s="562" t="s">
        <v>898</v>
      </c>
      <c r="OVZ44" s="660" t="s">
        <v>432</v>
      </c>
      <c r="OWA44" s="562" t="s">
        <v>898</v>
      </c>
      <c r="OWB44" s="660" t="s">
        <v>432</v>
      </c>
      <c r="OWC44" s="562" t="s">
        <v>898</v>
      </c>
      <c r="OWD44" s="660" t="s">
        <v>432</v>
      </c>
      <c r="OWE44" s="562" t="s">
        <v>898</v>
      </c>
      <c r="OWF44" s="660" t="s">
        <v>432</v>
      </c>
      <c r="OWG44" s="562" t="s">
        <v>898</v>
      </c>
      <c r="OWH44" s="660" t="s">
        <v>432</v>
      </c>
      <c r="OWI44" s="562" t="s">
        <v>898</v>
      </c>
      <c r="OWJ44" s="660" t="s">
        <v>432</v>
      </c>
      <c r="OWK44" s="562" t="s">
        <v>898</v>
      </c>
      <c r="OWL44" s="660" t="s">
        <v>432</v>
      </c>
      <c r="OWM44" s="562" t="s">
        <v>898</v>
      </c>
      <c r="OWN44" s="660" t="s">
        <v>432</v>
      </c>
      <c r="OWO44" s="562" t="s">
        <v>898</v>
      </c>
      <c r="OWP44" s="660" t="s">
        <v>432</v>
      </c>
      <c r="OWQ44" s="562" t="s">
        <v>898</v>
      </c>
      <c r="OWR44" s="660" t="s">
        <v>432</v>
      </c>
      <c r="OWS44" s="562" t="s">
        <v>898</v>
      </c>
      <c r="OWT44" s="660" t="s">
        <v>432</v>
      </c>
      <c r="OWU44" s="562" t="s">
        <v>898</v>
      </c>
      <c r="OWV44" s="660" t="s">
        <v>432</v>
      </c>
      <c r="OWW44" s="562" t="s">
        <v>898</v>
      </c>
      <c r="OWX44" s="660" t="s">
        <v>432</v>
      </c>
      <c r="OWY44" s="562" t="s">
        <v>898</v>
      </c>
      <c r="OWZ44" s="660" t="s">
        <v>432</v>
      </c>
      <c r="OXA44" s="562" t="s">
        <v>898</v>
      </c>
      <c r="OXB44" s="660" t="s">
        <v>432</v>
      </c>
      <c r="OXC44" s="562" t="s">
        <v>898</v>
      </c>
      <c r="OXD44" s="660" t="s">
        <v>432</v>
      </c>
      <c r="OXE44" s="562" t="s">
        <v>898</v>
      </c>
      <c r="OXF44" s="660" t="s">
        <v>432</v>
      </c>
      <c r="OXG44" s="562" t="s">
        <v>898</v>
      </c>
      <c r="OXH44" s="660" t="s">
        <v>432</v>
      </c>
      <c r="OXI44" s="562" t="s">
        <v>898</v>
      </c>
      <c r="OXJ44" s="660" t="s">
        <v>432</v>
      </c>
      <c r="OXK44" s="562" t="s">
        <v>898</v>
      </c>
      <c r="OXL44" s="660" t="s">
        <v>432</v>
      </c>
      <c r="OXM44" s="562" t="s">
        <v>898</v>
      </c>
      <c r="OXN44" s="660" t="s">
        <v>432</v>
      </c>
      <c r="OXO44" s="562" t="s">
        <v>898</v>
      </c>
      <c r="OXP44" s="660" t="s">
        <v>432</v>
      </c>
      <c r="OXQ44" s="562" t="s">
        <v>898</v>
      </c>
      <c r="OXR44" s="660" t="s">
        <v>432</v>
      </c>
      <c r="OXS44" s="562" t="s">
        <v>898</v>
      </c>
      <c r="OXT44" s="660" t="s">
        <v>432</v>
      </c>
      <c r="OXU44" s="562" t="s">
        <v>898</v>
      </c>
      <c r="OXV44" s="660" t="s">
        <v>432</v>
      </c>
      <c r="OXW44" s="562" t="s">
        <v>898</v>
      </c>
      <c r="OXX44" s="660" t="s">
        <v>432</v>
      </c>
      <c r="OXY44" s="562" t="s">
        <v>898</v>
      </c>
      <c r="OXZ44" s="660" t="s">
        <v>432</v>
      </c>
      <c r="OYA44" s="562" t="s">
        <v>898</v>
      </c>
      <c r="OYB44" s="660" t="s">
        <v>432</v>
      </c>
      <c r="OYC44" s="562" t="s">
        <v>898</v>
      </c>
      <c r="OYD44" s="660" t="s">
        <v>432</v>
      </c>
      <c r="OYE44" s="562" t="s">
        <v>898</v>
      </c>
      <c r="OYF44" s="660" t="s">
        <v>432</v>
      </c>
      <c r="OYG44" s="562" t="s">
        <v>898</v>
      </c>
      <c r="OYH44" s="660" t="s">
        <v>432</v>
      </c>
      <c r="OYI44" s="562" t="s">
        <v>898</v>
      </c>
      <c r="OYJ44" s="660" t="s">
        <v>432</v>
      </c>
      <c r="OYK44" s="562" t="s">
        <v>898</v>
      </c>
      <c r="OYL44" s="660" t="s">
        <v>432</v>
      </c>
      <c r="OYM44" s="562" t="s">
        <v>898</v>
      </c>
      <c r="OYN44" s="660" t="s">
        <v>432</v>
      </c>
      <c r="OYO44" s="562" t="s">
        <v>898</v>
      </c>
      <c r="OYP44" s="660" t="s">
        <v>432</v>
      </c>
      <c r="OYQ44" s="562" t="s">
        <v>898</v>
      </c>
      <c r="OYR44" s="660" t="s">
        <v>432</v>
      </c>
      <c r="OYS44" s="562" t="s">
        <v>898</v>
      </c>
      <c r="OYT44" s="660" t="s">
        <v>432</v>
      </c>
      <c r="OYU44" s="562" t="s">
        <v>898</v>
      </c>
      <c r="OYV44" s="660" t="s">
        <v>432</v>
      </c>
      <c r="OYW44" s="562" t="s">
        <v>898</v>
      </c>
      <c r="OYX44" s="660" t="s">
        <v>432</v>
      </c>
      <c r="OYY44" s="562" t="s">
        <v>898</v>
      </c>
      <c r="OYZ44" s="660" t="s">
        <v>432</v>
      </c>
      <c r="OZA44" s="562" t="s">
        <v>898</v>
      </c>
      <c r="OZB44" s="660" t="s">
        <v>432</v>
      </c>
      <c r="OZC44" s="562" t="s">
        <v>898</v>
      </c>
      <c r="OZD44" s="660" t="s">
        <v>432</v>
      </c>
      <c r="OZE44" s="562" t="s">
        <v>898</v>
      </c>
      <c r="OZF44" s="660" t="s">
        <v>432</v>
      </c>
      <c r="OZG44" s="562" t="s">
        <v>898</v>
      </c>
      <c r="OZH44" s="660" t="s">
        <v>432</v>
      </c>
      <c r="OZI44" s="562" t="s">
        <v>898</v>
      </c>
      <c r="OZJ44" s="660" t="s">
        <v>432</v>
      </c>
      <c r="OZK44" s="562" t="s">
        <v>898</v>
      </c>
      <c r="OZL44" s="660" t="s">
        <v>432</v>
      </c>
      <c r="OZM44" s="562" t="s">
        <v>898</v>
      </c>
      <c r="OZN44" s="660" t="s">
        <v>432</v>
      </c>
      <c r="OZO44" s="562" t="s">
        <v>898</v>
      </c>
      <c r="OZP44" s="660" t="s">
        <v>432</v>
      </c>
      <c r="OZQ44" s="562" t="s">
        <v>898</v>
      </c>
      <c r="OZR44" s="660" t="s">
        <v>432</v>
      </c>
      <c r="OZS44" s="562" t="s">
        <v>898</v>
      </c>
      <c r="OZT44" s="660" t="s">
        <v>432</v>
      </c>
      <c r="OZU44" s="562" t="s">
        <v>898</v>
      </c>
      <c r="OZV44" s="660" t="s">
        <v>432</v>
      </c>
      <c r="OZW44" s="562" t="s">
        <v>898</v>
      </c>
      <c r="OZX44" s="660" t="s">
        <v>432</v>
      </c>
      <c r="OZY44" s="562" t="s">
        <v>898</v>
      </c>
      <c r="OZZ44" s="660" t="s">
        <v>432</v>
      </c>
      <c r="PAA44" s="562" t="s">
        <v>898</v>
      </c>
      <c r="PAB44" s="660" t="s">
        <v>432</v>
      </c>
      <c r="PAC44" s="562" t="s">
        <v>898</v>
      </c>
      <c r="PAD44" s="660" t="s">
        <v>432</v>
      </c>
      <c r="PAE44" s="562" t="s">
        <v>898</v>
      </c>
      <c r="PAF44" s="660" t="s">
        <v>432</v>
      </c>
      <c r="PAG44" s="562" t="s">
        <v>898</v>
      </c>
      <c r="PAH44" s="660" t="s">
        <v>432</v>
      </c>
      <c r="PAI44" s="562" t="s">
        <v>898</v>
      </c>
      <c r="PAJ44" s="660" t="s">
        <v>432</v>
      </c>
      <c r="PAK44" s="562" t="s">
        <v>898</v>
      </c>
      <c r="PAL44" s="660" t="s">
        <v>432</v>
      </c>
      <c r="PAM44" s="562" t="s">
        <v>898</v>
      </c>
      <c r="PAN44" s="660" t="s">
        <v>432</v>
      </c>
      <c r="PAO44" s="562" t="s">
        <v>898</v>
      </c>
      <c r="PAP44" s="660" t="s">
        <v>432</v>
      </c>
      <c r="PAQ44" s="562" t="s">
        <v>898</v>
      </c>
      <c r="PAR44" s="660" t="s">
        <v>432</v>
      </c>
      <c r="PAS44" s="562" t="s">
        <v>898</v>
      </c>
      <c r="PAT44" s="660" t="s">
        <v>432</v>
      </c>
      <c r="PAU44" s="562" t="s">
        <v>898</v>
      </c>
      <c r="PAV44" s="660" t="s">
        <v>432</v>
      </c>
      <c r="PAW44" s="562" t="s">
        <v>898</v>
      </c>
      <c r="PAX44" s="660" t="s">
        <v>432</v>
      </c>
      <c r="PAY44" s="562" t="s">
        <v>898</v>
      </c>
      <c r="PAZ44" s="660" t="s">
        <v>432</v>
      </c>
      <c r="PBA44" s="562" t="s">
        <v>898</v>
      </c>
      <c r="PBB44" s="660" t="s">
        <v>432</v>
      </c>
      <c r="PBC44" s="562" t="s">
        <v>898</v>
      </c>
      <c r="PBD44" s="660" t="s">
        <v>432</v>
      </c>
      <c r="PBE44" s="562" t="s">
        <v>898</v>
      </c>
      <c r="PBF44" s="660" t="s">
        <v>432</v>
      </c>
      <c r="PBG44" s="562" t="s">
        <v>898</v>
      </c>
      <c r="PBH44" s="660" t="s">
        <v>432</v>
      </c>
      <c r="PBI44" s="562" t="s">
        <v>898</v>
      </c>
      <c r="PBJ44" s="660" t="s">
        <v>432</v>
      </c>
      <c r="PBK44" s="562" t="s">
        <v>898</v>
      </c>
      <c r="PBL44" s="660" t="s">
        <v>432</v>
      </c>
      <c r="PBM44" s="562" t="s">
        <v>898</v>
      </c>
      <c r="PBN44" s="660" t="s">
        <v>432</v>
      </c>
      <c r="PBO44" s="562" t="s">
        <v>898</v>
      </c>
      <c r="PBP44" s="660" t="s">
        <v>432</v>
      </c>
      <c r="PBQ44" s="562" t="s">
        <v>898</v>
      </c>
      <c r="PBR44" s="660" t="s">
        <v>432</v>
      </c>
      <c r="PBS44" s="562" t="s">
        <v>898</v>
      </c>
      <c r="PBT44" s="660" t="s">
        <v>432</v>
      </c>
      <c r="PBU44" s="562" t="s">
        <v>898</v>
      </c>
      <c r="PBV44" s="660" t="s">
        <v>432</v>
      </c>
      <c r="PBW44" s="562" t="s">
        <v>898</v>
      </c>
      <c r="PBX44" s="660" t="s">
        <v>432</v>
      </c>
      <c r="PBY44" s="562" t="s">
        <v>898</v>
      </c>
      <c r="PBZ44" s="660" t="s">
        <v>432</v>
      </c>
      <c r="PCA44" s="562" t="s">
        <v>898</v>
      </c>
      <c r="PCB44" s="660" t="s">
        <v>432</v>
      </c>
      <c r="PCC44" s="562" t="s">
        <v>898</v>
      </c>
      <c r="PCD44" s="660" t="s">
        <v>432</v>
      </c>
      <c r="PCE44" s="562" t="s">
        <v>898</v>
      </c>
      <c r="PCF44" s="660" t="s">
        <v>432</v>
      </c>
      <c r="PCG44" s="562" t="s">
        <v>898</v>
      </c>
      <c r="PCH44" s="660" t="s">
        <v>432</v>
      </c>
      <c r="PCI44" s="562" t="s">
        <v>898</v>
      </c>
      <c r="PCJ44" s="660" t="s">
        <v>432</v>
      </c>
      <c r="PCK44" s="562" t="s">
        <v>898</v>
      </c>
      <c r="PCL44" s="660" t="s">
        <v>432</v>
      </c>
      <c r="PCM44" s="562" t="s">
        <v>898</v>
      </c>
      <c r="PCN44" s="660" t="s">
        <v>432</v>
      </c>
      <c r="PCO44" s="562" t="s">
        <v>898</v>
      </c>
      <c r="PCP44" s="660" t="s">
        <v>432</v>
      </c>
      <c r="PCQ44" s="562" t="s">
        <v>898</v>
      </c>
      <c r="PCR44" s="660" t="s">
        <v>432</v>
      </c>
      <c r="PCS44" s="562" t="s">
        <v>898</v>
      </c>
      <c r="PCT44" s="660" t="s">
        <v>432</v>
      </c>
      <c r="PCU44" s="562" t="s">
        <v>898</v>
      </c>
      <c r="PCV44" s="660" t="s">
        <v>432</v>
      </c>
      <c r="PCW44" s="562" t="s">
        <v>898</v>
      </c>
      <c r="PCX44" s="660" t="s">
        <v>432</v>
      </c>
      <c r="PCY44" s="562" t="s">
        <v>898</v>
      </c>
      <c r="PCZ44" s="660" t="s">
        <v>432</v>
      </c>
      <c r="PDA44" s="562" t="s">
        <v>898</v>
      </c>
      <c r="PDB44" s="660" t="s">
        <v>432</v>
      </c>
      <c r="PDC44" s="562" t="s">
        <v>898</v>
      </c>
      <c r="PDD44" s="660" t="s">
        <v>432</v>
      </c>
      <c r="PDE44" s="562" t="s">
        <v>898</v>
      </c>
      <c r="PDF44" s="660" t="s">
        <v>432</v>
      </c>
      <c r="PDG44" s="562" t="s">
        <v>898</v>
      </c>
      <c r="PDH44" s="660" t="s">
        <v>432</v>
      </c>
      <c r="PDI44" s="562" t="s">
        <v>898</v>
      </c>
      <c r="PDJ44" s="660" t="s">
        <v>432</v>
      </c>
      <c r="PDK44" s="562" t="s">
        <v>898</v>
      </c>
      <c r="PDL44" s="660" t="s">
        <v>432</v>
      </c>
      <c r="PDM44" s="562" t="s">
        <v>898</v>
      </c>
      <c r="PDN44" s="660" t="s">
        <v>432</v>
      </c>
      <c r="PDO44" s="562" t="s">
        <v>898</v>
      </c>
      <c r="PDP44" s="660" t="s">
        <v>432</v>
      </c>
      <c r="PDQ44" s="562" t="s">
        <v>898</v>
      </c>
      <c r="PDR44" s="660" t="s">
        <v>432</v>
      </c>
      <c r="PDS44" s="562" t="s">
        <v>898</v>
      </c>
      <c r="PDT44" s="660" t="s">
        <v>432</v>
      </c>
      <c r="PDU44" s="562" t="s">
        <v>898</v>
      </c>
      <c r="PDV44" s="660" t="s">
        <v>432</v>
      </c>
      <c r="PDW44" s="562" t="s">
        <v>898</v>
      </c>
      <c r="PDX44" s="660" t="s">
        <v>432</v>
      </c>
      <c r="PDY44" s="562" t="s">
        <v>898</v>
      </c>
      <c r="PDZ44" s="660" t="s">
        <v>432</v>
      </c>
      <c r="PEA44" s="562" t="s">
        <v>898</v>
      </c>
      <c r="PEB44" s="660" t="s">
        <v>432</v>
      </c>
      <c r="PEC44" s="562" t="s">
        <v>898</v>
      </c>
      <c r="PED44" s="660" t="s">
        <v>432</v>
      </c>
      <c r="PEE44" s="562" t="s">
        <v>898</v>
      </c>
      <c r="PEF44" s="660" t="s">
        <v>432</v>
      </c>
      <c r="PEG44" s="562" t="s">
        <v>898</v>
      </c>
      <c r="PEH44" s="660" t="s">
        <v>432</v>
      </c>
      <c r="PEI44" s="562" t="s">
        <v>898</v>
      </c>
      <c r="PEJ44" s="660" t="s">
        <v>432</v>
      </c>
      <c r="PEK44" s="562" t="s">
        <v>898</v>
      </c>
      <c r="PEL44" s="660" t="s">
        <v>432</v>
      </c>
      <c r="PEM44" s="562" t="s">
        <v>898</v>
      </c>
      <c r="PEN44" s="660" t="s">
        <v>432</v>
      </c>
      <c r="PEO44" s="562" t="s">
        <v>898</v>
      </c>
      <c r="PEP44" s="660" t="s">
        <v>432</v>
      </c>
      <c r="PEQ44" s="562" t="s">
        <v>898</v>
      </c>
      <c r="PER44" s="660" t="s">
        <v>432</v>
      </c>
      <c r="PES44" s="562" t="s">
        <v>898</v>
      </c>
      <c r="PET44" s="660" t="s">
        <v>432</v>
      </c>
      <c r="PEU44" s="562" t="s">
        <v>898</v>
      </c>
      <c r="PEV44" s="660" t="s">
        <v>432</v>
      </c>
      <c r="PEW44" s="562" t="s">
        <v>898</v>
      </c>
      <c r="PEX44" s="660" t="s">
        <v>432</v>
      </c>
      <c r="PEY44" s="562" t="s">
        <v>898</v>
      </c>
      <c r="PEZ44" s="660" t="s">
        <v>432</v>
      </c>
      <c r="PFA44" s="562" t="s">
        <v>898</v>
      </c>
      <c r="PFB44" s="660" t="s">
        <v>432</v>
      </c>
      <c r="PFC44" s="562" t="s">
        <v>898</v>
      </c>
      <c r="PFD44" s="660" t="s">
        <v>432</v>
      </c>
      <c r="PFE44" s="562" t="s">
        <v>898</v>
      </c>
      <c r="PFF44" s="660" t="s">
        <v>432</v>
      </c>
      <c r="PFG44" s="562" t="s">
        <v>898</v>
      </c>
      <c r="PFH44" s="660" t="s">
        <v>432</v>
      </c>
      <c r="PFI44" s="562" t="s">
        <v>898</v>
      </c>
      <c r="PFJ44" s="660" t="s">
        <v>432</v>
      </c>
      <c r="PFK44" s="562" t="s">
        <v>898</v>
      </c>
      <c r="PFL44" s="660" t="s">
        <v>432</v>
      </c>
      <c r="PFM44" s="562" t="s">
        <v>898</v>
      </c>
      <c r="PFN44" s="660" t="s">
        <v>432</v>
      </c>
      <c r="PFO44" s="562" t="s">
        <v>898</v>
      </c>
      <c r="PFP44" s="660" t="s">
        <v>432</v>
      </c>
      <c r="PFQ44" s="562" t="s">
        <v>898</v>
      </c>
      <c r="PFR44" s="660" t="s">
        <v>432</v>
      </c>
      <c r="PFS44" s="562" t="s">
        <v>898</v>
      </c>
      <c r="PFT44" s="660" t="s">
        <v>432</v>
      </c>
      <c r="PFU44" s="562" t="s">
        <v>898</v>
      </c>
      <c r="PFV44" s="660" t="s">
        <v>432</v>
      </c>
      <c r="PFW44" s="562" t="s">
        <v>898</v>
      </c>
      <c r="PFX44" s="660" t="s">
        <v>432</v>
      </c>
      <c r="PFY44" s="562" t="s">
        <v>898</v>
      </c>
      <c r="PFZ44" s="660" t="s">
        <v>432</v>
      </c>
      <c r="PGA44" s="562" t="s">
        <v>898</v>
      </c>
      <c r="PGB44" s="660" t="s">
        <v>432</v>
      </c>
      <c r="PGC44" s="562" t="s">
        <v>898</v>
      </c>
      <c r="PGD44" s="660" t="s">
        <v>432</v>
      </c>
      <c r="PGE44" s="562" t="s">
        <v>898</v>
      </c>
      <c r="PGF44" s="660" t="s">
        <v>432</v>
      </c>
      <c r="PGG44" s="562" t="s">
        <v>898</v>
      </c>
      <c r="PGH44" s="660" t="s">
        <v>432</v>
      </c>
      <c r="PGI44" s="562" t="s">
        <v>898</v>
      </c>
      <c r="PGJ44" s="660" t="s">
        <v>432</v>
      </c>
      <c r="PGK44" s="562" t="s">
        <v>898</v>
      </c>
      <c r="PGL44" s="660" t="s">
        <v>432</v>
      </c>
      <c r="PGM44" s="562" t="s">
        <v>898</v>
      </c>
      <c r="PGN44" s="660" t="s">
        <v>432</v>
      </c>
      <c r="PGO44" s="562" t="s">
        <v>898</v>
      </c>
      <c r="PGP44" s="660" t="s">
        <v>432</v>
      </c>
      <c r="PGQ44" s="562" t="s">
        <v>898</v>
      </c>
      <c r="PGR44" s="660" t="s">
        <v>432</v>
      </c>
      <c r="PGS44" s="562" t="s">
        <v>898</v>
      </c>
      <c r="PGT44" s="660" t="s">
        <v>432</v>
      </c>
      <c r="PGU44" s="562" t="s">
        <v>898</v>
      </c>
      <c r="PGV44" s="660" t="s">
        <v>432</v>
      </c>
      <c r="PGW44" s="562" t="s">
        <v>898</v>
      </c>
      <c r="PGX44" s="660" t="s">
        <v>432</v>
      </c>
      <c r="PGY44" s="562" t="s">
        <v>898</v>
      </c>
      <c r="PGZ44" s="660" t="s">
        <v>432</v>
      </c>
      <c r="PHA44" s="562" t="s">
        <v>898</v>
      </c>
      <c r="PHB44" s="660" t="s">
        <v>432</v>
      </c>
      <c r="PHC44" s="562" t="s">
        <v>898</v>
      </c>
      <c r="PHD44" s="660" t="s">
        <v>432</v>
      </c>
      <c r="PHE44" s="562" t="s">
        <v>898</v>
      </c>
      <c r="PHF44" s="660" t="s">
        <v>432</v>
      </c>
      <c r="PHG44" s="562" t="s">
        <v>898</v>
      </c>
      <c r="PHH44" s="660" t="s">
        <v>432</v>
      </c>
      <c r="PHI44" s="562" t="s">
        <v>898</v>
      </c>
      <c r="PHJ44" s="660" t="s">
        <v>432</v>
      </c>
      <c r="PHK44" s="562" t="s">
        <v>898</v>
      </c>
      <c r="PHL44" s="660" t="s">
        <v>432</v>
      </c>
      <c r="PHM44" s="562" t="s">
        <v>898</v>
      </c>
      <c r="PHN44" s="660" t="s">
        <v>432</v>
      </c>
      <c r="PHO44" s="562" t="s">
        <v>898</v>
      </c>
      <c r="PHP44" s="660" t="s">
        <v>432</v>
      </c>
      <c r="PHQ44" s="562" t="s">
        <v>898</v>
      </c>
      <c r="PHR44" s="660" t="s">
        <v>432</v>
      </c>
      <c r="PHS44" s="562" t="s">
        <v>898</v>
      </c>
      <c r="PHT44" s="660" t="s">
        <v>432</v>
      </c>
      <c r="PHU44" s="562" t="s">
        <v>898</v>
      </c>
      <c r="PHV44" s="660" t="s">
        <v>432</v>
      </c>
      <c r="PHW44" s="562" t="s">
        <v>898</v>
      </c>
      <c r="PHX44" s="660" t="s">
        <v>432</v>
      </c>
      <c r="PHY44" s="562" t="s">
        <v>898</v>
      </c>
      <c r="PHZ44" s="660" t="s">
        <v>432</v>
      </c>
      <c r="PIA44" s="562" t="s">
        <v>898</v>
      </c>
      <c r="PIB44" s="660" t="s">
        <v>432</v>
      </c>
      <c r="PIC44" s="562" t="s">
        <v>898</v>
      </c>
      <c r="PID44" s="660" t="s">
        <v>432</v>
      </c>
      <c r="PIE44" s="562" t="s">
        <v>898</v>
      </c>
      <c r="PIF44" s="660" t="s">
        <v>432</v>
      </c>
      <c r="PIG44" s="562" t="s">
        <v>898</v>
      </c>
      <c r="PIH44" s="660" t="s">
        <v>432</v>
      </c>
      <c r="PII44" s="562" t="s">
        <v>898</v>
      </c>
      <c r="PIJ44" s="660" t="s">
        <v>432</v>
      </c>
      <c r="PIK44" s="562" t="s">
        <v>898</v>
      </c>
      <c r="PIL44" s="660" t="s">
        <v>432</v>
      </c>
      <c r="PIM44" s="562" t="s">
        <v>898</v>
      </c>
      <c r="PIN44" s="660" t="s">
        <v>432</v>
      </c>
      <c r="PIO44" s="562" t="s">
        <v>898</v>
      </c>
      <c r="PIP44" s="660" t="s">
        <v>432</v>
      </c>
      <c r="PIQ44" s="562" t="s">
        <v>898</v>
      </c>
      <c r="PIR44" s="660" t="s">
        <v>432</v>
      </c>
      <c r="PIS44" s="562" t="s">
        <v>898</v>
      </c>
      <c r="PIT44" s="660" t="s">
        <v>432</v>
      </c>
      <c r="PIU44" s="562" t="s">
        <v>898</v>
      </c>
      <c r="PIV44" s="660" t="s">
        <v>432</v>
      </c>
      <c r="PIW44" s="562" t="s">
        <v>898</v>
      </c>
      <c r="PIX44" s="660" t="s">
        <v>432</v>
      </c>
      <c r="PIY44" s="562" t="s">
        <v>898</v>
      </c>
      <c r="PIZ44" s="660" t="s">
        <v>432</v>
      </c>
      <c r="PJA44" s="562" t="s">
        <v>898</v>
      </c>
      <c r="PJB44" s="660" t="s">
        <v>432</v>
      </c>
      <c r="PJC44" s="562" t="s">
        <v>898</v>
      </c>
      <c r="PJD44" s="660" t="s">
        <v>432</v>
      </c>
      <c r="PJE44" s="562" t="s">
        <v>898</v>
      </c>
      <c r="PJF44" s="660" t="s">
        <v>432</v>
      </c>
      <c r="PJG44" s="562" t="s">
        <v>898</v>
      </c>
      <c r="PJH44" s="660" t="s">
        <v>432</v>
      </c>
      <c r="PJI44" s="562" t="s">
        <v>898</v>
      </c>
      <c r="PJJ44" s="660" t="s">
        <v>432</v>
      </c>
      <c r="PJK44" s="562" t="s">
        <v>898</v>
      </c>
      <c r="PJL44" s="660" t="s">
        <v>432</v>
      </c>
      <c r="PJM44" s="562" t="s">
        <v>898</v>
      </c>
      <c r="PJN44" s="660" t="s">
        <v>432</v>
      </c>
      <c r="PJO44" s="562" t="s">
        <v>898</v>
      </c>
      <c r="PJP44" s="660" t="s">
        <v>432</v>
      </c>
      <c r="PJQ44" s="562" t="s">
        <v>898</v>
      </c>
      <c r="PJR44" s="660" t="s">
        <v>432</v>
      </c>
      <c r="PJS44" s="562" t="s">
        <v>898</v>
      </c>
      <c r="PJT44" s="660" t="s">
        <v>432</v>
      </c>
      <c r="PJU44" s="562" t="s">
        <v>898</v>
      </c>
      <c r="PJV44" s="660" t="s">
        <v>432</v>
      </c>
      <c r="PJW44" s="562" t="s">
        <v>898</v>
      </c>
      <c r="PJX44" s="660" t="s">
        <v>432</v>
      </c>
      <c r="PJY44" s="562" t="s">
        <v>898</v>
      </c>
      <c r="PJZ44" s="660" t="s">
        <v>432</v>
      </c>
      <c r="PKA44" s="562" t="s">
        <v>898</v>
      </c>
      <c r="PKB44" s="660" t="s">
        <v>432</v>
      </c>
      <c r="PKC44" s="562" t="s">
        <v>898</v>
      </c>
      <c r="PKD44" s="660" t="s">
        <v>432</v>
      </c>
      <c r="PKE44" s="562" t="s">
        <v>898</v>
      </c>
      <c r="PKF44" s="660" t="s">
        <v>432</v>
      </c>
      <c r="PKG44" s="562" t="s">
        <v>898</v>
      </c>
      <c r="PKH44" s="660" t="s">
        <v>432</v>
      </c>
      <c r="PKI44" s="562" t="s">
        <v>898</v>
      </c>
      <c r="PKJ44" s="660" t="s">
        <v>432</v>
      </c>
      <c r="PKK44" s="562" t="s">
        <v>898</v>
      </c>
      <c r="PKL44" s="660" t="s">
        <v>432</v>
      </c>
      <c r="PKM44" s="562" t="s">
        <v>898</v>
      </c>
      <c r="PKN44" s="660" t="s">
        <v>432</v>
      </c>
      <c r="PKO44" s="562" t="s">
        <v>898</v>
      </c>
      <c r="PKP44" s="660" t="s">
        <v>432</v>
      </c>
      <c r="PKQ44" s="562" t="s">
        <v>898</v>
      </c>
      <c r="PKR44" s="660" t="s">
        <v>432</v>
      </c>
      <c r="PKS44" s="562" t="s">
        <v>898</v>
      </c>
      <c r="PKT44" s="660" t="s">
        <v>432</v>
      </c>
      <c r="PKU44" s="562" t="s">
        <v>898</v>
      </c>
      <c r="PKV44" s="660" t="s">
        <v>432</v>
      </c>
      <c r="PKW44" s="562" t="s">
        <v>898</v>
      </c>
      <c r="PKX44" s="660" t="s">
        <v>432</v>
      </c>
      <c r="PKY44" s="562" t="s">
        <v>898</v>
      </c>
      <c r="PKZ44" s="660" t="s">
        <v>432</v>
      </c>
      <c r="PLA44" s="562" t="s">
        <v>898</v>
      </c>
      <c r="PLB44" s="660" t="s">
        <v>432</v>
      </c>
      <c r="PLC44" s="562" t="s">
        <v>898</v>
      </c>
      <c r="PLD44" s="660" t="s">
        <v>432</v>
      </c>
      <c r="PLE44" s="562" t="s">
        <v>898</v>
      </c>
      <c r="PLF44" s="660" t="s">
        <v>432</v>
      </c>
      <c r="PLG44" s="562" t="s">
        <v>898</v>
      </c>
      <c r="PLH44" s="660" t="s">
        <v>432</v>
      </c>
      <c r="PLI44" s="562" t="s">
        <v>898</v>
      </c>
      <c r="PLJ44" s="660" t="s">
        <v>432</v>
      </c>
      <c r="PLK44" s="562" t="s">
        <v>898</v>
      </c>
      <c r="PLL44" s="660" t="s">
        <v>432</v>
      </c>
      <c r="PLM44" s="562" t="s">
        <v>898</v>
      </c>
      <c r="PLN44" s="660" t="s">
        <v>432</v>
      </c>
      <c r="PLO44" s="562" t="s">
        <v>898</v>
      </c>
      <c r="PLP44" s="660" t="s">
        <v>432</v>
      </c>
      <c r="PLQ44" s="562" t="s">
        <v>898</v>
      </c>
      <c r="PLR44" s="660" t="s">
        <v>432</v>
      </c>
      <c r="PLS44" s="562" t="s">
        <v>898</v>
      </c>
      <c r="PLT44" s="660" t="s">
        <v>432</v>
      </c>
      <c r="PLU44" s="562" t="s">
        <v>898</v>
      </c>
      <c r="PLV44" s="660" t="s">
        <v>432</v>
      </c>
      <c r="PLW44" s="562" t="s">
        <v>898</v>
      </c>
      <c r="PLX44" s="660" t="s">
        <v>432</v>
      </c>
      <c r="PLY44" s="562" t="s">
        <v>898</v>
      </c>
      <c r="PLZ44" s="660" t="s">
        <v>432</v>
      </c>
      <c r="PMA44" s="562" t="s">
        <v>898</v>
      </c>
      <c r="PMB44" s="660" t="s">
        <v>432</v>
      </c>
      <c r="PMC44" s="562" t="s">
        <v>898</v>
      </c>
      <c r="PMD44" s="660" t="s">
        <v>432</v>
      </c>
      <c r="PME44" s="562" t="s">
        <v>898</v>
      </c>
      <c r="PMF44" s="660" t="s">
        <v>432</v>
      </c>
      <c r="PMG44" s="562" t="s">
        <v>898</v>
      </c>
      <c r="PMH44" s="660" t="s">
        <v>432</v>
      </c>
      <c r="PMI44" s="562" t="s">
        <v>898</v>
      </c>
      <c r="PMJ44" s="660" t="s">
        <v>432</v>
      </c>
      <c r="PMK44" s="562" t="s">
        <v>898</v>
      </c>
      <c r="PML44" s="660" t="s">
        <v>432</v>
      </c>
      <c r="PMM44" s="562" t="s">
        <v>898</v>
      </c>
      <c r="PMN44" s="660" t="s">
        <v>432</v>
      </c>
      <c r="PMO44" s="562" t="s">
        <v>898</v>
      </c>
      <c r="PMP44" s="660" t="s">
        <v>432</v>
      </c>
      <c r="PMQ44" s="562" t="s">
        <v>898</v>
      </c>
      <c r="PMR44" s="660" t="s">
        <v>432</v>
      </c>
      <c r="PMS44" s="562" t="s">
        <v>898</v>
      </c>
      <c r="PMT44" s="660" t="s">
        <v>432</v>
      </c>
      <c r="PMU44" s="562" t="s">
        <v>898</v>
      </c>
      <c r="PMV44" s="660" t="s">
        <v>432</v>
      </c>
      <c r="PMW44" s="562" t="s">
        <v>898</v>
      </c>
      <c r="PMX44" s="660" t="s">
        <v>432</v>
      </c>
      <c r="PMY44" s="562" t="s">
        <v>898</v>
      </c>
      <c r="PMZ44" s="660" t="s">
        <v>432</v>
      </c>
      <c r="PNA44" s="562" t="s">
        <v>898</v>
      </c>
      <c r="PNB44" s="660" t="s">
        <v>432</v>
      </c>
      <c r="PNC44" s="562" t="s">
        <v>898</v>
      </c>
      <c r="PND44" s="660" t="s">
        <v>432</v>
      </c>
      <c r="PNE44" s="562" t="s">
        <v>898</v>
      </c>
      <c r="PNF44" s="660" t="s">
        <v>432</v>
      </c>
      <c r="PNG44" s="562" t="s">
        <v>898</v>
      </c>
      <c r="PNH44" s="660" t="s">
        <v>432</v>
      </c>
      <c r="PNI44" s="562" t="s">
        <v>898</v>
      </c>
      <c r="PNJ44" s="660" t="s">
        <v>432</v>
      </c>
      <c r="PNK44" s="562" t="s">
        <v>898</v>
      </c>
      <c r="PNL44" s="660" t="s">
        <v>432</v>
      </c>
      <c r="PNM44" s="562" t="s">
        <v>898</v>
      </c>
      <c r="PNN44" s="660" t="s">
        <v>432</v>
      </c>
      <c r="PNO44" s="562" t="s">
        <v>898</v>
      </c>
      <c r="PNP44" s="660" t="s">
        <v>432</v>
      </c>
      <c r="PNQ44" s="562" t="s">
        <v>898</v>
      </c>
      <c r="PNR44" s="660" t="s">
        <v>432</v>
      </c>
      <c r="PNS44" s="562" t="s">
        <v>898</v>
      </c>
      <c r="PNT44" s="660" t="s">
        <v>432</v>
      </c>
      <c r="PNU44" s="562" t="s">
        <v>898</v>
      </c>
      <c r="PNV44" s="660" t="s">
        <v>432</v>
      </c>
      <c r="PNW44" s="562" t="s">
        <v>898</v>
      </c>
      <c r="PNX44" s="660" t="s">
        <v>432</v>
      </c>
      <c r="PNY44" s="562" t="s">
        <v>898</v>
      </c>
      <c r="PNZ44" s="660" t="s">
        <v>432</v>
      </c>
      <c r="POA44" s="562" t="s">
        <v>898</v>
      </c>
      <c r="POB44" s="660" t="s">
        <v>432</v>
      </c>
      <c r="POC44" s="562" t="s">
        <v>898</v>
      </c>
      <c r="POD44" s="660" t="s">
        <v>432</v>
      </c>
      <c r="POE44" s="562" t="s">
        <v>898</v>
      </c>
      <c r="POF44" s="660" t="s">
        <v>432</v>
      </c>
      <c r="POG44" s="562" t="s">
        <v>898</v>
      </c>
      <c r="POH44" s="660" t="s">
        <v>432</v>
      </c>
      <c r="POI44" s="562" t="s">
        <v>898</v>
      </c>
      <c r="POJ44" s="660" t="s">
        <v>432</v>
      </c>
      <c r="POK44" s="562" t="s">
        <v>898</v>
      </c>
      <c r="POL44" s="660" t="s">
        <v>432</v>
      </c>
      <c r="POM44" s="562" t="s">
        <v>898</v>
      </c>
      <c r="PON44" s="660" t="s">
        <v>432</v>
      </c>
      <c r="POO44" s="562" t="s">
        <v>898</v>
      </c>
      <c r="POP44" s="660" t="s">
        <v>432</v>
      </c>
      <c r="POQ44" s="562" t="s">
        <v>898</v>
      </c>
      <c r="POR44" s="660" t="s">
        <v>432</v>
      </c>
      <c r="POS44" s="562" t="s">
        <v>898</v>
      </c>
      <c r="POT44" s="660" t="s">
        <v>432</v>
      </c>
      <c r="POU44" s="562" t="s">
        <v>898</v>
      </c>
      <c r="POV44" s="660" t="s">
        <v>432</v>
      </c>
      <c r="POW44" s="562" t="s">
        <v>898</v>
      </c>
      <c r="POX44" s="660" t="s">
        <v>432</v>
      </c>
      <c r="POY44" s="562" t="s">
        <v>898</v>
      </c>
      <c r="POZ44" s="660" t="s">
        <v>432</v>
      </c>
      <c r="PPA44" s="562" t="s">
        <v>898</v>
      </c>
      <c r="PPB44" s="660" t="s">
        <v>432</v>
      </c>
      <c r="PPC44" s="562" t="s">
        <v>898</v>
      </c>
      <c r="PPD44" s="660" t="s">
        <v>432</v>
      </c>
      <c r="PPE44" s="562" t="s">
        <v>898</v>
      </c>
      <c r="PPF44" s="660" t="s">
        <v>432</v>
      </c>
      <c r="PPG44" s="562" t="s">
        <v>898</v>
      </c>
      <c r="PPH44" s="660" t="s">
        <v>432</v>
      </c>
      <c r="PPI44" s="562" t="s">
        <v>898</v>
      </c>
      <c r="PPJ44" s="660" t="s">
        <v>432</v>
      </c>
      <c r="PPK44" s="562" t="s">
        <v>898</v>
      </c>
      <c r="PPL44" s="660" t="s">
        <v>432</v>
      </c>
      <c r="PPM44" s="562" t="s">
        <v>898</v>
      </c>
      <c r="PPN44" s="660" t="s">
        <v>432</v>
      </c>
      <c r="PPO44" s="562" t="s">
        <v>898</v>
      </c>
      <c r="PPP44" s="660" t="s">
        <v>432</v>
      </c>
      <c r="PPQ44" s="562" t="s">
        <v>898</v>
      </c>
      <c r="PPR44" s="660" t="s">
        <v>432</v>
      </c>
      <c r="PPS44" s="562" t="s">
        <v>898</v>
      </c>
      <c r="PPT44" s="660" t="s">
        <v>432</v>
      </c>
      <c r="PPU44" s="562" t="s">
        <v>898</v>
      </c>
      <c r="PPV44" s="660" t="s">
        <v>432</v>
      </c>
      <c r="PPW44" s="562" t="s">
        <v>898</v>
      </c>
      <c r="PPX44" s="660" t="s">
        <v>432</v>
      </c>
      <c r="PPY44" s="562" t="s">
        <v>898</v>
      </c>
      <c r="PPZ44" s="660" t="s">
        <v>432</v>
      </c>
      <c r="PQA44" s="562" t="s">
        <v>898</v>
      </c>
      <c r="PQB44" s="660" t="s">
        <v>432</v>
      </c>
      <c r="PQC44" s="562" t="s">
        <v>898</v>
      </c>
      <c r="PQD44" s="660" t="s">
        <v>432</v>
      </c>
      <c r="PQE44" s="562" t="s">
        <v>898</v>
      </c>
      <c r="PQF44" s="660" t="s">
        <v>432</v>
      </c>
      <c r="PQG44" s="562" t="s">
        <v>898</v>
      </c>
      <c r="PQH44" s="660" t="s">
        <v>432</v>
      </c>
      <c r="PQI44" s="562" t="s">
        <v>898</v>
      </c>
      <c r="PQJ44" s="660" t="s">
        <v>432</v>
      </c>
      <c r="PQK44" s="562" t="s">
        <v>898</v>
      </c>
      <c r="PQL44" s="660" t="s">
        <v>432</v>
      </c>
      <c r="PQM44" s="562" t="s">
        <v>898</v>
      </c>
      <c r="PQN44" s="660" t="s">
        <v>432</v>
      </c>
      <c r="PQO44" s="562" t="s">
        <v>898</v>
      </c>
      <c r="PQP44" s="660" t="s">
        <v>432</v>
      </c>
      <c r="PQQ44" s="562" t="s">
        <v>898</v>
      </c>
      <c r="PQR44" s="660" t="s">
        <v>432</v>
      </c>
      <c r="PQS44" s="562" t="s">
        <v>898</v>
      </c>
      <c r="PQT44" s="660" t="s">
        <v>432</v>
      </c>
      <c r="PQU44" s="562" t="s">
        <v>898</v>
      </c>
      <c r="PQV44" s="660" t="s">
        <v>432</v>
      </c>
      <c r="PQW44" s="562" t="s">
        <v>898</v>
      </c>
      <c r="PQX44" s="660" t="s">
        <v>432</v>
      </c>
      <c r="PQY44" s="562" t="s">
        <v>898</v>
      </c>
      <c r="PQZ44" s="660" t="s">
        <v>432</v>
      </c>
      <c r="PRA44" s="562" t="s">
        <v>898</v>
      </c>
      <c r="PRB44" s="660" t="s">
        <v>432</v>
      </c>
      <c r="PRC44" s="562" t="s">
        <v>898</v>
      </c>
      <c r="PRD44" s="660" t="s">
        <v>432</v>
      </c>
      <c r="PRE44" s="562" t="s">
        <v>898</v>
      </c>
      <c r="PRF44" s="660" t="s">
        <v>432</v>
      </c>
      <c r="PRG44" s="562" t="s">
        <v>898</v>
      </c>
      <c r="PRH44" s="660" t="s">
        <v>432</v>
      </c>
      <c r="PRI44" s="562" t="s">
        <v>898</v>
      </c>
      <c r="PRJ44" s="660" t="s">
        <v>432</v>
      </c>
      <c r="PRK44" s="562" t="s">
        <v>898</v>
      </c>
      <c r="PRL44" s="660" t="s">
        <v>432</v>
      </c>
      <c r="PRM44" s="562" t="s">
        <v>898</v>
      </c>
      <c r="PRN44" s="660" t="s">
        <v>432</v>
      </c>
      <c r="PRO44" s="562" t="s">
        <v>898</v>
      </c>
      <c r="PRP44" s="660" t="s">
        <v>432</v>
      </c>
      <c r="PRQ44" s="562" t="s">
        <v>898</v>
      </c>
      <c r="PRR44" s="660" t="s">
        <v>432</v>
      </c>
      <c r="PRS44" s="562" t="s">
        <v>898</v>
      </c>
      <c r="PRT44" s="660" t="s">
        <v>432</v>
      </c>
      <c r="PRU44" s="562" t="s">
        <v>898</v>
      </c>
      <c r="PRV44" s="660" t="s">
        <v>432</v>
      </c>
      <c r="PRW44" s="562" t="s">
        <v>898</v>
      </c>
      <c r="PRX44" s="660" t="s">
        <v>432</v>
      </c>
      <c r="PRY44" s="562" t="s">
        <v>898</v>
      </c>
      <c r="PRZ44" s="660" t="s">
        <v>432</v>
      </c>
      <c r="PSA44" s="562" t="s">
        <v>898</v>
      </c>
      <c r="PSB44" s="660" t="s">
        <v>432</v>
      </c>
      <c r="PSC44" s="562" t="s">
        <v>898</v>
      </c>
      <c r="PSD44" s="660" t="s">
        <v>432</v>
      </c>
      <c r="PSE44" s="562" t="s">
        <v>898</v>
      </c>
      <c r="PSF44" s="660" t="s">
        <v>432</v>
      </c>
      <c r="PSG44" s="562" t="s">
        <v>898</v>
      </c>
      <c r="PSH44" s="660" t="s">
        <v>432</v>
      </c>
      <c r="PSI44" s="562" t="s">
        <v>898</v>
      </c>
      <c r="PSJ44" s="660" t="s">
        <v>432</v>
      </c>
      <c r="PSK44" s="562" t="s">
        <v>898</v>
      </c>
      <c r="PSL44" s="660" t="s">
        <v>432</v>
      </c>
      <c r="PSM44" s="562" t="s">
        <v>898</v>
      </c>
      <c r="PSN44" s="660" t="s">
        <v>432</v>
      </c>
      <c r="PSO44" s="562" t="s">
        <v>898</v>
      </c>
      <c r="PSP44" s="660" t="s">
        <v>432</v>
      </c>
      <c r="PSQ44" s="562" t="s">
        <v>898</v>
      </c>
      <c r="PSR44" s="660" t="s">
        <v>432</v>
      </c>
      <c r="PSS44" s="562" t="s">
        <v>898</v>
      </c>
      <c r="PST44" s="660" t="s">
        <v>432</v>
      </c>
      <c r="PSU44" s="562" t="s">
        <v>898</v>
      </c>
      <c r="PSV44" s="660" t="s">
        <v>432</v>
      </c>
      <c r="PSW44" s="562" t="s">
        <v>898</v>
      </c>
      <c r="PSX44" s="660" t="s">
        <v>432</v>
      </c>
      <c r="PSY44" s="562" t="s">
        <v>898</v>
      </c>
      <c r="PSZ44" s="660" t="s">
        <v>432</v>
      </c>
      <c r="PTA44" s="562" t="s">
        <v>898</v>
      </c>
      <c r="PTB44" s="660" t="s">
        <v>432</v>
      </c>
      <c r="PTC44" s="562" t="s">
        <v>898</v>
      </c>
      <c r="PTD44" s="660" t="s">
        <v>432</v>
      </c>
      <c r="PTE44" s="562" t="s">
        <v>898</v>
      </c>
      <c r="PTF44" s="660" t="s">
        <v>432</v>
      </c>
      <c r="PTG44" s="562" t="s">
        <v>898</v>
      </c>
      <c r="PTH44" s="660" t="s">
        <v>432</v>
      </c>
      <c r="PTI44" s="562" t="s">
        <v>898</v>
      </c>
      <c r="PTJ44" s="660" t="s">
        <v>432</v>
      </c>
      <c r="PTK44" s="562" t="s">
        <v>898</v>
      </c>
      <c r="PTL44" s="660" t="s">
        <v>432</v>
      </c>
      <c r="PTM44" s="562" t="s">
        <v>898</v>
      </c>
      <c r="PTN44" s="660" t="s">
        <v>432</v>
      </c>
      <c r="PTO44" s="562" t="s">
        <v>898</v>
      </c>
      <c r="PTP44" s="660" t="s">
        <v>432</v>
      </c>
      <c r="PTQ44" s="562" t="s">
        <v>898</v>
      </c>
      <c r="PTR44" s="660" t="s">
        <v>432</v>
      </c>
      <c r="PTS44" s="562" t="s">
        <v>898</v>
      </c>
      <c r="PTT44" s="660" t="s">
        <v>432</v>
      </c>
      <c r="PTU44" s="562" t="s">
        <v>898</v>
      </c>
      <c r="PTV44" s="660" t="s">
        <v>432</v>
      </c>
      <c r="PTW44" s="562" t="s">
        <v>898</v>
      </c>
      <c r="PTX44" s="660" t="s">
        <v>432</v>
      </c>
      <c r="PTY44" s="562" t="s">
        <v>898</v>
      </c>
      <c r="PTZ44" s="660" t="s">
        <v>432</v>
      </c>
      <c r="PUA44" s="562" t="s">
        <v>898</v>
      </c>
      <c r="PUB44" s="660" t="s">
        <v>432</v>
      </c>
      <c r="PUC44" s="562" t="s">
        <v>898</v>
      </c>
      <c r="PUD44" s="660" t="s">
        <v>432</v>
      </c>
      <c r="PUE44" s="562" t="s">
        <v>898</v>
      </c>
      <c r="PUF44" s="660" t="s">
        <v>432</v>
      </c>
      <c r="PUG44" s="562" t="s">
        <v>898</v>
      </c>
      <c r="PUH44" s="660" t="s">
        <v>432</v>
      </c>
      <c r="PUI44" s="562" t="s">
        <v>898</v>
      </c>
      <c r="PUJ44" s="660" t="s">
        <v>432</v>
      </c>
      <c r="PUK44" s="562" t="s">
        <v>898</v>
      </c>
      <c r="PUL44" s="660" t="s">
        <v>432</v>
      </c>
      <c r="PUM44" s="562" t="s">
        <v>898</v>
      </c>
      <c r="PUN44" s="660" t="s">
        <v>432</v>
      </c>
      <c r="PUO44" s="562" t="s">
        <v>898</v>
      </c>
      <c r="PUP44" s="660" t="s">
        <v>432</v>
      </c>
      <c r="PUQ44" s="562" t="s">
        <v>898</v>
      </c>
      <c r="PUR44" s="660" t="s">
        <v>432</v>
      </c>
      <c r="PUS44" s="562" t="s">
        <v>898</v>
      </c>
      <c r="PUT44" s="660" t="s">
        <v>432</v>
      </c>
      <c r="PUU44" s="562" t="s">
        <v>898</v>
      </c>
      <c r="PUV44" s="660" t="s">
        <v>432</v>
      </c>
      <c r="PUW44" s="562" t="s">
        <v>898</v>
      </c>
      <c r="PUX44" s="660" t="s">
        <v>432</v>
      </c>
      <c r="PUY44" s="562" t="s">
        <v>898</v>
      </c>
      <c r="PUZ44" s="660" t="s">
        <v>432</v>
      </c>
      <c r="PVA44" s="562" t="s">
        <v>898</v>
      </c>
      <c r="PVB44" s="660" t="s">
        <v>432</v>
      </c>
      <c r="PVC44" s="562" t="s">
        <v>898</v>
      </c>
      <c r="PVD44" s="660" t="s">
        <v>432</v>
      </c>
      <c r="PVE44" s="562" t="s">
        <v>898</v>
      </c>
      <c r="PVF44" s="660" t="s">
        <v>432</v>
      </c>
      <c r="PVG44" s="562" t="s">
        <v>898</v>
      </c>
      <c r="PVH44" s="660" t="s">
        <v>432</v>
      </c>
      <c r="PVI44" s="562" t="s">
        <v>898</v>
      </c>
      <c r="PVJ44" s="660" t="s">
        <v>432</v>
      </c>
      <c r="PVK44" s="562" t="s">
        <v>898</v>
      </c>
      <c r="PVL44" s="660" t="s">
        <v>432</v>
      </c>
      <c r="PVM44" s="562" t="s">
        <v>898</v>
      </c>
      <c r="PVN44" s="660" t="s">
        <v>432</v>
      </c>
      <c r="PVO44" s="562" t="s">
        <v>898</v>
      </c>
      <c r="PVP44" s="660" t="s">
        <v>432</v>
      </c>
      <c r="PVQ44" s="562" t="s">
        <v>898</v>
      </c>
      <c r="PVR44" s="660" t="s">
        <v>432</v>
      </c>
      <c r="PVS44" s="562" t="s">
        <v>898</v>
      </c>
      <c r="PVT44" s="660" t="s">
        <v>432</v>
      </c>
      <c r="PVU44" s="562" t="s">
        <v>898</v>
      </c>
      <c r="PVV44" s="660" t="s">
        <v>432</v>
      </c>
      <c r="PVW44" s="562" t="s">
        <v>898</v>
      </c>
      <c r="PVX44" s="660" t="s">
        <v>432</v>
      </c>
      <c r="PVY44" s="562" t="s">
        <v>898</v>
      </c>
      <c r="PVZ44" s="660" t="s">
        <v>432</v>
      </c>
      <c r="PWA44" s="562" t="s">
        <v>898</v>
      </c>
      <c r="PWB44" s="660" t="s">
        <v>432</v>
      </c>
      <c r="PWC44" s="562" t="s">
        <v>898</v>
      </c>
      <c r="PWD44" s="660" t="s">
        <v>432</v>
      </c>
      <c r="PWE44" s="562" t="s">
        <v>898</v>
      </c>
      <c r="PWF44" s="660" t="s">
        <v>432</v>
      </c>
      <c r="PWG44" s="562" t="s">
        <v>898</v>
      </c>
      <c r="PWH44" s="660" t="s">
        <v>432</v>
      </c>
      <c r="PWI44" s="562" t="s">
        <v>898</v>
      </c>
      <c r="PWJ44" s="660" t="s">
        <v>432</v>
      </c>
      <c r="PWK44" s="562" t="s">
        <v>898</v>
      </c>
      <c r="PWL44" s="660" t="s">
        <v>432</v>
      </c>
      <c r="PWM44" s="562" t="s">
        <v>898</v>
      </c>
      <c r="PWN44" s="660" t="s">
        <v>432</v>
      </c>
      <c r="PWO44" s="562" t="s">
        <v>898</v>
      </c>
      <c r="PWP44" s="660" t="s">
        <v>432</v>
      </c>
      <c r="PWQ44" s="562" t="s">
        <v>898</v>
      </c>
      <c r="PWR44" s="660" t="s">
        <v>432</v>
      </c>
      <c r="PWS44" s="562" t="s">
        <v>898</v>
      </c>
      <c r="PWT44" s="660" t="s">
        <v>432</v>
      </c>
      <c r="PWU44" s="562" t="s">
        <v>898</v>
      </c>
      <c r="PWV44" s="660" t="s">
        <v>432</v>
      </c>
      <c r="PWW44" s="562" t="s">
        <v>898</v>
      </c>
      <c r="PWX44" s="660" t="s">
        <v>432</v>
      </c>
      <c r="PWY44" s="562" t="s">
        <v>898</v>
      </c>
      <c r="PWZ44" s="660" t="s">
        <v>432</v>
      </c>
      <c r="PXA44" s="562" t="s">
        <v>898</v>
      </c>
      <c r="PXB44" s="660" t="s">
        <v>432</v>
      </c>
      <c r="PXC44" s="562" t="s">
        <v>898</v>
      </c>
      <c r="PXD44" s="660" t="s">
        <v>432</v>
      </c>
      <c r="PXE44" s="562" t="s">
        <v>898</v>
      </c>
      <c r="PXF44" s="660" t="s">
        <v>432</v>
      </c>
      <c r="PXG44" s="562" t="s">
        <v>898</v>
      </c>
      <c r="PXH44" s="660" t="s">
        <v>432</v>
      </c>
      <c r="PXI44" s="562" t="s">
        <v>898</v>
      </c>
      <c r="PXJ44" s="660" t="s">
        <v>432</v>
      </c>
      <c r="PXK44" s="562" t="s">
        <v>898</v>
      </c>
      <c r="PXL44" s="660" t="s">
        <v>432</v>
      </c>
      <c r="PXM44" s="562" t="s">
        <v>898</v>
      </c>
      <c r="PXN44" s="660" t="s">
        <v>432</v>
      </c>
      <c r="PXO44" s="562" t="s">
        <v>898</v>
      </c>
      <c r="PXP44" s="660" t="s">
        <v>432</v>
      </c>
      <c r="PXQ44" s="562" t="s">
        <v>898</v>
      </c>
      <c r="PXR44" s="660" t="s">
        <v>432</v>
      </c>
      <c r="PXS44" s="562" t="s">
        <v>898</v>
      </c>
      <c r="PXT44" s="660" t="s">
        <v>432</v>
      </c>
      <c r="PXU44" s="562" t="s">
        <v>898</v>
      </c>
      <c r="PXV44" s="660" t="s">
        <v>432</v>
      </c>
      <c r="PXW44" s="562" t="s">
        <v>898</v>
      </c>
      <c r="PXX44" s="660" t="s">
        <v>432</v>
      </c>
      <c r="PXY44" s="562" t="s">
        <v>898</v>
      </c>
      <c r="PXZ44" s="660" t="s">
        <v>432</v>
      </c>
      <c r="PYA44" s="562" t="s">
        <v>898</v>
      </c>
      <c r="PYB44" s="660" t="s">
        <v>432</v>
      </c>
      <c r="PYC44" s="562" t="s">
        <v>898</v>
      </c>
      <c r="PYD44" s="660" t="s">
        <v>432</v>
      </c>
      <c r="PYE44" s="562" t="s">
        <v>898</v>
      </c>
      <c r="PYF44" s="660" t="s">
        <v>432</v>
      </c>
      <c r="PYG44" s="562" t="s">
        <v>898</v>
      </c>
      <c r="PYH44" s="660" t="s">
        <v>432</v>
      </c>
      <c r="PYI44" s="562" t="s">
        <v>898</v>
      </c>
      <c r="PYJ44" s="660" t="s">
        <v>432</v>
      </c>
      <c r="PYK44" s="562" t="s">
        <v>898</v>
      </c>
      <c r="PYL44" s="660" t="s">
        <v>432</v>
      </c>
      <c r="PYM44" s="562" t="s">
        <v>898</v>
      </c>
      <c r="PYN44" s="660" t="s">
        <v>432</v>
      </c>
      <c r="PYO44" s="562" t="s">
        <v>898</v>
      </c>
      <c r="PYP44" s="660" t="s">
        <v>432</v>
      </c>
      <c r="PYQ44" s="562" t="s">
        <v>898</v>
      </c>
      <c r="PYR44" s="660" t="s">
        <v>432</v>
      </c>
      <c r="PYS44" s="562" t="s">
        <v>898</v>
      </c>
      <c r="PYT44" s="660" t="s">
        <v>432</v>
      </c>
      <c r="PYU44" s="562" t="s">
        <v>898</v>
      </c>
      <c r="PYV44" s="660" t="s">
        <v>432</v>
      </c>
      <c r="PYW44" s="562" t="s">
        <v>898</v>
      </c>
      <c r="PYX44" s="660" t="s">
        <v>432</v>
      </c>
      <c r="PYY44" s="562" t="s">
        <v>898</v>
      </c>
      <c r="PYZ44" s="660" t="s">
        <v>432</v>
      </c>
      <c r="PZA44" s="562" t="s">
        <v>898</v>
      </c>
      <c r="PZB44" s="660" t="s">
        <v>432</v>
      </c>
      <c r="PZC44" s="562" t="s">
        <v>898</v>
      </c>
      <c r="PZD44" s="660" t="s">
        <v>432</v>
      </c>
      <c r="PZE44" s="562" t="s">
        <v>898</v>
      </c>
      <c r="PZF44" s="660" t="s">
        <v>432</v>
      </c>
      <c r="PZG44" s="562" t="s">
        <v>898</v>
      </c>
      <c r="PZH44" s="660" t="s">
        <v>432</v>
      </c>
      <c r="PZI44" s="562" t="s">
        <v>898</v>
      </c>
      <c r="PZJ44" s="660" t="s">
        <v>432</v>
      </c>
      <c r="PZK44" s="562" t="s">
        <v>898</v>
      </c>
      <c r="PZL44" s="660" t="s">
        <v>432</v>
      </c>
      <c r="PZM44" s="562" t="s">
        <v>898</v>
      </c>
      <c r="PZN44" s="660" t="s">
        <v>432</v>
      </c>
      <c r="PZO44" s="562" t="s">
        <v>898</v>
      </c>
      <c r="PZP44" s="660" t="s">
        <v>432</v>
      </c>
      <c r="PZQ44" s="562" t="s">
        <v>898</v>
      </c>
      <c r="PZR44" s="660" t="s">
        <v>432</v>
      </c>
      <c r="PZS44" s="562" t="s">
        <v>898</v>
      </c>
      <c r="PZT44" s="660" t="s">
        <v>432</v>
      </c>
      <c r="PZU44" s="562" t="s">
        <v>898</v>
      </c>
      <c r="PZV44" s="660" t="s">
        <v>432</v>
      </c>
      <c r="PZW44" s="562" t="s">
        <v>898</v>
      </c>
      <c r="PZX44" s="660" t="s">
        <v>432</v>
      </c>
      <c r="PZY44" s="562" t="s">
        <v>898</v>
      </c>
      <c r="PZZ44" s="660" t="s">
        <v>432</v>
      </c>
      <c r="QAA44" s="562" t="s">
        <v>898</v>
      </c>
      <c r="QAB44" s="660" t="s">
        <v>432</v>
      </c>
      <c r="QAC44" s="562" t="s">
        <v>898</v>
      </c>
      <c r="QAD44" s="660" t="s">
        <v>432</v>
      </c>
      <c r="QAE44" s="562" t="s">
        <v>898</v>
      </c>
      <c r="QAF44" s="660" t="s">
        <v>432</v>
      </c>
      <c r="QAG44" s="562" t="s">
        <v>898</v>
      </c>
      <c r="QAH44" s="660" t="s">
        <v>432</v>
      </c>
      <c r="QAI44" s="562" t="s">
        <v>898</v>
      </c>
      <c r="QAJ44" s="660" t="s">
        <v>432</v>
      </c>
      <c r="QAK44" s="562" t="s">
        <v>898</v>
      </c>
      <c r="QAL44" s="660" t="s">
        <v>432</v>
      </c>
      <c r="QAM44" s="562" t="s">
        <v>898</v>
      </c>
      <c r="QAN44" s="660" t="s">
        <v>432</v>
      </c>
      <c r="QAO44" s="562" t="s">
        <v>898</v>
      </c>
      <c r="QAP44" s="660" t="s">
        <v>432</v>
      </c>
      <c r="QAQ44" s="562" t="s">
        <v>898</v>
      </c>
      <c r="QAR44" s="660" t="s">
        <v>432</v>
      </c>
      <c r="QAS44" s="562" t="s">
        <v>898</v>
      </c>
      <c r="QAT44" s="660" t="s">
        <v>432</v>
      </c>
      <c r="QAU44" s="562" t="s">
        <v>898</v>
      </c>
      <c r="QAV44" s="660" t="s">
        <v>432</v>
      </c>
      <c r="QAW44" s="562" t="s">
        <v>898</v>
      </c>
      <c r="QAX44" s="660" t="s">
        <v>432</v>
      </c>
      <c r="QAY44" s="562" t="s">
        <v>898</v>
      </c>
      <c r="QAZ44" s="660" t="s">
        <v>432</v>
      </c>
      <c r="QBA44" s="562" t="s">
        <v>898</v>
      </c>
      <c r="QBB44" s="660" t="s">
        <v>432</v>
      </c>
      <c r="QBC44" s="562" t="s">
        <v>898</v>
      </c>
      <c r="QBD44" s="660" t="s">
        <v>432</v>
      </c>
      <c r="QBE44" s="562" t="s">
        <v>898</v>
      </c>
      <c r="QBF44" s="660" t="s">
        <v>432</v>
      </c>
      <c r="QBG44" s="562" t="s">
        <v>898</v>
      </c>
      <c r="QBH44" s="660" t="s">
        <v>432</v>
      </c>
      <c r="QBI44" s="562" t="s">
        <v>898</v>
      </c>
      <c r="QBJ44" s="660" t="s">
        <v>432</v>
      </c>
      <c r="QBK44" s="562" t="s">
        <v>898</v>
      </c>
      <c r="QBL44" s="660" t="s">
        <v>432</v>
      </c>
      <c r="QBM44" s="562" t="s">
        <v>898</v>
      </c>
      <c r="QBN44" s="660" t="s">
        <v>432</v>
      </c>
      <c r="QBO44" s="562" t="s">
        <v>898</v>
      </c>
      <c r="QBP44" s="660" t="s">
        <v>432</v>
      </c>
      <c r="QBQ44" s="562" t="s">
        <v>898</v>
      </c>
      <c r="QBR44" s="660" t="s">
        <v>432</v>
      </c>
      <c r="QBS44" s="562" t="s">
        <v>898</v>
      </c>
      <c r="QBT44" s="660" t="s">
        <v>432</v>
      </c>
      <c r="QBU44" s="562" t="s">
        <v>898</v>
      </c>
      <c r="QBV44" s="660" t="s">
        <v>432</v>
      </c>
      <c r="QBW44" s="562" t="s">
        <v>898</v>
      </c>
      <c r="QBX44" s="660" t="s">
        <v>432</v>
      </c>
      <c r="QBY44" s="562" t="s">
        <v>898</v>
      </c>
      <c r="QBZ44" s="660" t="s">
        <v>432</v>
      </c>
      <c r="QCA44" s="562" t="s">
        <v>898</v>
      </c>
      <c r="QCB44" s="660" t="s">
        <v>432</v>
      </c>
      <c r="QCC44" s="562" t="s">
        <v>898</v>
      </c>
      <c r="QCD44" s="660" t="s">
        <v>432</v>
      </c>
      <c r="QCE44" s="562" t="s">
        <v>898</v>
      </c>
      <c r="QCF44" s="660" t="s">
        <v>432</v>
      </c>
      <c r="QCG44" s="562" t="s">
        <v>898</v>
      </c>
      <c r="QCH44" s="660" t="s">
        <v>432</v>
      </c>
      <c r="QCI44" s="562" t="s">
        <v>898</v>
      </c>
      <c r="QCJ44" s="660" t="s">
        <v>432</v>
      </c>
      <c r="QCK44" s="562" t="s">
        <v>898</v>
      </c>
      <c r="QCL44" s="660" t="s">
        <v>432</v>
      </c>
      <c r="QCM44" s="562" t="s">
        <v>898</v>
      </c>
      <c r="QCN44" s="660" t="s">
        <v>432</v>
      </c>
      <c r="QCO44" s="562" t="s">
        <v>898</v>
      </c>
      <c r="QCP44" s="660" t="s">
        <v>432</v>
      </c>
      <c r="QCQ44" s="562" t="s">
        <v>898</v>
      </c>
      <c r="QCR44" s="660" t="s">
        <v>432</v>
      </c>
      <c r="QCS44" s="562" t="s">
        <v>898</v>
      </c>
      <c r="QCT44" s="660" t="s">
        <v>432</v>
      </c>
      <c r="QCU44" s="562" t="s">
        <v>898</v>
      </c>
      <c r="QCV44" s="660" t="s">
        <v>432</v>
      </c>
      <c r="QCW44" s="562" t="s">
        <v>898</v>
      </c>
      <c r="QCX44" s="660" t="s">
        <v>432</v>
      </c>
      <c r="QCY44" s="562" t="s">
        <v>898</v>
      </c>
      <c r="QCZ44" s="660" t="s">
        <v>432</v>
      </c>
      <c r="QDA44" s="562" t="s">
        <v>898</v>
      </c>
      <c r="QDB44" s="660" t="s">
        <v>432</v>
      </c>
      <c r="QDC44" s="562" t="s">
        <v>898</v>
      </c>
      <c r="QDD44" s="660" t="s">
        <v>432</v>
      </c>
      <c r="QDE44" s="562" t="s">
        <v>898</v>
      </c>
      <c r="QDF44" s="660" t="s">
        <v>432</v>
      </c>
      <c r="QDG44" s="562" t="s">
        <v>898</v>
      </c>
      <c r="QDH44" s="660" t="s">
        <v>432</v>
      </c>
      <c r="QDI44" s="562" t="s">
        <v>898</v>
      </c>
      <c r="QDJ44" s="660" t="s">
        <v>432</v>
      </c>
      <c r="QDK44" s="562" t="s">
        <v>898</v>
      </c>
      <c r="QDL44" s="660" t="s">
        <v>432</v>
      </c>
      <c r="QDM44" s="562" t="s">
        <v>898</v>
      </c>
      <c r="QDN44" s="660" t="s">
        <v>432</v>
      </c>
      <c r="QDO44" s="562" t="s">
        <v>898</v>
      </c>
      <c r="QDP44" s="660" t="s">
        <v>432</v>
      </c>
      <c r="QDQ44" s="562" t="s">
        <v>898</v>
      </c>
      <c r="QDR44" s="660" t="s">
        <v>432</v>
      </c>
      <c r="QDS44" s="562" t="s">
        <v>898</v>
      </c>
      <c r="QDT44" s="660" t="s">
        <v>432</v>
      </c>
      <c r="QDU44" s="562" t="s">
        <v>898</v>
      </c>
      <c r="QDV44" s="660" t="s">
        <v>432</v>
      </c>
      <c r="QDW44" s="562" t="s">
        <v>898</v>
      </c>
      <c r="QDX44" s="660" t="s">
        <v>432</v>
      </c>
      <c r="QDY44" s="562" t="s">
        <v>898</v>
      </c>
      <c r="QDZ44" s="660" t="s">
        <v>432</v>
      </c>
      <c r="QEA44" s="562" t="s">
        <v>898</v>
      </c>
      <c r="QEB44" s="660" t="s">
        <v>432</v>
      </c>
      <c r="QEC44" s="562" t="s">
        <v>898</v>
      </c>
      <c r="QED44" s="660" t="s">
        <v>432</v>
      </c>
      <c r="QEE44" s="562" t="s">
        <v>898</v>
      </c>
      <c r="QEF44" s="660" t="s">
        <v>432</v>
      </c>
      <c r="QEG44" s="562" t="s">
        <v>898</v>
      </c>
      <c r="QEH44" s="660" t="s">
        <v>432</v>
      </c>
      <c r="QEI44" s="562" t="s">
        <v>898</v>
      </c>
      <c r="QEJ44" s="660" t="s">
        <v>432</v>
      </c>
      <c r="QEK44" s="562" t="s">
        <v>898</v>
      </c>
      <c r="QEL44" s="660" t="s">
        <v>432</v>
      </c>
      <c r="QEM44" s="562" t="s">
        <v>898</v>
      </c>
      <c r="QEN44" s="660" t="s">
        <v>432</v>
      </c>
      <c r="QEO44" s="562" t="s">
        <v>898</v>
      </c>
      <c r="QEP44" s="660" t="s">
        <v>432</v>
      </c>
      <c r="QEQ44" s="562" t="s">
        <v>898</v>
      </c>
      <c r="QER44" s="660" t="s">
        <v>432</v>
      </c>
      <c r="QES44" s="562" t="s">
        <v>898</v>
      </c>
      <c r="QET44" s="660" t="s">
        <v>432</v>
      </c>
      <c r="QEU44" s="562" t="s">
        <v>898</v>
      </c>
      <c r="QEV44" s="660" t="s">
        <v>432</v>
      </c>
      <c r="QEW44" s="562" t="s">
        <v>898</v>
      </c>
      <c r="QEX44" s="660" t="s">
        <v>432</v>
      </c>
      <c r="QEY44" s="562" t="s">
        <v>898</v>
      </c>
      <c r="QEZ44" s="660" t="s">
        <v>432</v>
      </c>
      <c r="QFA44" s="562" t="s">
        <v>898</v>
      </c>
      <c r="QFB44" s="660" t="s">
        <v>432</v>
      </c>
      <c r="QFC44" s="562" t="s">
        <v>898</v>
      </c>
      <c r="QFD44" s="660" t="s">
        <v>432</v>
      </c>
      <c r="QFE44" s="562" t="s">
        <v>898</v>
      </c>
      <c r="QFF44" s="660" t="s">
        <v>432</v>
      </c>
      <c r="QFG44" s="562" t="s">
        <v>898</v>
      </c>
      <c r="QFH44" s="660" t="s">
        <v>432</v>
      </c>
      <c r="QFI44" s="562" t="s">
        <v>898</v>
      </c>
      <c r="QFJ44" s="660" t="s">
        <v>432</v>
      </c>
      <c r="QFK44" s="562" t="s">
        <v>898</v>
      </c>
      <c r="QFL44" s="660" t="s">
        <v>432</v>
      </c>
      <c r="QFM44" s="562" t="s">
        <v>898</v>
      </c>
      <c r="QFN44" s="660" t="s">
        <v>432</v>
      </c>
      <c r="QFO44" s="562" t="s">
        <v>898</v>
      </c>
      <c r="QFP44" s="660" t="s">
        <v>432</v>
      </c>
      <c r="QFQ44" s="562" t="s">
        <v>898</v>
      </c>
      <c r="QFR44" s="660" t="s">
        <v>432</v>
      </c>
      <c r="QFS44" s="562" t="s">
        <v>898</v>
      </c>
      <c r="QFT44" s="660" t="s">
        <v>432</v>
      </c>
      <c r="QFU44" s="562" t="s">
        <v>898</v>
      </c>
      <c r="QFV44" s="660" t="s">
        <v>432</v>
      </c>
      <c r="QFW44" s="562" t="s">
        <v>898</v>
      </c>
      <c r="QFX44" s="660" t="s">
        <v>432</v>
      </c>
      <c r="QFY44" s="562" t="s">
        <v>898</v>
      </c>
      <c r="QFZ44" s="660" t="s">
        <v>432</v>
      </c>
      <c r="QGA44" s="562" t="s">
        <v>898</v>
      </c>
      <c r="QGB44" s="660" t="s">
        <v>432</v>
      </c>
      <c r="QGC44" s="562" t="s">
        <v>898</v>
      </c>
      <c r="QGD44" s="660" t="s">
        <v>432</v>
      </c>
      <c r="QGE44" s="562" t="s">
        <v>898</v>
      </c>
      <c r="QGF44" s="660" t="s">
        <v>432</v>
      </c>
      <c r="QGG44" s="562" t="s">
        <v>898</v>
      </c>
      <c r="QGH44" s="660" t="s">
        <v>432</v>
      </c>
      <c r="QGI44" s="562" t="s">
        <v>898</v>
      </c>
      <c r="QGJ44" s="660" t="s">
        <v>432</v>
      </c>
      <c r="QGK44" s="562" t="s">
        <v>898</v>
      </c>
      <c r="QGL44" s="660" t="s">
        <v>432</v>
      </c>
      <c r="QGM44" s="562" t="s">
        <v>898</v>
      </c>
      <c r="QGN44" s="660" t="s">
        <v>432</v>
      </c>
      <c r="QGO44" s="562" t="s">
        <v>898</v>
      </c>
      <c r="QGP44" s="660" t="s">
        <v>432</v>
      </c>
      <c r="QGQ44" s="562" t="s">
        <v>898</v>
      </c>
      <c r="QGR44" s="660" t="s">
        <v>432</v>
      </c>
      <c r="QGS44" s="562" t="s">
        <v>898</v>
      </c>
      <c r="QGT44" s="660" t="s">
        <v>432</v>
      </c>
      <c r="QGU44" s="562" t="s">
        <v>898</v>
      </c>
      <c r="QGV44" s="660" t="s">
        <v>432</v>
      </c>
      <c r="QGW44" s="562" t="s">
        <v>898</v>
      </c>
      <c r="QGX44" s="660" t="s">
        <v>432</v>
      </c>
      <c r="QGY44" s="562" t="s">
        <v>898</v>
      </c>
      <c r="QGZ44" s="660" t="s">
        <v>432</v>
      </c>
      <c r="QHA44" s="562" t="s">
        <v>898</v>
      </c>
      <c r="QHB44" s="660" t="s">
        <v>432</v>
      </c>
      <c r="QHC44" s="562" t="s">
        <v>898</v>
      </c>
      <c r="QHD44" s="660" t="s">
        <v>432</v>
      </c>
      <c r="QHE44" s="562" t="s">
        <v>898</v>
      </c>
      <c r="QHF44" s="660" t="s">
        <v>432</v>
      </c>
      <c r="QHG44" s="562" t="s">
        <v>898</v>
      </c>
      <c r="QHH44" s="660" t="s">
        <v>432</v>
      </c>
      <c r="QHI44" s="562" t="s">
        <v>898</v>
      </c>
      <c r="QHJ44" s="660" t="s">
        <v>432</v>
      </c>
      <c r="QHK44" s="562" t="s">
        <v>898</v>
      </c>
      <c r="QHL44" s="660" t="s">
        <v>432</v>
      </c>
      <c r="QHM44" s="562" t="s">
        <v>898</v>
      </c>
      <c r="QHN44" s="660" t="s">
        <v>432</v>
      </c>
      <c r="QHO44" s="562" t="s">
        <v>898</v>
      </c>
      <c r="QHP44" s="660" t="s">
        <v>432</v>
      </c>
      <c r="QHQ44" s="562" t="s">
        <v>898</v>
      </c>
      <c r="QHR44" s="660" t="s">
        <v>432</v>
      </c>
      <c r="QHS44" s="562" t="s">
        <v>898</v>
      </c>
      <c r="QHT44" s="660" t="s">
        <v>432</v>
      </c>
      <c r="QHU44" s="562" t="s">
        <v>898</v>
      </c>
      <c r="QHV44" s="660" t="s">
        <v>432</v>
      </c>
      <c r="QHW44" s="562" t="s">
        <v>898</v>
      </c>
      <c r="QHX44" s="660" t="s">
        <v>432</v>
      </c>
      <c r="QHY44" s="562" t="s">
        <v>898</v>
      </c>
      <c r="QHZ44" s="660" t="s">
        <v>432</v>
      </c>
      <c r="QIA44" s="562" t="s">
        <v>898</v>
      </c>
      <c r="QIB44" s="660" t="s">
        <v>432</v>
      </c>
      <c r="QIC44" s="562" t="s">
        <v>898</v>
      </c>
      <c r="QID44" s="660" t="s">
        <v>432</v>
      </c>
      <c r="QIE44" s="562" t="s">
        <v>898</v>
      </c>
      <c r="QIF44" s="660" t="s">
        <v>432</v>
      </c>
      <c r="QIG44" s="562" t="s">
        <v>898</v>
      </c>
      <c r="QIH44" s="660" t="s">
        <v>432</v>
      </c>
      <c r="QII44" s="562" t="s">
        <v>898</v>
      </c>
      <c r="QIJ44" s="660" t="s">
        <v>432</v>
      </c>
      <c r="QIK44" s="562" t="s">
        <v>898</v>
      </c>
      <c r="QIL44" s="660" t="s">
        <v>432</v>
      </c>
      <c r="QIM44" s="562" t="s">
        <v>898</v>
      </c>
      <c r="QIN44" s="660" t="s">
        <v>432</v>
      </c>
      <c r="QIO44" s="562" t="s">
        <v>898</v>
      </c>
      <c r="QIP44" s="660" t="s">
        <v>432</v>
      </c>
      <c r="QIQ44" s="562" t="s">
        <v>898</v>
      </c>
      <c r="QIR44" s="660" t="s">
        <v>432</v>
      </c>
      <c r="QIS44" s="562" t="s">
        <v>898</v>
      </c>
      <c r="QIT44" s="660" t="s">
        <v>432</v>
      </c>
      <c r="QIU44" s="562" t="s">
        <v>898</v>
      </c>
      <c r="QIV44" s="660" t="s">
        <v>432</v>
      </c>
      <c r="QIW44" s="562" t="s">
        <v>898</v>
      </c>
      <c r="QIX44" s="660" t="s">
        <v>432</v>
      </c>
      <c r="QIY44" s="562" t="s">
        <v>898</v>
      </c>
      <c r="QIZ44" s="660" t="s">
        <v>432</v>
      </c>
      <c r="QJA44" s="562" t="s">
        <v>898</v>
      </c>
      <c r="QJB44" s="660" t="s">
        <v>432</v>
      </c>
      <c r="QJC44" s="562" t="s">
        <v>898</v>
      </c>
      <c r="QJD44" s="660" t="s">
        <v>432</v>
      </c>
      <c r="QJE44" s="562" t="s">
        <v>898</v>
      </c>
      <c r="QJF44" s="660" t="s">
        <v>432</v>
      </c>
      <c r="QJG44" s="562" t="s">
        <v>898</v>
      </c>
      <c r="QJH44" s="660" t="s">
        <v>432</v>
      </c>
      <c r="QJI44" s="562" t="s">
        <v>898</v>
      </c>
      <c r="QJJ44" s="660" t="s">
        <v>432</v>
      </c>
      <c r="QJK44" s="562" t="s">
        <v>898</v>
      </c>
      <c r="QJL44" s="660" t="s">
        <v>432</v>
      </c>
      <c r="QJM44" s="562" t="s">
        <v>898</v>
      </c>
      <c r="QJN44" s="660" t="s">
        <v>432</v>
      </c>
      <c r="QJO44" s="562" t="s">
        <v>898</v>
      </c>
      <c r="QJP44" s="660" t="s">
        <v>432</v>
      </c>
      <c r="QJQ44" s="562" t="s">
        <v>898</v>
      </c>
      <c r="QJR44" s="660" t="s">
        <v>432</v>
      </c>
      <c r="QJS44" s="562" t="s">
        <v>898</v>
      </c>
      <c r="QJT44" s="660" t="s">
        <v>432</v>
      </c>
      <c r="QJU44" s="562" t="s">
        <v>898</v>
      </c>
      <c r="QJV44" s="660" t="s">
        <v>432</v>
      </c>
      <c r="QJW44" s="562" t="s">
        <v>898</v>
      </c>
      <c r="QJX44" s="660" t="s">
        <v>432</v>
      </c>
      <c r="QJY44" s="562" t="s">
        <v>898</v>
      </c>
      <c r="QJZ44" s="660" t="s">
        <v>432</v>
      </c>
      <c r="QKA44" s="562" t="s">
        <v>898</v>
      </c>
      <c r="QKB44" s="660" t="s">
        <v>432</v>
      </c>
      <c r="QKC44" s="562" t="s">
        <v>898</v>
      </c>
      <c r="QKD44" s="660" t="s">
        <v>432</v>
      </c>
      <c r="QKE44" s="562" t="s">
        <v>898</v>
      </c>
      <c r="QKF44" s="660" t="s">
        <v>432</v>
      </c>
      <c r="QKG44" s="562" t="s">
        <v>898</v>
      </c>
      <c r="QKH44" s="660" t="s">
        <v>432</v>
      </c>
      <c r="QKI44" s="562" t="s">
        <v>898</v>
      </c>
      <c r="QKJ44" s="660" t="s">
        <v>432</v>
      </c>
      <c r="QKK44" s="562" t="s">
        <v>898</v>
      </c>
      <c r="QKL44" s="660" t="s">
        <v>432</v>
      </c>
      <c r="QKM44" s="562" t="s">
        <v>898</v>
      </c>
      <c r="QKN44" s="660" t="s">
        <v>432</v>
      </c>
      <c r="QKO44" s="562" t="s">
        <v>898</v>
      </c>
      <c r="QKP44" s="660" t="s">
        <v>432</v>
      </c>
      <c r="QKQ44" s="562" t="s">
        <v>898</v>
      </c>
      <c r="QKR44" s="660" t="s">
        <v>432</v>
      </c>
      <c r="QKS44" s="562" t="s">
        <v>898</v>
      </c>
      <c r="QKT44" s="660" t="s">
        <v>432</v>
      </c>
      <c r="QKU44" s="562" t="s">
        <v>898</v>
      </c>
      <c r="QKV44" s="660" t="s">
        <v>432</v>
      </c>
      <c r="QKW44" s="562" t="s">
        <v>898</v>
      </c>
      <c r="QKX44" s="660" t="s">
        <v>432</v>
      </c>
      <c r="QKY44" s="562" t="s">
        <v>898</v>
      </c>
      <c r="QKZ44" s="660" t="s">
        <v>432</v>
      </c>
      <c r="QLA44" s="562" t="s">
        <v>898</v>
      </c>
      <c r="QLB44" s="660" t="s">
        <v>432</v>
      </c>
      <c r="QLC44" s="562" t="s">
        <v>898</v>
      </c>
      <c r="QLD44" s="660" t="s">
        <v>432</v>
      </c>
      <c r="QLE44" s="562" t="s">
        <v>898</v>
      </c>
      <c r="QLF44" s="660" t="s">
        <v>432</v>
      </c>
      <c r="QLG44" s="562" t="s">
        <v>898</v>
      </c>
      <c r="QLH44" s="660" t="s">
        <v>432</v>
      </c>
      <c r="QLI44" s="562" t="s">
        <v>898</v>
      </c>
      <c r="QLJ44" s="660" t="s">
        <v>432</v>
      </c>
      <c r="QLK44" s="562" t="s">
        <v>898</v>
      </c>
      <c r="QLL44" s="660" t="s">
        <v>432</v>
      </c>
      <c r="QLM44" s="562" t="s">
        <v>898</v>
      </c>
      <c r="QLN44" s="660" t="s">
        <v>432</v>
      </c>
      <c r="QLO44" s="562" t="s">
        <v>898</v>
      </c>
      <c r="QLP44" s="660" t="s">
        <v>432</v>
      </c>
      <c r="QLQ44" s="562" t="s">
        <v>898</v>
      </c>
      <c r="QLR44" s="660" t="s">
        <v>432</v>
      </c>
      <c r="QLS44" s="562" t="s">
        <v>898</v>
      </c>
      <c r="QLT44" s="660" t="s">
        <v>432</v>
      </c>
      <c r="QLU44" s="562" t="s">
        <v>898</v>
      </c>
      <c r="QLV44" s="660" t="s">
        <v>432</v>
      </c>
      <c r="QLW44" s="562" t="s">
        <v>898</v>
      </c>
      <c r="QLX44" s="660" t="s">
        <v>432</v>
      </c>
      <c r="QLY44" s="562" t="s">
        <v>898</v>
      </c>
      <c r="QLZ44" s="660" t="s">
        <v>432</v>
      </c>
      <c r="QMA44" s="562" t="s">
        <v>898</v>
      </c>
      <c r="QMB44" s="660" t="s">
        <v>432</v>
      </c>
      <c r="QMC44" s="562" t="s">
        <v>898</v>
      </c>
      <c r="QMD44" s="660" t="s">
        <v>432</v>
      </c>
      <c r="QME44" s="562" t="s">
        <v>898</v>
      </c>
      <c r="QMF44" s="660" t="s">
        <v>432</v>
      </c>
      <c r="QMG44" s="562" t="s">
        <v>898</v>
      </c>
      <c r="QMH44" s="660" t="s">
        <v>432</v>
      </c>
      <c r="QMI44" s="562" t="s">
        <v>898</v>
      </c>
      <c r="QMJ44" s="660" t="s">
        <v>432</v>
      </c>
      <c r="QMK44" s="562" t="s">
        <v>898</v>
      </c>
      <c r="QML44" s="660" t="s">
        <v>432</v>
      </c>
      <c r="QMM44" s="562" t="s">
        <v>898</v>
      </c>
      <c r="QMN44" s="660" t="s">
        <v>432</v>
      </c>
      <c r="QMO44" s="562" t="s">
        <v>898</v>
      </c>
      <c r="QMP44" s="660" t="s">
        <v>432</v>
      </c>
      <c r="QMQ44" s="562" t="s">
        <v>898</v>
      </c>
      <c r="QMR44" s="660" t="s">
        <v>432</v>
      </c>
      <c r="QMS44" s="562" t="s">
        <v>898</v>
      </c>
      <c r="QMT44" s="660" t="s">
        <v>432</v>
      </c>
      <c r="QMU44" s="562" t="s">
        <v>898</v>
      </c>
      <c r="QMV44" s="660" t="s">
        <v>432</v>
      </c>
      <c r="QMW44" s="562" t="s">
        <v>898</v>
      </c>
      <c r="QMX44" s="660" t="s">
        <v>432</v>
      </c>
      <c r="QMY44" s="562" t="s">
        <v>898</v>
      </c>
      <c r="QMZ44" s="660" t="s">
        <v>432</v>
      </c>
      <c r="QNA44" s="562" t="s">
        <v>898</v>
      </c>
      <c r="QNB44" s="660" t="s">
        <v>432</v>
      </c>
      <c r="QNC44" s="562" t="s">
        <v>898</v>
      </c>
      <c r="QND44" s="660" t="s">
        <v>432</v>
      </c>
      <c r="QNE44" s="562" t="s">
        <v>898</v>
      </c>
      <c r="QNF44" s="660" t="s">
        <v>432</v>
      </c>
      <c r="QNG44" s="562" t="s">
        <v>898</v>
      </c>
      <c r="QNH44" s="660" t="s">
        <v>432</v>
      </c>
      <c r="QNI44" s="562" t="s">
        <v>898</v>
      </c>
      <c r="QNJ44" s="660" t="s">
        <v>432</v>
      </c>
      <c r="QNK44" s="562" t="s">
        <v>898</v>
      </c>
      <c r="QNL44" s="660" t="s">
        <v>432</v>
      </c>
      <c r="QNM44" s="562" t="s">
        <v>898</v>
      </c>
      <c r="QNN44" s="660" t="s">
        <v>432</v>
      </c>
      <c r="QNO44" s="562" t="s">
        <v>898</v>
      </c>
      <c r="QNP44" s="660" t="s">
        <v>432</v>
      </c>
      <c r="QNQ44" s="562" t="s">
        <v>898</v>
      </c>
      <c r="QNR44" s="660" t="s">
        <v>432</v>
      </c>
      <c r="QNS44" s="562" t="s">
        <v>898</v>
      </c>
      <c r="QNT44" s="660" t="s">
        <v>432</v>
      </c>
      <c r="QNU44" s="562" t="s">
        <v>898</v>
      </c>
      <c r="QNV44" s="660" t="s">
        <v>432</v>
      </c>
      <c r="QNW44" s="562" t="s">
        <v>898</v>
      </c>
      <c r="QNX44" s="660" t="s">
        <v>432</v>
      </c>
      <c r="QNY44" s="562" t="s">
        <v>898</v>
      </c>
      <c r="QNZ44" s="660" t="s">
        <v>432</v>
      </c>
      <c r="QOA44" s="562" t="s">
        <v>898</v>
      </c>
      <c r="QOB44" s="660" t="s">
        <v>432</v>
      </c>
      <c r="QOC44" s="562" t="s">
        <v>898</v>
      </c>
      <c r="QOD44" s="660" t="s">
        <v>432</v>
      </c>
      <c r="QOE44" s="562" t="s">
        <v>898</v>
      </c>
      <c r="QOF44" s="660" t="s">
        <v>432</v>
      </c>
      <c r="QOG44" s="562" t="s">
        <v>898</v>
      </c>
      <c r="QOH44" s="660" t="s">
        <v>432</v>
      </c>
      <c r="QOI44" s="562" t="s">
        <v>898</v>
      </c>
      <c r="QOJ44" s="660" t="s">
        <v>432</v>
      </c>
      <c r="QOK44" s="562" t="s">
        <v>898</v>
      </c>
      <c r="QOL44" s="660" t="s">
        <v>432</v>
      </c>
      <c r="QOM44" s="562" t="s">
        <v>898</v>
      </c>
      <c r="QON44" s="660" t="s">
        <v>432</v>
      </c>
      <c r="QOO44" s="562" t="s">
        <v>898</v>
      </c>
      <c r="QOP44" s="660" t="s">
        <v>432</v>
      </c>
      <c r="QOQ44" s="562" t="s">
        <v>898</v>
      </c>
      <c r="QOR44" s="660" t="s">
        <v>432</v>
      </c>
      <c r="QOS44" s="562" t="s">
        <v>898</v>
      </c>
      <c r="QOT44" s="660" t="s">
        <v>432</v>
      </c>
      <c r="QOU44" s="562" t="s">
        <v>898</v>
      </c>
      <c r="QOV44" s="660" t="s">
        <v>432</v>
      </c>
      <c r="QOW44" s="562" t="s">
        <v>898</v>
      </c>
      <c r="QOX44" s="660" t="s">
        <v>432</v>
      </c>
      <c r="QOY44" s="562" t="s">
        <v>898</v>
      </c>
      <c r="QOZ44" s="660" t="s">
        <v>432</v>
      </c>
      <c r="QPA44" s="562" t="s">
        <v>898</v>
      </c>
      <c r="QPB44" s="660" t="s">
        <v>432</v>
      </c>
      <c r="QPC44" s="562" t="s">
        <v>898</v>
      </c>
      <c r="QPD44" s="660" t="s">
        <v>432</v>
      </c>
      <c r="QPE44" s="562" t="s">
        <v>898</v>
      </c>
      <c r="QPF44" s="660" t="s">
        <v>432</v>
      </c>
      <c r="QPG44" s="562" t="s">
        <v>898</v>
      </c>
      <c r="QPH44" s="660" t="s">
        <v>432</v>
      </c>
      <c r="QPI44" s="562" t="s">
        <v>898</v>
      </c>
      <c r="QPJ44" s="660" t="s">
        <v>432</v>
      </c>
      <c r="QPK44" s="562" t="s">
        <v>898</v>
      </c>
      <c r="QPL44" s="660" t="s">
        <v>432</v>
      </c>
      <c r="QPM44" s="562" t="s">
        <v>898</v>
      </c>
      <c r="QPN44" s="660" t="s">
        <v>432</v>
      </c>
      <c r="QPO44" s="562" t="s">
        <v>898</v>
      </c>
      <c r="QPP44" s="660" t="s">
        <v>432</v>
      </c>
      <c r="QPQ44" s="562" t="s">
        <v>898</v>
      </c>
      <c r="QPR44" s="660" t="s">
        <v>432</v>
      </c>
      <c r="QPS44" s="562" t="s">
        <v>898</v>
      </c>
      <c r="QPT44" s="660" t="s">
        <v>432</v>
      </c>
      <c r="QPU44" s="562" t="s">
        <v>898</v>
      </c>
      <c r="QPV44" s="660" t="s">
        <v>432</v>
      </c>
      <c r="QPW44" s="562" t="s">
        <v>898</v>
      </c>
      <c r="QPX44" s="660" t="s">
        <v>432</v>
      </c>
      <c r="QPY44" s="562" t="s">
        <v>898</v>
      </c>
      <c r="QPZ44" s="660" t="s">
        <v>432</v>
      </c>
      <c r="QQA44" s="562" t="s">
        <v>898</v>
      </c>
      <c r="QQB44" s="660" t="s">
        <v>432</v>
      </c>
      <c r="QQC44" s="562" t="s">
        <v>898</v>
      </c>
      <c r="QQD44" s="660" t="s">
        <v>432</v>
      </c>
      <c r="QQE44" s="562" t="s">
        <v>898</v>
      </c>
      <c r="QQF44" s="660" t="s">
        <v>432</v>
      </c>
      <c r="QQG44" s="562" t="s">
        <v>898</v>
      </c>
      <c r="QQH44" s="660" t="s">
        <v>432</v>
      </c>
      <c r="QQI44" s="562" t="s">
        <v>898</v>
      </c>
      <c r="QQJ44" s="660" t="s">
        <v>432</v>
      </c>
      <c r="QQK44" s="562" t="s">
        <v>898</v>
      </c>
      <c r="QQL44" s="660" t="s">
        <v>432</v>
      </c>
      <c r="QQM44" s="562" t="s">
        <v>898</v>
      </c>
      <c r="QQN44" s="660" t="s">
        <v>432</v>
      </c>
      <c r="QQO44" s="562" t="s">
        <v>898</v>
      </c>
      <c r="QQP44" s="660" t="s">
        <v>432</v>
      </c>
      <c r="QQQ44" s="562" t="s">
        <v>898</v>
      </c>
      <c r="QQR44" s="660" t="s">
        <v>432</v>
      </c>
      <c r="QQS44" s="562" t="s">
        <v>898</v>
      </c>
      <c r="QQT44" s="660" t="s">
        <v>432</v>
      </c>
      <c r="QQU44" s="562" t="s">
        <v>898</v>
      </c>
      <c r="QQV44" s="660" t="s">
        <v>432</v>
      </c>
      <c r="QQW44" s="562" t="s">
        <v>898</v>
      </c>
      <c r="QQX44" s="660" t="s">
        <v>432</v>
      </c>
      <c r="QQY44" s="562" t="s">
        <v>898</v>
      </c>
      <c r="QQZ44" s="660" t="s">
        <v>432</v>
      </c>
      <c r="QRA44" s="562" t="s">
        <v>898</v>
      </c>
      <c r="QRB44" s="660" t="s">
        <v>432</v>
      </c>
      <c r="QRC44" s="562" t="s">
        <v>898</v>
      </c>
      <c r="QRD44" s="660" t="s">
        <v>432</v>
      </c>
      <c r="QRE44" s="562" t="s">
        <v>898</v>
      </c>
      <c r="QRF44" s="660" t="s">
        <v>432</v>
      </c>
      <c r="QRG44" s="562" t="s">
        <v>898</v>
      </c>
      <c r="QRH44" s="660" t="s">
        <v>432</v>
      </c>
      <c r="QRI44" s="562" t="s">
        <v>898</v>
      </c>
      <c r="QRJ44" s="660" t="s">
        <v>432</v>
      </c>
      <c r="QRK44" s="562" t="s">
        <v>898</v>
      </c>
      <c r="QRL44" s="660" t="s">
        <v>432</v>
      </c>
      <c r="QRM44" s="562" t="s">
        <v>898</v>
      </c>
      <c r="QRN44" s="660" t="s">
        <v>432</v>
      </c>
      <c r="QRO44" s="562" t="s">
        <v>898</v>
      </c>
      <c r="QRP44" s="660" t="s">
        <v>432</v>
      </c>
      <c r="QRQ44" s="562" t="s">
        <v>898</v>
      </c>
      <c r="QRR44" s="660" t="s">
        <v>432</v>
      </c>
      <c r="QRS44" s="562" t="s">
        <v>898</v>
      </c>
      <c r="QRT44" s="660" t="s">
        <v>432</v>
      </c>
      <c r="QRU44" s="562" t="s">
        <v>898</v>
      </c>
      <c r="QRV44" s="660" t="s">
        <v>432</v>
      </c>
      <c r="QRW44" s="562" t="s">
        <v>898</v>
      </c>
      <c r="QRX44" s="660" t="s">
        <v>432</v>
      </c>
      <c r="QRY44" s="562" t="s">
        <v>898</v>
      </c>
      <c r="QRZ44" s="660" t="s">
        <v>432</v>
      </c>
      <c r="QSA44" s="562" t="s">
        <v>898</v>
      </c>
      <c r="QSB44" s="660" t="s">
        <v>432</v>
      </c>
      <c r="QSC44" s="562" t="s">
        <v>898</v>
      </c>
      <c r="QSD44" s="660" t="s">
        <v>432</v>
      </c>
      <c r="QSE44" s="562" t="s">
        <v>898</v>
      </c>
      <c r="QSF44" s="660" t="s">
        <v>432</v>
      </c>
      <c r="QSG44" s="562" t="s">
        <v>898</v>
      </c>
      <c r="QSH44" s="660" t="s">
        <v>432</v>
      </c>
      <c r="QSI44" s="562" t="s">
        <v>898</v>
      </c>
      <c r="QSJ44" s="660" t="s">
        <v>432</v>
      </c>
      <c r="QSK44" s="562" t="s">
        <v>898</v>
      </c>
      <c r="QSL44" s="660" t="s">
        <v>432</v>
      </c>
      <c r="QSM44" s="562" t="s">
        <v>898</v>
      </c>
      <c r="QSN44" s="660" t="s">
        <v>432</v>
      </c>
      <c r="QSO44" s="562" t="s">
        <v>898</v>
      </c>
      <c r="QSP44" s="660" t="s">
        <v>432</v>
      </c>
      <c r="QSQ44" s="562" t="s">
        <v>898</v>
      </c>
      <c r="QSR44" s="660" t="s">
        <v>432</v>
      </c>
      <c r="QSS44" s="562" t="s">
        <v>898</v>
      </c>
      <c r="QST44" s="660" t="s">
        <v>432</v>
      </c>
      <c r="QSU44" s="562" t="s">
        <v>898</v>
      </c>
      <c r="QSV44" s="660" t="s">
        <v>432</v>
      </c>
      <c r="QSW44" s="562" t="s">
        <v>898</v>
      </c>
      <c r="QSX44" s="660" t="s">
        <v>432</v>
      </c>
      <c r="QSY44" s="562" t="s">
        <v>898</v>
      </c>
      <c r="QSZ44" s="660" t="s">
        <v>432</v>
      </c>
      <c r="QTA44" s="562" t="s">
        <v>898</v>
      </c>
      <c r="QTB44" s="660" t="s">
        <v>432</v>
      </c>
      <c r="QTC44" s="562" t="s">
        <v>898</v>
      </c>
      <c r="QTD44" s="660" t="s">
        <v>432</v>
      </c>
      <c r="QTE44" s="562" t="s">
        <v>898</v>
      </c>
      <c r="QTF44" s="660" t="s">
        <v>432</v>
      </c>
      <c r="QTG44" s="562" t="s">
        <v>898</v>
      </c>
      <c r="QTH44" s="660" t="s">
        <v>432</v>
      </c>
      <c r="QTI44" s="562" t="s">
        <v>898</v>
      </c>
      <c r="QTJ44" s="660" t="s">
        <v>432</v>
      </c>
      <c r="QTK44" s="562" t="s">
        <v>898</v>
      </c>
      <c r="QTL44" s="660" t="s">
        <v>432</v>
      </c>
      <c r="QTM44" s="562" t="s">
        <v>898</v>
      </c>
      <c r="QTN44" s="660" t="s">
        <v>432</v>
      </c>
      <c r="QTO44" s="562" t="s">
        <v>898</v>
      </c>
      <c r="QTP44" s="660" t="s">
        <v>432</v>
      </c>
      <c r="QTQ44" s="562" t="s">
        <v>898</v>
      </c>
      <c r="QTR44" s="660" t="s">
        <v>432</v>
      </c>
      <c r="QTS44" s="562" t="s">
        <v>898</v>
      </c>
      <c r="QTT44" s="660" t="s">
        <v>432</v>
      </c>
      <c r="QTU44" s="562" t="s">
        <v>898</v>
      </c>
      <c r="QTV44" s="660" t="s">
        <v>432</v>
      </c>
      <c r="QTW44" s="562" t="s">
        <v>898</v>
      </c>
      <c r="QTX44" s="660" t="s">
        <v>432</v>
      </c>
      <c r="QTY44" s="562" t="s">
        <v>898</v>
      </c>
      <c r="QTZ44" s="660" t="s">
        <v>432</v>
      </c>
      <c r="QUA44" s="562" t="s">
        <v>898</v>
      </c>
      <c r="QUB44" s="660" t="s">
        <v>432</v>
      </c>
      <c r="QUC44" s="562" t="s">
        <v>898</v>
      </c>
      <c r="QUD44" s="660" t="s">
        <v>432</v>
      </c>
      <c r="QUE44" s="562" t="s">
        <v>898</v>
      </c>
      <c r="QUF44" s="660" t="s">
        <v>432</v>
      </c>
      <c r="QUG44" s="562" t="s">
        <v>898</v>
      </c>
      <c r="QUH44" s="660" t="s">
        <v>432</v>
      </c>
      <c r="QUI44" s="562" t="s">
        <v>898</v>
      </c>
      <c r="QUJ44" s="660" t="s">
        <v>432</v>
      </c>
      <c r="QUK44" s="562" t="s">
        <v>898</v>
      </c>
      <c r="QUL44" s="660" t="s">
        <v>432</v>
      </c>
      <c r="QUM44" s="562" t="s">
        <v>898</v>
      </c>
      <c r="QUN44" s="660" t="s">
        <v>432</v>
      </c>
      <c r="QUO44" s="562" t="s">
        <v>898</v>
      </c>
      <c r="QUP44" s="660" t="s">
        <v>432</v>
      </c>
      <c r="QUQ44" s="562" t="s">
        <v>898</v>
      </c>
      <c r="QUR44" s="660" t="s">
        <v>432</v>
      </c>
      <c r="QUS44" s="562" t="s">
        <v>898</v>
      </c>
      <c r="QUT44" s="660" t="s">
        <v>432</v>
      </c>
      <c r="QUU44" s="562" t="s">
        <v>898</v>
      </c>
      <c r="QUV44" s="660" t="s">
        <v>432</v>
      </c>
      <c r="QUW44" s="562" t="s">
        <v>898</v>
      </c>
      <c r="QUX44" s="660" t="s">
        <v>432</v>
      </c>
      <c r="QUY44" s="562" t="s">
        <v>898</v>
      </c>
      <c r="QUZ44" s="660" t="s">
        <v>432</v>
      </c>
      <c r="QVA44" s="562" t="s">
        <v>898</v>
      </c>
      <c r="QVB44" s="660" t="s">
        <v>432</v>
      </c>
      <c r="QVC44" s="562" t="s">
        <v>898</v>
      </c>
      <c r="QVD44" s="660" t="s">
        <v>432</v>
      </c>
      <c r="QVE44" s="562" t="s">
        <v>898</v>
      </c>
      <c r="QVF44" s="660" t="s">
        <v>432</v>
      </c>
      <c r="QVG44" s="562" t="s">
        <v>898</v>
      </c>
      <c r="QVH44" s="660" t="s">
        <v>432</v>
      </c>
      <c r="QVI44" s="562" t="s">
        <v>898</v>
      </c>
      <c r="QVJ44" s="660" t="s">
        <v>432</v>
      </c>
      <c r="QVK44" s="562" t="s">
        <v>898</v>
      </c>
      <c r="QVL44" s="660" t="s">
        <v>432</v>
      </c>
      <c r="QVM44" s="562" t="s">
        <v>898</v>
      </c>
      <c r="QVN44" s="660" t="s">
        <v>432</v>
      </c>
      <c r="QVO44" s="562" t="s">
        <v>898</v>
      </c>
      <c r="QVP44" s="660" t="s">
        <v>432</v>
      </c>
      <c r="QVQ44" s="562" t="s">
        <v>898</v>
      </c>
      <c r="QVR44" s="660" t="s">
        <v>432</v>
      </c>
      <c r="QVS44" s="562" t="s">
        <v>898</v>
      </c>
      <c r="QVT44" s="660" t="s">
        <v>432</v>
      </c>
      <c r="QVU44" s="562" t="s">
        <v>898</v>
      </c>
      <c r="QVV44" s="660" t="s">
        <v>432</v>
      </c>
      <c r="QVW44" s="562" t="s">
        <v>898</v>
      </c>
      <c r="QVX44" s="660" t="s">
        <v>432</v>
      </c>
      <c r="QVY44" s="562" t="s">
        <v>898</v>
      </c>
      <c r="QVZ44" s="660" t="s">
        <v>432</v>
      </c>
      <c r="QWA44" s="562" t="s">
        <v>898</v>
      </c>
      <c r="QWB44" s="660" t="s">
        <v>432</v>
      </c>
      <c r="QWC44" s="562" t="s">
        <v>898</v>
      </c>
      <c r="QWD44" s="660" t="s">
        <v>432</v>
      </c>
      <c r="QWE44" s="562" t="s">
        <v>898</v>
      </c>
      <c r="QWF44" s="660" t="s">
        <v>432</v>
      </c>
      <c r="QWG44" s="562" t="s">
        <v>898</v>
      </c>
      <c r="QWH44" s="660" t="s">
        <v>432</v>
      </c>
      <c r="QWI44" s="562" t="s">
        <v>898</v>
      </c>
      <c r="QWJ44" s="660" t="s">
        <v>432</v>
      </c>
      <c r="QWK44" s="562" t="s">
        <v>898</v>
      </c>
      <c r="QWL44" s="660" t="s">
        <v>432</v>
      </c>
      <c r="QWM44" s="562" t="s">
        <v>898</v>
      </c>
      <c r="QWN44" s="660" t="s">
        <v>432</v>
      </c>
      <c r="QWO44" s="562" t="s">
        <v>898</v>
      </c>
      <c r="QWP44" s="660" t="s">
        <v>432</v>
      </c>
      <c r="QWQ44" s="562" t="s">
        <v>898</v>
      </c>
      <c r="QWR44" s="660" t="s">
        <v>432</v>
      </c>
      <c r="QWS44" s="562" t="s">
        <v>898</v>
      </c>
      <c r="QWT44" s="660" t="s">
        <v>432</v>
      </c>
      <c r="QWU44" s="562" t="s">
        <v>898</v>
      </c>
      <c r="QWV44" s="660" t="s">
        <v>432</v>
      </c>
      <c r="QWW44" s="562" t="s">
        <v>898</v>
      </c>
      <c r="QWX44" s="660" t="s">
        <v>432</v>
      </c>
      <c r="QWY44" s="562" t="s">
        <v>898</v>
      </c>
      <c r="QWZ44" s="660" t="s">
        <v>432</v>
      </c>
      <c r="QXA44" s="562" t="s">
        <v>898</v>
      </c>
      <c r="QXB44" s="660" t="s">
        <v>432</v>
      </c>
      <c r="QXC44" s="562" t="s">
        <v>898</v>
      </c>
      <c r="QXD44" s="660" t="s">
        <v>432</v>
      </c>
      <c r="QXE44" s="562" t="s">
        <v>898</v>
      </c>
      <c r="QXF44" s="660" t="s">
        <v>432</v>
      </c>
      <c r="QXG44" s="562" t="s">
        <v>898</v>
      </c>
      <c r="QXH44" s="660" t="s">
        <v>432</v>
      </c>
      <c r="QXI44" s="562" t="s">
        <v>898</v>
      </c>
      <c r="QXJ44" s="660" t="s">
        <v>432</v>
      </c>
      <c r="QXK44" s="562" t="s">
        <v>898</v>
      </c>
      <c r="QXL44" s="660" t="s">
        <v>432</v>
      </c>
      <c r="QXM44" s="562" t="s">
        <v>898</v>
      </c>
      <c r="QXN44" s="660" t="s">
        <v>432</v>
      </c>
      <c r="QXO44" s="562" t="s">
        <v>898</v>
      </c>
      <c r="QXP44" s="660" t="s">
        <v>432</v>
      </c>
      <c r="QXQ44" s="562" t="s">
        <v>898</v>
      </c>
      <c r="QXR44" s="660" t="s">
        <v>432</v>
      </c>
      <c r="QXS44" s="562" t="s">
        <v>898</v>
      </c>
      <c r="QXT44" s="660" t="s">
        <v>432</v>
      </c>
      <c r="QXU44" s="562" t="s">
        <v>898</v>
      </c>
      <c r="QXV44" s="660" t="s">
        <v>432</v>
      </c>
      <c r="QXW44" s="562" t="s">
        <v>898</v>
      </c>
      <c r="QXX44" s="660" t="s">
        <v>432</v>
      </c>
      <c r="QXY44" s="562" t="s">
        <v>898</v>
      </c>
      <c r="QXZ44" s="660" t="s">
        <v>432</v>
      </c>
      <c r="QYA44" s="562" t="s">
        <v>898</v>
      </c>
      <c r="QYB44" s="660" t="s">
        <v>432</v>
      </c>
      <c r="QYC44" s="562" t="s">
        <v>898</v>
      </c>
      <c r="QYD44" s="660" t="s">
        <v>432</v>
      </c>
      <c r="QYE44" s="562" t="s">
        <v>898</v>
      </c>
      <c r="QYF44" s="660" t="s">
        <v>432</v>
      </c>
      <c r="QYG44" s="562" t="s">
        <v>898</v>
      </c>
      <c r="QYH44" s="660" t="s">
        <v>432</v>
      </c>
      <c r="QYI44" s="562" t="s">
        <v>898</v>
      </c>
      <c r="QYJ44" s="660" t="s">
        <v>432</v>
      </c>
      <c r="QYK44" s="562" t="s">
        <v>898</v>
      </c>
      <c r="QYL44" s="660" t="s">
        <v>432</v>
      </c>
      <c r="QYM44" s="562" t="s">
        <v>898</v>
      </c>
      <c r="QYN44" s="660" t="s">
        <v>432</v>
      </c>
      <c r="QYO44" s="562" t="s">
        <v>898</v>
      </c>
      <c r="QYP44" s="660" t="s">
        <v>432</v>
      </c>
      <c r="QYQ44" s="562" t="s">
        <v>898</v>
      </c>
      <c r="QYR44" s="660" t="s">
        <v>432</v>
      </c>
      <c r="QYS44" s="562" t="s">
        <v>898</v>
      </c>
      <c r="QYT44" s="660" t="s">
        <v>432</v>
      </c>
      <c r="QYU44" s="562" t="s">
        <v>898</v>
      </c>
      <c r="QYV44" s="660" t="s">
        <v>432</v>
      </c>
      <c r="QYW44" s="562" t="s">
        <v>898</v>
      </c>
      <c r="QYX44" s="660" t="s">
        <v>432</v>
      </c>
      <c r="QYY44" s="562" t="s">
        <v>898</v>
      </c>
      <c r="QYZ44" s="660" t="s">
        <v>432</v>
      </c>
      <c r="QZA44" s="562" t="s">
        <v>898</v>
      </c>
      <c r="QZB44" s="660" t="s">
        <v>432</v>
      </c>
      <c r="QZC44" s="562" t="s">
        <v>898</v>
      </c>
      <c r="QZD44" s="660" t="s">
        <v>432</v>
      </c>
      <c r="QZE44" s="562" t="s">
        <v>898</v>
      </c>
      <c r="QZF44" s="660" t="s">
        <v>432</v>
      </c>
      <c r="QZG44" s="562" t="s">
        <v>898</v>
      </c>
      <c r="QZH44" s="660" t="s">
        <v>432</v>
      </c>
      <c r="QZI44" s="562" t="s">
        <v>898</v>
      </c>
      <c r="QZJ44" s="660" t="s">
        <v>432</v>
      </c>
      <c r="QZK44" s="562" t="s">
        <v>898</v>
      </c>
      <c r="QZL44" s="660" t="s">
        <v>432</v>
      </c>
      <c r="QZM44" s="562" t="s">
        <v>898</v>
      </c>
      <c r="QZN44" s="660" t="s">
        <v>432</v>
      </c>
      <c r="QZO44" s="562" t="s">
        <v>898</v>
      </c>
      <c r="QZP44" s="660" t="s">
        <v>432</v>
      </c>
      <c r="QZQ44" s="562" t="s">
        <v>898</v>
      </c>
      <c r="QZR44" s="660" t="s">
        <v>432</v>
      </c>
      <c r="QZS44" s="562" t="s">
        <v>898</v>
      </c>
      <c r="QZT44" s="660" t="s">
        <v>432</v>
      </c>
      <c r="QZU44" s="562" t="s">
        <v>898</v>
      </c>
      <c r="QZV44" s="660" t="s">
        <v>432</v>
      </c>
      <c r="QZW44" s="562" t="s">
        <v>898</v>
      </c>
      <c r="QZX44" s="660" t="s">
        <v>432</v>
      </c>
      <c r="QZY44" s="562" t="s">
        <v>898</v>
      </c>
      <c r="QZZ44" s="660" t="s">
        <v>432</v>
      </c>
      <c r="RAA44" s="562" t="s">
        <v>898</v>
      </c>
      <c r="RAB44" s="660" t="s">
        <v>432</v>
      </c>
      <c r="RAC44" s="562" t="s">
        <v>898</v>
      </c>
      <c r="RAD44" s="660" t="s">
        <v>432</v>
      </c>
      <c r="RAE44" s="562" t="s">
        <v>898</v>
      </c>
      <c r="RAF44" s="660" t="s">
        <v>432</v>
      </c>
      <c r="RAG44" s="562" t="s">
        <v>898</v>
      </c>
      <c r="RAH44" s="660" t="s">
        <v>432</v>
      </c>
      <c r="RAI44" s="562" t="s">
        <v>898</v>
      </c>
      <c r="RAJ44" s="660" t="s">
        <v>432</v>
      </c>
      <c r="RAK44" s="562" t="s">
        <v>898</v>
      </c>
      <c r="RAL44" s="660" t="s">
        <v>432</v>
      </c>
      <c r="RAM44" s="562" t="s">
        <v>898</v>
      </c>
      <c r="RAN44" s="660" t="s">
        <v>432</v>
      </c>
      <c r="RAO44" s="562" t="s">
        <v>898</v>
      </c>
      <c r="RAP44" s="660" t="s">
        <v>432</v>
      </c>
      <c r="RAQ44" s="562" t="s">
        <v>898</v>
      </c>
      <c r="RAR44" s="660" t="s">
        <v>432</v>
      </c>
      <c r="RAS44" s="562" t="s">
        <v>898</v>
      </c>
      <c r="RAT44" s="660" t="s">
        <v>432</v>
      </c>
      <c r="RAU44" s="562" t="s">
        <v>898</v>
      </c>
      <c r="RAV44" s="660" t="s">
        <v>432</v>
      </c>
      <c r="RAW44" s="562" t="s">
        <v>898</v>
      </c>
      <c r="RAX44" s="660" t="s">
        <v>432</v>
      </c>
      <c r="RAY44" s="562" t="s">
        <v>898</v>
      </c>
      <c r="RAZ44" s="660" t="s">
        <v>432</v>
      </c>
      <c r="RBA44" s="562" t="s">
        <v>898</v>
      </c>
      <c r="RBB44" s="660" t="s">
        <v>432</v>
      </c>
      <c r="RBC44" s="562" t="s">
        <v>898</v>
      </c>
      <c r="RBD44" s="660" t="s">
        <v>432</v>
      </c>
      <c r="RBE44" s="562" t="s">
        <v>898</v>
      </c>
      <c r="RBF44" s="660" t="s">
        <v>432</v>
      </c>
      <c r="RBG44" s="562" t="s">
        <v>898</v>
      </c>
      <c r="RBH44" s="660" t="s">
        <v>432</v>
      </c>
      <c r="RBI44" s="562" t="s">
        <v>898</v>
      </c>
      <c r="RBJ44" s="660" t="s">
        <v>432</v>
      </c>
      <c r="RBK44" s="562" t="s">
        <v>898</v>
      </c>
      <c r="RBL44" s="660" t="s">
        <v>432</v>
      </c>
      <c r="RBM44" s="562" t="s">
        <v>898</v>
      </c>
      <c r="RBN44" s="660" t="s">
        <v>432</v>
      </c>
      <c r="RBO44" s="562" t="s">
        <v>898</v>
      </c>
      <c r="RBP44" s="660" t="s">
        <v>432</v>
      </c>
      <c r="RBQ44" s="562" t="s">
        <v>898</v>
      </c>
      <c r="RBR44" s="660" t="s">
        <v>432</v>
      </c>
      <c r="RBS44" s="562" t="s">
        <v>898</v>
      </c>
      <c r="RBT44" s="660" t="s">
        <v>432</v>
      </c>
      <c r="RBU44" s="562" t="s">
        <v>898</v>
      </c>
      <c r="RBV44" s="660" t="s">
        <v>432</v>
      </c>
      <c r="RBW44" s="562" t="s">
        <v>898</v>
      </c>
      <c r="RBX44" s="660" t="s">
        <v>432</v>
      </c>
      <c r="RBY44" s="562" t="s">
        <v>898</v>
      </c>
      <c r="RBZ44" s="660" t="s">
        <v>432</v>
      </c>
      <c r="RCA44" s="562" t="s">
        <v>898</v>
      </c>
      <c r="RCB44" s="660" t="s">
        <v>432</v>
      </c>
      <c r="RCC44" s="562" t="s">
        <v>898</v>
      </c>
      <c r="RCD44" s="660" t="s">
        <v>432</v>
      </c>
      <c r="RCE44" s="562" t="s">
        <v>898</v>
      </c>
      <c r="RCF44" s="660" t="s">
        <v>432</v>
      </c>
      <c r="RCG44" s="562" t="s">
        <v>898</v>
      </c>
      <c r="RCH44" s="660" t="s">
        <v>432</v>
      </c>
      <c r="RCI44" s="562" t="s">
        <v>898</v>
      </c>
      <c r="RCJ44" s="660" t="s">
        <v>432</v>
      </c>
      <c r="RCK44" s="562" t="s">
        <v>898</v>
      </c>
      <c r="RCL44" s="660" t="s">
        <v>432</v>
      </c>
      <c r="RCM44" s="562" t="s">
        <v>898</v>
      </c>
      <c r="RCN44" s="660" t="s">
        <v>432</v>
      </c>
      <c r="RCO44" s="562" t="s">
        <v>898</v>
      </c>
      <c r="RCP44" s="660" t="s">
        <v>432</v>
      </c>
      <c r="RCQ44" s="562" t="s">
        <v>898</v>
      </c>
      <c r="RCR44" s="660" t="s">
        <v>432</v>
      </c>
      <c r="RCS44" s="562" t="s">
        <v>898</v>
      </c>
      <c r="RCT44" s="660" t="s">
        <v>432</v>
      </c>
      <c r="RCU44" s="562" t="s">
        <v>898</v>
      </c>
      <c r="RCV44" s="660" t="s">
        <v>432</v>
      </c>
      <c r="RCW44" s="562" t="s">
        <v>898</v>
      </c>
      <c r="RCX44" s="660" t="s">
        <v>432</v>
      </c>
      <c r="RCY44" s="562" t="s">
        <v>898</v>
      </c>
      <c r="RCZ44" s="660" t="s">
        <v>432</v>
      </c>
      <c r="RDA44" s="562" t="s">
        <v>898</v>
      </c>
      <c r="RDB44" s="660" t="s">
        <v>432</v>
      </c>
      <c r="RDC44" s="562" t="s">
        <v>898</v>
      </c>
      <c r="RDD44" s="660" t="s">
        <v>432</v>
      </c>
      <c r="RDE44" s="562" t="s">
        <v>898</v>
      </c>
      <c r="RDF44" s="660" t="s">
        <v>432</v>
      </c>
      <c r="RDG44" s="562" t="s">
        <v>898</v>
      </c>
      <c r="RDH44" s="660" t="s">
        <v>432</v>
      </c>
      <c r="RDI44" s="562" t="s">
        <v>898</v>
      </c>
      <c r="RDJ44" s="660" t="s">
        <v>432</v>
      </c>
      <c r="RDK44" s="562" t="s">
        <v>898</v>
      </c>
      <c r="RDL44" s="660" t="s">
        <v>432</v>
      </c>
      <c r="RDM44" s="562" t="s">
        <v>898</v>
      </c>
      <c r="RDN44" s="660" t="s">
        <v>432</v>
      </c>
      <c r="RDO44" s="562" t="s">
        <v>898</v>
      </c>
      <c r="RDP44" s="660" t="s">
        <v>432</v>
      </c>
      <c r="RDQ44" s="562" t="s">
        <v>898</v>
      </c>
      <c r="RDR44" s="660" t="s">
        <v>432</v>
      </c>
      <c r="RDS44" s="562" t="s">
        <v>898</v>
      </c>
      <c r="RDT44" s="660" t="s">
        <v>432</v>
      </c>
      <c r="RDU44" s="562" t="s">
        <v>898</v>
      </c>
      <c r="RDV44" s="660" t="s">
        <v>432</v>
      </c>
      <c r="RDW44" s="562" t="s">
        <v>898</v>
      </c>
      <c r="RDX44" s="660" t="s">
        <v>432</v>
      </c>
      <c r="RDY44" s="562" t="s">
        <v>898</v>
      </c>
      <c r="RDZ44" s="660" t="s">
        <v>432</v>
      </c>
      <c r="REA44" s="562" t="s">
        <v>898</v>
      </c>
      <c r="REB44" s="660" t="s">
        <v>432</v>
      </c>
      <c r="REC44" s="562" t="s">
        <v>898</v>
      </c>
      <c r="RED44" s="660" t="s">
        <v>432</v>
      </c>
      <c r="REE44" s="562" t="s">
        <v>898</v>
      </c>
      <c r="REF44" s="660" t="s">
        <v>432</v>
      </c>
      <c r="REG44" s="562" t="s">
        <v>898</v>
      </c>
      <c r="REH44" s="660" t="s">
        <v>432</v>
      </c>
      <c r="REI44" s="562" t="s">
        <v>898</v>
      </c>
      <c r="REJ44" s="660" t="s">
        <v>432</v>
      </c>
      <c r="REK44" s="562" t="s">
        <v>898</v>
      </c>
      <c r="REL44" s="660" t="s">
        <v>432</v>
      </c>
      <c r="REM44" s="562" t="s">
        <v>898</v>
      </c>
      <c r="REN44" s="660" t="s">
        <v>432</v>
      </c>
      <c r="REO44" s="562" t="s">
        <v>898</v>
      </c>
      <c r="REP44" s="660" t="s">
        <v>432</v>
      </c>
      <c r="REQ44" s="562" t="s">
        <v>898</v>
      </c>
      <c r="RER44" s="660" t="s">
        <v>432</v>
      </c>
      <c r="RES44" s="562" t="s">
        <v>898</v>
      </c>
      <c r="RET44" s="660" t="s">
        <v>432</v>
      </c>
      <c r="REU44" s="562" t="s">
        <v>898</v>
      </c>
      <c r="REV44" s="660" t="s">
        <v>432</v>
      </c>
      <c r="REW44" s="562" t="s">
        <v>898</v>
      </c>
      <c r="REX44" s="660" t="s">
        <v>432</v>
      </c>
      <c r="REY44" s="562" t="s">
        <v>898</v>
      </c>
      <c r="REZ44" s="660" t="s">
        <v>432</v>
      </c>
      <c r="RFA44" s="562" t="s">
        <v>898</v>
      </c>
      <c r="RFB44" s="660" t="s">
        <v>432</v>
      </c>
      <c r="RFC44" s="562" t="s">
        <v>898</v>
      </c>
      <c r="RFD44" s="660" t="s">
        <v>432</v>
      </c>
      <c r="RFE44" s="562" t="s">
        <v>898</v>
      </c>
      <c r="RFF44" s="660" t="s">
        <v>432</v>
      </c>
      <c r="RFG44" s="562" t="s">
        <v>898</v>
      </c>
      <c r="RFH44" s="660" t="s">
        <v>432</v>
      </c>
      <c r="RFI44" s="562" t="s">
        <v>898</v>
      </c>
      <c r="RFJ44" s="660" t="s">
        <v>432</v>
      </c>
      <c r="RFK44" s="562" t="s">
        <v>898</v>
      </c>
      <c r="RFL44" s="660" t="s">
        <v>432</v>
      </c>
      <c r="RFM44" s="562" t="s">
        <v>898</v>
      </c>
      <c r="RFN44" s="660" t="s">
        <v>432</v>
      </c>
      <c r="RFO44" s="562" t="s">
        <v>898</v>
      </c>
      <c r="RFP44" s="660" t="s">
        <v>432</v>
      </c>
      <c r="RFQ44" s="562" t="s">
        <v>898</v>
      </c>
      <c r="RFR44" s="660" t="s">
        <v>432</v>
      </c>
      <c r="RFS44" s="562" t="s">
        <v>898</v>
      </c>
      <c r="RFT44" s="660" t="s">
        <v>432</v>
      </c>
      <c r="RFU44" s="562" t="s">
        <v>898</v>
      </c>
      <c r="RFV44" s="660" t="s">
        <v>432</v>
      </c>
      <c r="RFW44" s="562" t="s">
        <v>898</v>
      </c>
      <c r="RFX44" s="660" t="s">
        <v>432</v>
      </c>
      <c r="RFY44" s="562" t="s">
        <v>898</v>
      </c>
      <c r="RFZ44" s="660" t="s">
        <v>432</v>
      </c>
      <c r="RGA44" s="562" t="s">
        <v>898</v>
      </c>
      <c r="RGB44" s="660" t="s">
        <v>432</v>
      </c>
      <c r="RGC44" s="562" t="s">
        <v>898</v>
      </c>
      <c r="RGD44" s="660" t="s">
        <v>432</v>
      </c>
      <c r="RGE44" s="562" t="s">
        <v>898</v>
      </c>
      <c r="RGF44" s="660" t="s">
        <v>432</v>
      </c>
      <c r="RGG44" s="562" t="s">
        <v>898</v>
      </c>
      <c r="RGH44" s="660" t="s">
        <v>432</v>
      </c>
      <c r="RGI44" s="562" t="s">
        <v>898</v>
      </c>
      <c r="RGJ44" s="660" t="s">
        <v>432</v>
      </c>
      <c r="RGK44" s="562" t="s">
        <v>898</v>
      </c>
      <c r="RGL44" s="660" t="s">
        <v>432</v>
      </c>
      <c r="RGM44" s="562" t="s">
        <v>898</v>
      </c>
      <c r="RGN44" s="660" t="s">
        <v>432</v>
      </c>
      <c r="RGO44" s="562" t="s">
        <v>898</v>
      </c>
      <c r="RGP44" s="660" t="s">
        <v>432</v>
      </c>
      <c r="RGQ44" s="562" t="s">
        <v>898</v>
      </c>
      <c r="RGR44" s="660" t="s">
        <v>432</v>
      </c>
      <c r="RGS44" s="562" t="s">
        <v>898</v>
      </c>
      <c r="RGT44" s="660" t="s">
        <v>432</v>
      </c>
      <c r="RGU44" s="562" t="s">
        <v>898</v>
      </c>
      <c r="RGV44" s="660" t="s">
        <v>432</v>
      </c>
      <c r="RGW44" s="562" t="s">
        <v>898</v>
      </c>
      <c r="RGX44" s="660" t="s">
        <v>432</v>
      </c>
      <c r="RGY44" s="562" t="s">
        <v>898</v>
      </c>
      <c r="RGZ44" s="660" t="s">
        <v>432</v>
      </c>
      <c r="RHA44" s="562" t="s">
        <v>898</v>
      </c>
      <c r="RHB44" s="660" t="s">
        <v>432</v>
      </c>
      <c r="RHC44" s="562" t="s">
        <v>898</v>
      </c>
      <c r="RHD44" s="660" t="s">
        <v>432</v>
      </c>
      <c r="RHE44" s="562" t="s">
        <v>898</v>
      </c>
      <c r="RHF44" s="660" t="s">
        <v>432</v>
      </c>
      <c r="RHG44" s="562" t="s">
        <v>898</v>
      </c>
      <c r="RHH44" s="660" t="s">
        <v>432</v>
      </c>
      <c r="RHI44" s="562" t="s">
        <v>898</v>
      </c>
      <c r="RHJ44" s="660" t="s">
        <v>432</v>
      </c>
      <c r="RHK44" s="562" t="s">
        <v>898</v>
      </c>
      <c r="RHL44" s="660" t="s">
        <v>432</v>
      </c>
      <c r="RHM44" s="562" t="s">
        <v>898</v>
      </c>
      <c r="RHN44" s="660" t="s">
        <v>432</v>
      </c>
      <c r="RHO44" s="562" t="s">
        <v>898</v>
      </c>
      <c r="RHP44" s="660" t="s">
        <v>432</v>
      </c>
      <c r="RHQ44" s="562" t="s">
        <v>898</v>
      </c>
      <c r="RHR44" s="660" t="s">
        <v>432</v>
      </c>
      <c r="RHS44" s="562" t="s">
        <v>898</v>
      </c>
      <c r="RHT44" s="660" t="s">
        <v>432</v>
      </c>
      <c r="RHU44" s="562" t="s">
        <v>898</v>
      </c>
      <c r="RHV44" s="660" t="s">
        <v>432</v>
      </c>
      <c r="RHW44" s="562" t="s">
        <v>898</v>
      </c>
      <c r="RHX44" s="660" t="s">
        <v>432</v>
      </c>
      <c r="RHY44" s="562" t="s">
        <v>898</v>
      </c>
      <c r="RHZ44" s="660" t="s">
        <v>432</v>
      </c>
      <c r="RIA44" s="562" t="s">
        <v>898</v>
      </c>
      <c r="RIB44" s="660" t="s">
        <v>432</v>
      </c>
      <c r="RIC44" s="562" t="s">
        <v>898</v>
      </c>
      <c r="RID44" s="660" t="s">
        <v>432</v>
      </c>
      <c r="RIE44" s="562" t="s">
        <v>898</v>
      </c>
      <c r="RIF44" s="660" t="s">
        <v>432</v>
      </c>
      <c r="RIG44" s="562" t="s">
        <v>898</v>
      </c>
      <c r="RIH44" s="660" t="s">
        <v>432</v>
      </c>
      <c r="RII44" s="562" t="s">
        <v>898</v>
      </c>
      <c r="RIJ44" s="660" t="s">
        <v>432</v>
      </c>
      <c r="RIK44" s="562" t="s">
        <v>898</v>
      </c>
      <c r="RIL44" s="660" t="s">
        <v>432</v>
      </c>
      <c r="RIM44" s="562" t="s">
        <v>898</v>
      </c>
      <c r="RIN44" s="660" t="s">
        <v>432</v>
      </c>
      <c r="RIO44" s="562" t="s">
        <v>898</v>
      </c>
      <c r="RIP44" s="660" t="s">
        <v>432</v>
      </c>
      <c r="RIQ44" s="562" t="s">
        <v>898</v>
      </c>
      <c r="RIR44" s="660" t="s">
        <v>432</v>
      </c>
      <c r="RIS44" s="562" t="s">
        <v>898</v>
      </c>
      <c r="RIT44" s="660" t="s">
        <v>432</v>
      </c>
      <c r="RIU44" s="562" t="s">
        <v>898</v>
      </c>
      <c r="RIV44" s="660" t="s">
        <v>432</v>
      </c>
      <c r="RIW44" s="562" t="s">
        <v>898</v>
      </c>
      <c r="RIX44" s="660" t="s">
        <v>432</v>
      </c>
      <c r="RIY44" s="562" t="s">
        <v>898</v>
      </c>
      <c r="RIZ44" s="660" t="s">
        <v>432</v>
      </c>
      <c r="RJA44" s="562" t="s">
        <v>898</v>
      </c>
      <c r="RJB44" s="660" t="s">
        <v>432</v>
      </c>
      <c r="RJC44" s="562" t="s">
        <v>898</v>
      </c>
      <c r="RJD44" s="660" t="s">
        <v>432</v>
      </c>
      <c r="RJE44" s="562" t="s">
        <v>898</v>
      </c>
      <c r="RJF44" s="660" t="s">
        <v>432</v>
      </c>
      <c r="RJG44" s="562" t="s">
        <v>898</v>
      </c>
      <c r="RJH44" s="660" t="s">
        <v>432</v>
      </c>
      <c r="RJI44" s="562" t="s">
        <v>898</v>
      </c>
      <c r="RJJ44" s="660" t="s">
        <v>432</v>
      </c>
      <c r="RJK44" s="562" t="s">
        <v>898</v>
      </c>
      <c r="RJL44" s="660" t="s">
        <v>432</v>
      </c>
      <c r="RJM44" s="562" t="s">
        <v>898</v>
      </c>
      <c r="RJN44" s="660" t="s">
        <v>432</v>
      </c>
      <c r="RJO44" s="562" t="s">
        <v>898</v>
      </c>
      <c r="RJP44" s="660" t="s">
        <v>432</v>
      </c>
      <c r="RJQ44" s="562" t="s">
        <v>898</v>
      </c>
      <c r="RJR44" s="660" t="s">
        <v>432</v>
      </c>
      <c r="RJS44" s="562" t="s">
        <v>898</v>
      </c>
      <c r="RJT44" s="660" t="s">
        <v>432</v>
      </c>
      <c r="RJU44" s="562" t="s">
        <v>898</v>
      </c>
      <c r="RJV44" s="660" t="s">
        <v>432</v>
      </c>
      <c r="RJW44" s="562" t="s">
        <v>898</v>
      </c>
      <c r="RJX44" s="660" t="s">
        <v>432</v>
      </c>
      <c r="RJY44" s="562" t="s">
        <v>898</v>
      </c>
      <c r="RJZ44" s="660" t="s">
        <v>432</v>
      </c>
      <c r="RKA44" s="562" t="s">
        <v>898</v>
      </c>
      <c r="RKB44" s="660" t="s">
        <v>432</v>
      </c>
      <c r="RKC44" s="562" t="s">
        <v>898</v>
      </c>
      <c r="RKD44" s="660" t="s">
        <v>432</v>
      </c>
      <c r="RKE44" s="562" t="s">
        <v>898</v>
      </c>
      <c r="RKF44" s="660" t="s">
        <v>432</v>
      </c>
      <c r="RKG44" s="562" t="s">
        <v>898</v>
      </c>
      <c r="RKH44" s="660" t="s">
        <v>432</v>
      </c>
      <c r="RKI44" s="562" t="s">
        <v>898</v>
      </c>
      <c r="RKJ44" s="660" t="s">
        <v>432</v>
      </c>
      <c r="RKK44" s="562" t="s">
        <v>898</v>
      </c>
      <c r="RKL44" s="660" t="s">
        <v>432</v>
      </c>
      <c r="RKM44" s="562" t="s">
        <v>898</v>
      </c>
      <c r="RKN44" s="660" t="s">
        <v>432</v>
      </c>
      <c r="RKO44" s="562" t="s">
        <v>898</v>
      </c>
      <c r="RKP44" s="660" t="s">
        <v>432</v>
      </c>
      <c r="RKQ44" s="562" t="s">
        <v>898</v>
      </c>
      <c r="RKR44" s="660" t="s">
        <v>432</v>
      </c>
      <c r="RKS44" s="562" t="s">
        <v>898</v>
      </c>
      <c r="RKT44" s="660" t="s">
        <v>432</v>
      </c>
      <c r="RKU44" s="562" t="s">
        <v>898</v>
      </c>
      <c r="RKV44" s="660" t="s">
        <v>432</v>
      </c>
      <c r="RKW44" s="562" t="s">
        <v>898</v>
      </c>
      <c r="RKX44" s="660" t="s">
        <v>432</v>
      </c>
      <c r="RKY44" s="562" t="s">
        <v>898</v>
      </c>
      <c r="RKZ44" s="660" t="s">
        <v>432</v>
      </c>
      <c r="RLA44" s="562" t="s">
        <v>898</v>
      </c>
      <c r="RLB44" s="660" t="s">
        <v>432</v>
      </c>
      <c r="RLC44" s="562" t="s">
        <v>898</v>
      </c>
      <c r="RLD44" s="660" t="s">
        <v>432</v>
      </c>
      <c r="RLE44" s="562" t="s">
        <v>898</v>
      </c>
      <c r="RLF44" s="660" t="s">
        <v>432</v>
      </c>
      <c r="RLG44" s="562" t="s">
        <v>898</v>
      </c>
      <c r="RLH44" s="660" t="s">
        <v>432</v>
      </c>
      <c r="RLI44" s="562" t="s">
        <v>898</v>
      </c>
      <c r="RLJ44" s="660" t="s">
        <v>432</v>
      </c>
      <c r="RLK44" s="562" t="s">
        <v>898</v>
      </c>
      <c r="RLL44" s="660" t="s">
        <v>432</v>
      </c>
      <c r="RLM44" s="562" t="s">
        <v>898</v>
      </c>
      <c r="RLN44" s="660" t="s">
        <v>432</v>
      </c>
      <c r="RLO44" s="562" t="s">
        <v>898</v>
      </c>
      <c r="RLP44" s="660" t="s">
        <v>432</v>
      </c>
      <c r="RLQ44" s="562" t="s">
        <v>898</v>
      </c>
      <c r="RLR44" s="660" t="s">
        <v>432</v>
      </c>
      <c r="RLS44" s="562" t="s">
        <v>898</v>
      </c>
      <c r="RLT44" s="660" t="s">
        <v>432</v>
      </c>
      <c r="RLU44" s="562" t="s">
        <v>898</v>
      </c>
      <c r="RLV44" s="660" t="s">
        <v>432</v>
      </c>
      <c r="RLW44" s="562" t="s">
        <v>898</v>
      </c>
      <c r="RLX44" s="660" t="s">
        <v>432</v>
      </c>
      <c r="RLY44" s="562" t="s">
        <v>898</v>
      </c>
      <c r="RLZ44" s="660" t="s">
        <v>432</v>
      </c>
      <c r="RMA44" s="562" t="s">
        <v>898</v>
      </c>
      <c r="RMB44" s="660" t="s">
        <v>432</v>
      </c>
      <c r="RMC44" s="562" t="s">
        <v>898</v>
      </c>
      <c r="RMD44" s="660" t="s">
        <v>432</v>
      </c>
      <c r="RME44" s="562" t="s">
        <v>898</v>
      </c>
      <c r="RMF44" s="660" t="s">
        <v>432</v>
      </c>
      <c r="RMG44" s="562" t="s">
        <v>898</v>
      </c>
      <c r="RMH44" s="660" t="s">
        <v>432</v>
      </c>
      <c r="RMI44" s="562" t="s">
        <v>898</v>
      </c>
      <c r="RMJ44" s="660" t="s">
        <v>432</v>
      </c>
      <c r="RMK44" s="562" t="s">
        <v>898</v>
      </c>
      <c r="RML44" s="660" t="s">
        <v>432</v>
      </c>
      <c r="RMM44" s="562" t="s">
        <v>898</v>
      </c>
      <c r="RMN44" s="660" t="s">
        <v>432</v>
      </c>
      <c r="RMO44" s="562" t="s">
        <v>898</v>
      </c>
      <c r="RMP44" s="660" t="s">
        <v>432</v>
      </c>
      <c r="RMQ44" s="562" t="s">
        <v>898</v>
      </c>
      <c r="RMR44" s="660" t="s">
        <v>432</v>
      </c>
      <c r="RMS44" s="562" t="s">
        <v>898</v>
      </c>
      <c r="RMT44" s="660" t="s">
        <v>432</v>
      </c>
      <c r="RMU44" s="562" t="s">
        <v>898</v>
      </c>
      <c r="RMV44" s="660" t="s">
        <v>432</v>
      </c>
      <c r="RMW44" s="562" t="s">
        <v>898</v>
      </c>
      <c r="RMX44" s="660" t="s">
        <v>432</v>
      </c>
      <c r="RMY44" s="562" t="s">
        <v>898</v>
      </c>
      <c r="RMZ44" s="660" t="s">
        <v>432</v>
      </c>
      <c r="RNA44" s="562" t="s">
        <v>898</v>
      </c>
      <c r="RNB44" s="660" t="s">
        <v>432</v>
      </c>
      <c r="RNC44" s="562" t="s">
        <v>898</v>
      </c>
      <c r="RND44" s="660" t="s">
        <v>432</v>
      </c>
      <c r="RNE44" s="562" t="s">
        <v>898</v>
      </c>
      <c r="RNF44" s="660" t="s">
        <v>432</v>
      </c>
      <c r="RNG44" s="562" t="s">
        <v>898</v>
      </c>
      <c r="RNH44" s="660" t="s">
        <v>432</v>
      </c>
      <c r="RNI44" s="562" t="s">
        <v>898</v>
      </c>
      <c r="RNJ44" s="660" t="s">
        <v>432</v>
      </c>
      <c r="RNK44" s="562" t="s">
        <v>898</v>
      </c>
      <c r="RNL44" s="660" t="s">
        <v>432</v>
      </c>
      <c r="RNM44" s="562" t="s">
        <v>898</v>
      </c>
      <c r="RNN44" s="660" t="s">
        <v>432</v>
      </c>
      <c r="RNO44" s="562" t="s">
        <v>898</v>
      </c>
      <c r="RNP44" s="660" t="s">
        <v>432</v>
      </c>
      <c r="RNQ44" s="562" t="s">
        <v>898</v>
      </c>
      <c r="RNR44" s="660" t="s">
        <v>432</v>
      </c>
      <c r="RNS44" s="562" t="s">
        <v>898</v>
      </c>
      <c r="RNT44" s="660" t="s">
        <v>432</v>
      </c>
      <c r="RNU44" s="562" t="s">
        <v>898</v>
      </c>
      <c r="RNV44" s="660" t="s">
        <v>432</v>
      </c>
      <c r="RNW44" s="562" t="s">
        <v>898</v>
      </c>
      <c r="RNX44" s="660" t="s">
        <v>432</v>
      </c>
      <c r="RNY44" s="562" t="s">
        <v>898</v>
      </c>
      <c r="RNZ44" s="660" t="s">
        <v>432</v>
      </c>
      <c r="ROA44" s="562" t="s">
        <v>898</v>
      </c>
      <c r="ROB44" s="660" t="s">
        <v>432</v>
      </c>
      <c r="ROC44" s="562" t="s">
        <v>898</v>
      </c>
      <c r="ROD44" s="660" t="s">
        <v>432</v>
      </c>
      <c r="ROE44" s="562" t="s">
        <v>898</v>
      </c>
      <c r="ROF44" s="660" t="s">
        <v>432</v>
      </c>
      <c r="ROG44" s="562" t="s">
        <v>898</v>
      </c>
      <c r="ROH44" s="660" t="s">
        <v>432</v>
      </c>
      <c r="ROI44" s="562" t="s">
        <v>898</v>
      </c>
      <c r="ROJ44" s="660" t="s">
        <v>432</v>
      </c>
      <c r="ROK44" s="562" t="s">
        <v>898</v>
      </c>
      <c r="ROL44" s="660" t="s">
        <v>432</v>
      </c>
      <c r="ROM44" s="562" t="s">
        <v>898</v>
      </c>
      <c r="RON44" s="660" t="s">
        <v>432</v>
      </c>
      <c r="ROO44" s="562" t="s">
        <v>898</v>
      </c>
      <c r="ROP44" s="660" t="s">
        <v>432</v>
      </c>
      <c r="ROQ44" s="562" t="s">
        <v>898</v>
      </c>
      <c r="ROR44" s="660" t="s">
        <v>432</v>
      </c>
      <c r="ROS44" s="562" t="s">
        <v>898</v>
      </c>
      <c r="ROT44" s="660" t="s">
        <v>432</v>
      </c>
      <c r="ROU44" s="562" t="s">
        <v>898</v>
      </c>
      <c r="ROV44" s="660" t="s">
        <v>432</v>
      </c>
      <c r="ROW44" s="562" t="s">
        <v>898</v>
      </c>
      <c r="ROX44" s="660" t="s">
        <v>432</v>
      </c>
      <c r="ROY44" s="562" t="s">
        <v>898</v>
      </c>
      <c r="ROZ44" s="660" t="s">
        <v>432</v>
      </c>
      <c r="RPA44" s="562" t="s">
        <v>898</v>
      </c>
      <c r="RPB44" s="660" t="s">
        <v>432</v>
      </c>
      <c r="RPC44" s="562" t="s">
        <v>898</v>
      </c>
      <c r="RPD44" s="660" t="s">
        <v>432</v>
      </c>
      <c r="RPE44" s="562" t="s">
        <v>898</v>
      </c>
      <c r="RPF44" s="660" t="s">
        <v>432</v>
      </c>
      <c r="RPG44" s="562" t="s">
        <v>898</v>
      </c>
      <c r="RPH44" s="660" t="s">
        <v>432</v>
      </c>
      <c r="RPI44" s="562" t="s">
        <v>898</v>
      </c>
      <c r="RPJ44" s="660" t="s">
        <v>432</v>
      </c>
      <c r="RPK44" s="562" t="s">
        <v>898</v>
      </c>
      <c r="RPL44" s="660" t="s">
        <v>432</v>
      </c>
      <c r="RPM44" s="562" t="s">
        <v>898</v>
      </c>
      <c r="RPN44" s="660" t="s">
        <v>432</v>
      </c>
      <c r="RPO44" s="562" t="s">
        <v>898</v>
      </c>
      <c r="RPP44" s="660" t="s">
        <v>432</v>
      </c>
      <c r="RPQ44" s="562" t="s">
        <v>898</v>
      </c>
      <c r="RPR44" s="660" t="s">
        <v>432</v>
      </c>
      <c r="RPS44" s="562" t="s">
        <v>898</v>
      </c>
      <c r="RPT44" s="660" t="s">
        <v>432</v>
      </c>
      <c r="RPU44" s="562" t="s">
        <v>898</v>
      </c>
      <c r="RPV44" s="660" t="s">
        <v>432</v>
      </c>
      <c r="RPW44" s="562" t="s">
        <v>898</v>
      </c>
      <c r="RPX44" s="660" t="s">
        <v>432</v>
      </c>
      <c r="RPY44" s="562" t="s">
        <v>898</v>
      </c>
      <c r="RPZ44" s="660" t="s">
        <v>432</v>
      </c>
      <c r="RQA44" s="562" t="s">
        <v>898</v>
      </c>
      <c r="RQB44" s="660" t="s">
        <v>432</v>
      </c>
      <c r="RQC44" s="562" t="s">
        <v>898</v>
      </c>
      <c r="RQD44" s="660" t="s">
        <v>432</v>
      </c>
      <c r="RQE44" s="562" t="s">
        <v>898</v>
      </c>
      <c r="RQF44" s="660" t="s">
        <v>432</v>
      </c>
      <c r="RQG44" s="562" t="s">
        <v>898</v>
      </c>
      <c r="RQH44" s="660" t="s">
        <v>432</v>
      </c>
      <c r="RQI44" s="562" t="s">
        <v>898</v>
      </c>
      <c r="RQJ44" s="660" t="s">
        <v>432</v>
      </c>
      <c r="RQK44" s="562" t="s">
        <v>898</v>
      </c>
      <c r="RQL44" s="660" t="s">
        <v>432</v>
      </c>
      <c r="RQM44" s="562" t="s">
        <v>898</v>
      </c>
      <c r="RQN44" s="660" t="s">
        <v>432</v>
      </c>
      <c r="RQO44" s="562" t="s">
        <v>898</v>
      </c>
      <c r="RQP44" s="660" t="s">
        <v>432</v>
      </c>
      <c r="RQQ44" s="562" t="s">
        <v>898</v>
      </c>
      <c r="RQR44" s="660" t="s">
        <v>432</v>
      </c>
      <c r="RQS44" s="562" t="s">
        <v>898</v>
      </c>
      <c r="RQT44" s="660" t="s">
        <v>432</v>
      </c>
      <c r="RQU44" s="562" t="s">
        <v>898</v>
      </c>
      <c r="RQV44" s="660" t="s">
        <v>432</v>
      </c>
      <c r="RQW44" s="562" t="s">
        <v>898</v>
      </c>
      <c r="RQX44" s="660" t="s">
        <v>432</v>
      </c>
      <c r="RQY44" s="562" t="s">
        <v>898</v>
      </c>
      <c r="RQZ44" s="660" t="s">
        <v>432</v>
      </c>
      <c r="RRA44" s="562" t="s">
        <v>898</v>
      </c>
      <c r="RRB44" s="660" t="s">
        <v>432</v>
      </c>
      <c r="RRC44" s="562" t="s">
        <v>898</v>
      </c>
      <c r="RRD44" s="660" t="s">
        <v>432</v>
      </c>
      <c r="RRE44" s="562" t="s">
        <v>898</v>
      </c>
      <c r="RRF44" s="660" t="s">
        <v>432</v>
      </c>
      <c r="RRG44" s="562" t="s">
        <v>898</v>
      </c>
      <c r="RRH44" s="660" t="s">
        <v>432</v>
      </c>
      <c r="RRI44" s="562" t="s">
        <v>898</v>
      </c>
      <c r="RRJ44" s="660" t="s">
        <v>432</v>
      </c>
      <c r="RRK44" s="562" t="s">
        <v>898</v>
      </c>
      <c r="RRL44" s="660" t="s">
        <v>432</v>
      </c>
      <c r="RRM44" s="562" t="s">
        <v>898</v>
      </c>
      <c r="RRN44" s="660" t="s">
        <v>432</v>
      </c>
      <c r="RRO44" s="562" t="s">
        <v>898</v>
      </c>
      <c r="RRP44" s="660" t="s">
        <v>432</v>
      </c>
      <c r="RRQ44" s="562" t="s">
        <v>898</v>
      </c>
      <c r="RRR44" s="660" t="s">
        <v>432</v>
      </c>
      <c r="RRS44" s="562" t="s">
        <v>898</v>
      </c>
      <c r="RRT44" s="660" t="s">
        <v>432</v>
      </c>
      <c r="RRU44" s="562" t="s">
        <v>898</v>
      </c>
      <c r="RRV44" s="660" t="s">
        <v>432</v>
      </c>
      <c r="RRW44" s="562" t="s">
        <v>898</v>
      </c>
      <c r="RRX44" s="660" t="s">
        <v>432</v>
      </c>
      <c r="RRY44" s="562" t="s">
        <v>898</v>
      </c>
      <c r="RRZ44" s="660" t="s">
        <v>432</v>
      </c>
      <c r="RSA44" s="562" t="s">
        <v>898</v>
      </c>
      <c r="RSB44" s="660" t="s">
        <v>432</v>
      </c>
      <c r="RSC44" s="562" t="s">
        <v>898</v>
      </c>
      <c r="RSD44" s="660" t="s">
        <v>432</v>
      </c>
      <c r="RSE44" s="562" t="s">
        <v>898</v>
      </c>
      <c r="RSF44" s="660" t="s">
        <v>432</v>
      </c>
      <c r="RSG44" s="562" t="s">
        <v>898</v>
      </c>
      <c r="RSH44" s="660" t="s">
        <v>432</v>
      </c>
      <c r="RSI44" s="562" t="s">
        <v>898</v>
      </c>
      <c r="RSJ44" s="660" t="s">
        <v>432</v>
      </c>
      <c r="RSK44" s="562" t="s">
        <v>898</v>
      </c>
      <c r="RSL44" s="660" t="s">
        <v>432</v>
      </c>
      <c r="RSM44" s="562" t="s">
        <v>898</v>
      </c>
      <c r="RSN44" s="660" t="s">
        <v>432</v>
      </c>
      <c r="RSO44" s="562" t="s">
        <v>898</v>
      </c>
      <c r="RSP44" s="660" t="s">
        <v>432</v>
      </c>
      <c r="RSQ44" s="562" t="s">
        <v>898</v>
      </c>
      <c r="RSR44" s="660" t="s">
        <v>432</v>
      </c>
      <c r="RSS44" s="562" t="s">
        <v>898</v>
      </c>
      <c r="RST44" s="660" t="s">
        <v>432</v>
      </c>
      <c r="RSU44" s="562" t="s">
        <v>898</v>
      </c>
      <c r="RSV44" s="660" t="s">
        <v>432</v>
      </c>
      <c r="RSW44" s="562" t="s">
        <v>898</v>
      </c>
      <c r="RSX44" s="660" t="s">
        <v>432</v>
      </c>
      <c r="RSY44" s="562" t="s">
        <v>898</v>
      </c>
      <c r="RSZ44" s="660" t="s">
        <v>432</v>
      </c>
      <c r="RTA44" s="562" t="s">
        <v>898</v>
      </c>
      <c r="RTB44" s="660" t="s">
        <v>432</v>
      </c>
      <c r="RTC44" s="562" t="s">
        <v>898</v>
      </c>
      <c r="RTD44" s="660" t="s">
        <v>432</v>
      </c>
      <c r="RTE44" s="562" t="s">
        <v>898</v>
      </c>
      <c r="RTF44" s="660" t="s">
        <v>432</v>
      </c>
      <c r="RTG44" s="562" t="s">
        <v>898</v>
      </c>
      <c r="RTH44" s="660" t="s">
        <v>432</v>
      </c>
      <c r="RTI44" s="562" t="s">
        <v>898</v>
      </c>
      <c r="RTJ44" s="660" t="s">
        <v>432</v>
      </c>
      <c r="RTK44" s="562" t="s">
        <v>898</v>
      </c>
      <c r="RTL44" s="660" t="s">
        <v>432</v>
      </c>
      <c r="RTM44" s="562" t="s">
        <v>898</v>
      </c>
      <c r="RTN44" s="660" t="s">
        <v>432</v>
      </c>
      <c r="RTO44" s="562" t="s">
        <v>898</v>
      </c>
      <c r="RTP44" s="660" t="s">
        <v>432</v>
      </c>
      <c r="RTQ44" s="562" t="s">
        <v>898</v>
      </c>
      <c r="RTR44" s="660" t="s">
        <v>432</v>
      </c>
      <c r="RTS44" s="562" t="s">
        <v>898</v>
      </c>
      <c r="RTT44" s="660" t="s">
        <v>432</v>
      </c>
      <c r="RTU44" s="562" t="s">
        <v>898</v>
      </c>
      <c r="RTV44" s="660" t="s">
        <v>432</v>
      </c>
      <c r="RTW44" s="562" t="s">
        <v>898</v>
      </c>
      <c r="RTX44" s="660" t="s">
        <v>432</v>
      </c>
      <c r="RTY44" s="562" t="s">
        <v>898</v>
      </c>
      <c r="RTZ44" s="660" t="s">
        <v>432</v>
      </c>
      <c r="RUA44" s="562" t="s">
        <v>898</v>
      </c>
      <c r="RUB44" s="660" t="s">
        <v>432</v>
      </c>
      <c r="RUC44" s="562" t="s">
        <v>898</v>
      </c>
      <c r="RUD44" s="660" t="s">
        <v>432</v>
      </c>
      <c r="RUE44" s="562" t="s">
        <v>898</v>
      </c>
      <c r="RUF44" s="660" t="s">
        <v>432</v>
      </c>
      <c r="RUG44" s="562" t="s">
        <v>898</v>
      </c>
      <c r="RUH44" s="660" t="s">
        <v>432</v>
      </c>
      <c r="RUI44" s="562" t="s">
        <v>898</v>
      </c>
      <c r="RUJ44" s="660" t="s">
        <v>432</v>
      </c>
      <c r="RUK44" s="562" t="s">
        <v>898</v>
      </c>
      <c r="RUL44" s="660" t="s">
        <v>432</v>
      </c>
      <c r="RUM44" s="562" t="s">
        <v>898</v>
      </c>
      <c r="RUN44" s="660" t="s">
        <v>432</v>
      </c>
      <c r="RUO44" s="562" t="s">
        <v>898</v>
      </c>
      <c r="RUP44" s="660" t="s">
        <v>432</v>
      </c>
      <c r="RUQ44" s="562" t="s">
        <v>898</v>
      </c>
      <c r="RUR44" s="660" t="s">
        <v>432</v>
      </c>
      <c r="RUS44" s="562" t="s">
        <v>898</v>
      </c>
      <c r="RUT44" s="660" t="s">
        <v>432</v>
      </c>
      <c r="RUU44" s="562" t="s">
        <v>898</v>
      </c>
      <c r="RUV44" s="660" t="s">
        <v>432</v>
      </c>
      <c r="RUW44" s="562" t="s">
        <v>898</v>
      </c>
      <c r="RUX44" s="660" t="s">
        <v>432</v>
      </c>
      <c r="RUY44" s="562" t="s">
        <v>898</v>
      </c>
      <c r="RUZ44" s="660" t="s">
        <v>432</v>
      </c>
      <c r="RVA44" s="562" t="s">
        <v>898</v>
      </c>
      <c r="RVB44" s="660" t="s">
        <v>432</v>
      </c>
      <c r="RVC44" s="562" t="s">
        <v>898</v>
      </c>
      <c r="RVD44" s="660" t="s">
        <v>432</v>
      </c>
      <c r="RVE44" s="562" t="s">
        <v>898</v>
      </c>
      <c r="RVF44" s="660" t="s">
        <v>432</v>
      </c>
      <c r="RVG44" s="562" t="s">
        <v>898</v>
      </c>
      <c r="RVH44" s="660" t="s">
        <v>432</v>
      </c>
      <c r="RVI44" s="562" t="s">
        <v>898</v>
      </c>
      <c r="RVJ44" s="660" t="s">
        <v>432</v>
      </c>
      <c r="RVK44" s="562" t="s">
        <v>898</v>
      </c>
      <c r="RVL44" s="660" t="s">
        <v>432</v>
      </c>
      <c r="RVM44" s="562" t="s">
        <v>898</v>
      </c>
      <c r="RVN44" s="660" t="s">
        <v>432</v>
      </c>
      <c r="RVO44" s="562" t="s">
        <v>898</v>
      </c>
      <c r="RVP44" s="660" t="s">
        <v>432</v>
      </c>
      <c r="RVQ44" s="562" t="s">
        <v>898</v>
      </c>
      <c r="RVR44" s="660" t="s">
        <v>432</v>
      </c>
      <c r="RVS44" s="562" t="s">
        <v>898</v>
      </c>
      <c r="RVT44" s="660" t="s">
        <v>432</v>
      </c>
      <c r="RVU44" s="562" t="s">
        <v>898</v>
      </c>
      <c r="RVV44" s="660" t="s">
        <v>432</v>
      </c>
      <c r="RVW44" s="562" t="s">
        <v>898</v>
      </c>
      <c r="RVX44" s="660" t="s">
        <v>432</v>
      </c>
      <c r="RVY44" s="562" t="s">
        <v>898</v>
      </c>
      <c r="RVZ44" s="660" t="s">
        <v>432</v>
      </c>
      <c r="RWA44" s="562" t="s">
        <v>898</v>
      </c>
      <c r="RWB44" s="660" t="s">
        <v>432</v>
      </c>
      <c r="RWC44" s="562" t="s">
        <v>898</v>
      </c>
      <c r="RWD44" s="660" t="s">
        <v>432</v>
      </c>
      <c r="RWE44" s="562" t="s">
        <v>898</v>
      </c>
      <c r="RWF44" s="660" t="s">
        <v>432</v>
      </c>
      <c r="RWG44" s="562" t="s">
        <v>898</v>
      </c>
      <c r="RWH44" s="660" t="s">
        <v>432</v>
      </c>
      <c r="RWI44" s="562" t="s">
        <v>898</v>
      </c>
      <c r="RWJ44" s="660" t="s">
        <v>432</v>
      </c>
      <c r="RWK44" s="562" t="s">
        <v>898</v>
      </c>
      <c r="RWL44" s="660" t="s">
        <v>432</v>
      </c>
      <c r="RWM44" s="562" t="s">
        <v>898</v>
      </c>
      <c r="RWN44" s="660" t="s">
        <v>432</v>
      </c>
      <c r="RWO44" s="562" t="s">
        <v>898</v>
      </c>
      <c r="RWP44" s="660" t="s">
        <v>432</v>
      </c>
      <c r="RWQ44" s="562" t="s">
        <v>898</v>
      </c>
      <c r="RWR44" s="660" t="s">
        <v>432</v>
      </c>
      <c r="RWS44" s="562" t="s">
        <v>898</v>
      </c>
      <c r="RWT44" s="660" t="s">
        <v>432</v>
      </c>
      <c r="RWU44" s="562" t="s">
        <v>898</v>
      </c>
      <c r="RWV44" s="660" t="s">
        <v>432</v>
      </c>
      <c r="RWW44" s="562" t="s">
        <v>898</v>
      </c>
      <c r="RWX44" s="660" t="s">
        <v>432</v>
      </c>
      <c r="RWY44" s="562" t="s">
        <v>898</v>
      </c>
      <c r="RWZ44" s="660" t="s">
        <v>432</v>
      </c>
      <c r="RXA44" s="562" t="s">
        <v>898</v>
      </c>
      <c r="RXB44" s="660" t="s">
        <v>432</v>
      </c>
      <c r="RXC44" s="562" t="s">
        <v>898</v>
      </c>
      <c r="RXD44" s="660" t="s">
        <v>432</v>
      </c>
      <c r="RXE44" s="562" t="s">
        <v>898</v>
      </c>
      <c r="RXF44" s="660" t="s">
        <v>432</v>
      </c>
      <c r="RXG44" s="562" t="s">
        <v>898</v>
      </c>
      <c r="RXH44" s="660" t="s">
        <v>432</v>
      </c>
      <c r="RXI44" s="562" t="s">
        <v>898</v>
      </c>
      <c r="RXJ44" s="660" t="s">
        <v>432</v>
      </c>
      <c r="RXK44" s="562" t="s">
        <v>898</v>
      </c>
      <c r="RXL44" s="660" t="s">
        <v>432</v>
      </c>
      <c r="RXM44" s="562" t="s">
        <v>898</v>
      </c>
      <c r="RXN44" s="660" t="s">
        <v>432</v>
      </c>
      <c r="RXO44" s="562" t="s">
        <v>898</v>
      </c>
      <c r="RXP44" s="660" t="s">
        <v>432</v>
      </c>
      <c r="RXQ44" s="562" t="s">
        <v>898</v>
      </c>
      <c r="RXR44" s="660" t="s">
        <v>432</v>
      </c>
      <c r="RXS44" s="562" t="s">
        <v>898</v>
      </c>
      <c r="RXT44" s="660" t="s">
        <v>432</v>
      </c>
      <c r="RXU44" s="562" t="s">
        <v>898</v>
      </c>
      <c r="RXV44" s="660" t="s">
        <v>432</v>
      </c>
      <c r="RXW44" s="562" t="s">
        <v>898</v>
      </c>
      <c r="RXX44" s="660" t="s">
        <v>432</v>
      </c>
      <c r="RXY44" s="562" t="s">
        <v>898</v>
      </c>
      <c r="RXZ44" s="660" t="s">
        <v>432</v>
      </c>
      <c r="RYA44" s="562" t="s">
        <v>898</v>
      </c>
      <c r="RYB44" s="660" t="s">
        <v>432</v>
      </c>
      <c r="RYC44" s="562" t="s">
        <v>898</v>
      </c>
      <c r="RYD44" s="660" t="s">
        <v>432</v>
      </c>
      <c r="RYE44" s="562" t="s">
        <v>898</v>
      </c>
      <c r="RYF44" s="660" t="s">
        <v>432</v>
      </c>
      <c r="RYG44" s="562" t="s">
        <v>898</v>
      </c>
      <c r="RYH44" s="660" t="s">
        <v>432</v>
      </c>
      <c r="RYI44" s="562" t="s">
        <v>898</v>
      </c>
      <c r="RYJ44" s="660" t="s">
        <v>432</v>
      </c>
      <c r="RYK44" s="562" t="s">
        <v>898</v>
      </c>
      <c r="RYL44" s="660" t="s">
        <v>432</v>
      </c>
      <c r="RYM44" s="562" t="s">
        <v>898</v>
      </c>
      <c r="RYN44" s="660" t="s">
        <v>432</v>
      </c>
      <c r="RYO44" s="562" t="s">
        <v>898</v>
      </c>
      <c r="RYP44" s="660" t="s">
        <v>432</v>
      </c>
      <c r="RYQ44" s="562" t="s">
        <v>898</v>
      </c>
      <c r="RYR44" s="660" t="s">
        <v>432</v>
      </c>
      <c r="RYS44" s="562" t="s">
        <v>898</v>
      </c>
      <c r="RYT44" s="660" t="s">
        <v>432</v>
      </c>
      <c r="RYU44" s="562" t="s">
        <v>898</v>
      </c>
      <c r="RYV44" s="660" t="s">
        <v>432</v>
      </c>
      <c r="RYW44" s="562" t="s">
        <v>898</v>
      </c>
      <c r="RYX44" s="660" t="s">
        <v>432</v>
      </c>
      <c r="RYY44" s="562" t="s">
        <v>898</v>
      </c>
      <c r="RYZ44" s="660" t="s">
        <v>432</v>
      </c>
      <c r="RZA44" s="562" t="s">
        <v>898</v>
      </c>
      <c r="RZB44" s="660" t="s">
        <v>432</v>
      </c>
      <c r="RZC44" s="562" t="s">
        <v>898</v>
      </c>
      <c r="RZD44" s="660" t="s">
        <v>432</v>
      </c>
      <c r="RZE44" s="562" t="s">
        <v>898</v>
      </c>
      <c r="RZF44" s="660" t="s">
        <v>432</v>
      </c>
      <c r="RZG44" s="562" t="s">
        <v>898</v>
      </c>
      <c r="RZH44" s="660" t="s">
        <v>432</v>
      </c>
      <c r="RZI44" s="562" t="s">
        <v>898</v>
      </c>
      <c r="RZJ44" s="660" t="s">
        <v>432</v>
      </c>
      <c r="RZK44" s="562" t="s">
        <v>898</v>
      </c>
      <c r="RZL44" s="660" t="s">
        <v>432</v>
      </c>
      <c r="RZM44" s="562" t="s">
        <v>898</v>
      </c>
      <c r="RZN44" s="660" t="s">
        <v>432</v>
      </c>
      <c r="RZO44" s="562" t="s">
        <v>898</v>
      </c>
      <c r="RZP44" s="660" t="s">
        <v>432</v>
      </c>
      <c r="RZQ44" s="562" t="s">
        <v>898</v>
      </c>
      <c r="RZR44" s="660" t="s">
        <v>432</v>
      </c>
      <c r="RZS44" s="562" t="s">
        <v>898</v>
      </c>
      <c r="RZT44" s="660" t="s">
        <v>432</v>
      </c>
      <c r="RZU44" s="562" t="s">
        <v>898</v>
      </c>
      <c r="RZV44" s="660" t="s">
        <v>432</v>
      </c>
      <c r="RZW44" s="562" t="s">
        <v>898</v>
      </c>
      <c r="RZX44" s="660" t="s">
        <v>432</v>
      </c>
      <c r="RZY44" s="562" t="s">
        <v>898</v>
      </c>
      <c r="RZZ44" s="660" t="s">
        <v>432</v>
      </c>
      <c r="SAA44" s="562" t="s">
        <v>898</v>
      </c>
      <c r="SAB44" s="660" t="s">
        <v>432</v>
      </c>
      <c r="SAC44" s="562" t="s">
        <v>898</v>
      </c>
      <c r="SAD44" s="660" t="s">
        <v>432</v>
      </c>
      <c r="SAE44" s="562" t="s">
        <v>898</v>
      </c>
      <c r="SAF44" s="660" t="s">
        <v>432</v>
      </c>
      <c r="SAG44" s="562" t="s">
        <v>898</v>
      </c>
      <c r="SAH44" s="660" t="s">
        <v>432</v>
      </c>
      <c r="SAI44" s="562" t="s">
        <v>898</v>
      </c>
      <c r="SAJ44" s="660" t="s">
        <v>432</v>
      </c>
      <c r="SAK44" s="562" t="s">
        <v>898</v>
      </c>
      <c r="SAL44" s="660" t="s">
        <v>432</v>
      </c>
      <c r="SAM44" s="562" t="s">
        <v>898</v>
      </c>
      <c r="SAN44" s="660" t="s">
        <v>432</v>
      </c>
      <c r="SAO44" s="562" t="s">
        <v>898</v>
      </c>
      <c r="SAP44" s="660" t="s">
        <v>432</v>
      </c>
      <c r="SAQ44" s="562" t="s">
        <v>898</v>
      </c>
      <c r="SAR44" s="660" t="s">
        <v>432</v>
      </c>
      <c r="SAS44" s="562" t="s">
        <v>898</v>
      </c>
      <c r="SAT44" s="660" t="s">
        <v>432</v>
      </c>
      <c r="SAU44" s="562" t="s">
        <v>898</v>
      </c>
      <c r="SAV44" s="660" t="s">
        <v>432</v>
      </c>
      <c r="SAW44" s="562" t="s">
        <v>898</v>
      </c>
      <c r="SAX44" s="660" t="s">
        <v>432</v>
      </c>
      <c r="SAY44" s="562" t="s">
        <v>898</v>
      </c>
      <c r="SAZ44" s="660" t="s">
        <v>432</v>
      </c>
      <c r="SBA44" s="562" t="s">
        <v>898</v>
      </c>
      <c r="SBB44" s="660" t="s">
        <v>432</v>
      </c>
      <c r="SBC44" s="562" t="s">
        <v>898</v>
      </c>
      <c r="SBD44" s="660" t="s">
        <v>432</v>
      </c>
      <c r="SBE44" s="562" t="s">
        <v>898</v>
      </c>
      <c r="SBF44" s="660" t="s">
        <v>432</v>
      </c>
      <c r="SBG44" s="562" t="s">
        <v>898</v>
      </c>
      <c r="SBH44" s="660" t="s">
        <v>432</v>
      </c>
      <c r="SBI44" s="562" t="s">
        <v>898</v>
      </c>
      <c r="SBJ44" s="660" t="s">
        <v>432</v>
      </c>
      <c r="SBK44" s="562" t="s">
        <v>898</v>
      </c>
      <c r="SBL44" s="660" t="s">
        <v>432</v>
      </c>
      <c r="SBM44" s="562" t="s">
        <v>898</v>
      </c>
      <c r="SBN44" s="660" t="s">
        <v>432</v>
      </c>
      <c r="SBO44" s="562" t="s">
        <v>898</v>
      </c>
      <c r="SBP44" s="660" t="s">
        <v>432</v>
      </c>
      <c r="SBQ44" s="562" t="s">
        <v>898</v>
      </c>
      <c r="SBR44" s="660" t="s">
        <v>432</v>
      </c>
      <c r="SBS44" s="562" t="s">
        <v>898</v>
      </c>
      <c r="SBT44" s="660" t="s">
        <v>432</v>
      </c>
      <c r="SBU44" s="562" t="s">
        <v>898</v>
      </c>
      <c r="SBV44" s="660" t="s">
        <v>432</v>
      </c>
      <c r="SBW44" s="562" t="s">
        <v>898</v>
      </c>
      <c r="SBX44" s="660" t="s">
        <v>432</v>
      </c>
      <c r="SBY44" s="562" t="s">
        <v>898</v>
      </c>
      <c r="SBZ44" s="660" t="s">
        <v>432</v>
      </c>
      <c r="SCA44" s="562" t="s">
        <v>898</v>
      </c>
      <c r="SCB44" s="660" t="s">
        <v>432</v>
      </c>
      <c r="SCC44" s="562" t="s">
        <v>898</v>
      </c>
      <c r="SCD44" s="660" t="s">
        <v>432</v>
      </c>
      <c r="SCE44" s="562" t="s">
        <v>898</v>
      </c>
      <c r="SCF44" s="660" t="s">
        <v>432</v>
      </c>
      <c r="SCG44" s="562" t="s">
        <v>898</v>
      </c>
      <c r="SCH44" s="660" t="s">
        <v>432</v>
      </c>
      <c r="SCI44" s="562" t="s">
        <v>898</v>
      </c>
      <c r="SCJ44" s="660" t="s">
        <v>432</v>
      </c>
      <c r="SCK44" s="562" t="s">
        <v>898</v>
      </c>
      <c r="SCL44" s="660" t="s">
        <v>432</v>
      </c>
      <c r="SCM44" s="562" t="s">
        <v>898</v>
      </c>
      <c r="SCN44" s="660" t="s">
        <v>432</v>
      </c>
      <c r="SCO44" s="562" t="s">
        <v>898</v>
      </c>
      <c r="SCP44" s="660" t="s">
        <v>432</v>
      </c>
      <c r="SCQ44" s="562" t="s">
        <v>898</v>
      </c>
      <c r="SCR44" s="660" t="s">
        <v>432</v>
      </c>
      <c r="SCS44" s="562" t="s">
        <v>898</v>
      </c>
      <c r="SCT44" s="660" t="s">
        <v>432</v>
      </c>
      <c r="SCU44" s="562" t="s">
        <v>898</v>
      </c>
      <c r="SCV44" s="660" t="s">
        <v>432</v>
      </c>
      <c r="SCW44" s="562" t="s">
        <v>898</v>
      </c>
      <c r="SCX44" s="660" t="s">
        <v>432</v>
      </c>
      <c r="SCY44" s="562" t="s">
        <v>898</v>
      </c>
      <c r="SCZ44" s="660" t="s">
        <v>432</v>
      </c>
      <c r="SDA44" s="562" t="s">
        <v>898</v>
      </c>
      <c r="SDB44" s="660" t="s">
        <v>432</v>
      </c>
      <c r="SDC44" s="562" t="s">
        <v>898</v>
      </c>
      <c r="SDD44" s="660" t="s">
        <v>432</v>
      </c>
      <c r="SDE44" s="562" t="s">
        <v>898</v>
      </c>
      <c r="SDF44" s="660" t="s">
        <v>432</v>
      </c>
      <c r="SDG44" s="562" t="s">
        <v>898</v>
      </c>
      <c r="SDH44" s="660" t="s">
        <v>432</v>
      </c>
      <c r="SDI44" s="562" t="s">
        <v>898</v>
      </c>
      <c r="SDJ44" s="660" t="s">
        <v>432</v>
      </c>
      <c r="SDK44" s="562" t="s">
        <v>898</v>
      </c>
      <c r="SDL44" s="660" t="s">
        <v>432</v>
      </c>
      <c r="SDM44" s="562" t="s">
        <v>898</v>
      </c>
      <c r="SDN44" s="660" t="s">
        <v>432</v>
      </c>
      <c r="SDO44" s="562" t="s">
        <v>898</v>
      </c>
      <c r="SDP44" s="660" t="s">
        <v>432</v>
      </c>
      <c r="SDQ44" s="562" t="s">
        <v>898</v>
      </c>
      <c r="SDR44" s="660" t="s">
        <v>432</v>
      </c>
      <c r="SDS44" s="562" t="s">
        <v>898</v>
      </c>
      <c r="SDT44" s="660" t="s">
        <v>432</v>
      </c>
      <c r="SDU44" s="562" t="s">
        <v>898</v>
      </c>
      <c r="SDV44" s="660" t="s">
        <v>432</v>
      </c>
      <c r="SDW44" s="562" t="s">
        <v>898</v>
      </c>
      <c r="SDX44" s="660" t="s">
        <v>432</v>
      </c>
      <c r="SDY44" s="562" t="s">
        <v>898</v>
      </c>
      <c r="SDZ44" s="660" t="s">
        <v>432</v>
      </c>
      <c r="SEA44" s="562" t="s">
        <v>898</v>
      </c>
      <c r="SEB44" s="660" t="s">
        <v>432</v>
      </c>
      <c r="SEC44" s="562" t="s">
        <v>898</v>
      </c>
      <c r="SED44" s="660" t="s">
        <v>432</v>
      </c>
      <c r="SEE44" s="562" t="s">
        <v>898</v>
      </c>
      <c r="SEF44" s="660" t="s">
        <v>432</v>
      </c>
      <c r="SEG44" s="562" t="s">
        <v>898</v>
      </c>
      <c r="SEH44" s="660" t="s">
        <v>432</v>
      </c>
      <c r="SEI44" s="562" t="s">
        <v>898</v>
      </c>
      <c r="SEJ44" s="660" t="s">
        <v>432</v>
      </c>
      <c r="SEK44" s="562" t="s">
        <v>898</v>
      </c>
      <c r="SEL44" s="660" t="s">
        <v>432</v>
      </c>
      <c r="SEM44" s="562" t="s">
        <v>898</v>
      </c>
      <c r="SEN44" s="660" t="s">
        <v>432</v>
      </c>
      <c r="SEO44" s="562" t="s">
        <v>898</v>
      </c>
      <c r="SEP44" s="660" t="s">
        <v>432</v>
      </c>
      <c r="SEQ44" s="562" t="s">
        <v>898</v>
      </c>
      <c r="SER44" s="660" t="s">
        <v>432</v>
      </c>
      <c r="SES44" s="562" t="s">
        <v>898</v>
      </c>
      <c r="SET44" s="660" t="s">
        <v>432</v>
      </c>
      <c r="SEU44" s="562" t="s">
        <v>898</v>
      </c>
      <c r="SEV44" s="660" t="s">
        <v>432</v>
      </c>
      <c r="SEW44" s="562" t="s">
        <v>898</v>
      </c>
      <c r="SEX44" s="660" t="s">
        <v>432</v>
      </c>
      <c r="SEY44" s="562" t="s">
        <v>898</v>
      </c>
      <c r="SEZ44" s="660" t="s">
        <v>432</v>
      </c>
      <c r="SFA44" s="562" t="s">
        <v>898</v>
      </c>
      <c r="SFB44" s="660" t="s">
        <v>432</v>
      </c>
      <c r="SFC44" s="562" t="s">
        <v>898</v>
      </c>
      <c r="SFD44" s="660" t="s">
        <v>432</v>
      </c>
      <c r="SFE44" s="562" t="s">
        <v>898</v>
      </c>
      <c r="SFF44" s="660" t="s">
        <v>432</v>
      </c>
      <c r="SFG44" s="562" t="s">
        <v>898</v>
      </c>
      <c r="SFH44" s="660" t="s">
        <v>432</v>
      </c>
      <c r="SFI44" s="562" t="s">
        <v>898</v>
      </c>
      <c r="SFJ44" s="660" t="s">
        <v>432</v>
      </c>
      <c r="SFK44" s="562" t="s">
        <v>898</v>
      </c>
      <c r="SFL44" s="660" t="s">
        <v>432</v>
      </c>
      <c r="SFM44" s="562" t="s">
        <v>898</v>
      </c>
      <c r="SFN44" s="660" t="s">
        <v>432</v>
      </c>
      <c r="SFO44" s="562" t="s">
        <v>898</v>
      </c>
      <c r="SFP44" s="660" t="s">
        <v>432</v>
      </c>
      <c r="SFQ44" s="562" t="s">
        <v>898</v>
      </c>
      <c r="SFR44" s="660" t="s">
        <v>432</v>
      </c>
      <c r="SFS44" s="562" t="s">
        <v>898</v>
      </c>
      <c r="SFT44" s="660" t="s">
        <v>432</v>
      </c>
      <c r="SFU44" s="562" t="s">
        <v>898</v>
      </c>
      <c r="SFV44" s="660" t="s">
        <v>432</v>
      </c>
      <c r="SFW44" s="562" t="s">
        <v>898</v>
      </c>
      <c r="SFX44" s="660" t="s">
        <v>432</v>
      </c>
      <c r="SFY44" s="562" t="s">
        <v>898</v>
      </c>
      <c r="SFZ44" s="660" t="s">
        <v>432</v>
      </c>
      <c r="SGA44" s="562" t="s">
        <v>898</v>
      </c>
      <c r="SGB44" s="660" t="s">
        <v>432</v>
      </c>
      <c r="SGC44" s="562" t="s">
        <v>898</v>
      </c>
      <c r="SGD44" s="660" t="s">
        <v>432</v>
      </c>
      <c r="SGE44" s="562" t="s">
        <v>898</v>
      </c>
      <c r="SGF44" s="660" t="s">
        <v>432</v>
      </c>
      <c r="SGG44" s="562" t="s">
        <v>898</v>
      </c>
      <c r="SGH44" s="660" t="s">
        <v>432</v>
      </c>
      <c r="SGI44" s="562" t="s">
        <v>898</v>
      </c>
      <c r="SGJ44" s="660" t="s">
        <v>432</v>
      </c>
      <c r="SGK44" s="562" t="s">
        <v>898</v>
      </c>
      <c r="SGL44" s="660" t="s">
        <v>432</v>
      </c>
      <c r="SGM44" s="562" t="s">
        <v>898</v>
      </c>
      <c r="SGN44" s="660" t="s">
        <v>432</v>
      </c>
      <c r="SGO44" s="562" t="s">
        <v>898</v>
      </c>
      <c r="SGP44" s="660" t="s">
        <v>432</v>
      </c>
      <c r="SGQ44" s="562" t="s">
        <v>898</v>
      </c>
      <c r="SGR44" s="660" t="s">
        <v>432</v>
      </c>
      <c r="SGS44" s="562" t="s">
        <v>898</v>
      </c>
      <c r="SGT44" s="660" t="s">
        <v>432</v>
      </c>
      <c r="SGU44" s="562" t="s">
        <v>898</v>
      </c>
      <c r="SGV44" s="660" t="s">
        <v>432</v>
      </c>
      <c r="SGW44" s="562" t="s">
        <v>898</v>
      </c>
      <c r="SGX44" s="660" t="s">
        <v>432</v>
      </c>
      <c r="SGY44" s="562" t="s">
        <v>898</v>
      </c>
      <c r="SGZ44" s="660" t="s">
        <v>432</v>
      </c>
      <c r="SHA44" s="562" t="s">
        <v>898</v>
      </c>
      <c r="SHB44" s="660" t="s">
        <v>432</v>
      </c>
      <c r="SHC44" s="562" t="s">
        <v>898</v>
      </c>
      <c r="SHD44" s="660" t="s">
        <v>432</v>
      </c>
      <c r="SHE44" s="562" t="s">
        <v>898</v>
      </c>
      <c r="SHF44" s="660" t="s">
        <v>432</v>
      </c>
      <c r="SHG44" s="562" t="s">
        <v>898</v>
      </c>
      <c r="SHH44" s="660" t="s">
        <v>432</v>
      </c>
      <c r="SHI44" s="562" t="s">
        <v>898</v>
      </c>
      <c r="SHJ44" s="660" t="s">
        <v>432</v>
      </c>
      <c r="SHK44" s="562" t="s">
        <v>898</v>
      </c>
      <c r="SHL44" s="660" t="s">
        <v>432</v>
      </c>
      <c r="SHM44" s="562" t="s">
        <v>898</v>
      </c>
      <c r="SHN44" s="660" t="s">
        <v>432</v>
      </c>
      <c r="SHO44" s="562" t="s">
        <v>898</v>
      </c>
      <c r="SHP44" s="660" t="s">
        <v>432</v>
      </c>
      <c r="SHQ44" s="562" t="s">
        <v>898</v>
      </c>
      <c r="SHR44" s="660" t="s">
        <v>432</v>
      </c>
      <c r="SHS44" s="562" t="s">
        <v>898</v>
      </c>
      <c r="SHT44" s="660" t="s">
        <v>432</v>
      </c>
      <c r="SHU44" s="562" t="s">
        <v>898</v>
      </c>
      <c r="SHV44" s="660" t="s">
        <v>432</v>
      </c>
      <c r="SHW44" s="562" t="s">
        <v>898</v>
      </c>
      <c r="SHX44" s="660" t="s">
        <v>432</v>
      </c>
      <c r="SHY44" s="562" t="s">
        <v>898</v>
      </c>
      <c r="SHZ44" s="660" t="s">
        <v>432</v>
      </c>
      <c r="SIA44" s="562" t="s">
        <v>898</v>
      </c>
      <c r="SIB44" s="660" t="s">
        <v>432</v>
      </c>
      <c r="SIC44" s="562" t="s">
        <v>898</v>
      </c>
      <c r="SID44" s="660" t="s">
        <v>432</v>
      </c>
      <c r="SIE44" s="562" t="s">
        <v>898</v>
      </c>
      <c r="SIF44" s="660" t="s">
        <v>432</v>
      </c>
      <c r="SIG44" s="562" t="s">
        <v>898</v>
      </c>
      <c r="SIH44" s="660" t="s">
        <v>432</v>
      </c>
      <c r="SII44" s="562" t="s">
        <v>898</v>
      </c>
      <c r="SIJ44" s="660" t="s">
        <v>432</v>
      </c>
      <c r="SIK44" s="562" t="s">
        <v>898</v>
      </c>
      <c r="SIL44" s="660" t="s">
        <v>432</v>
      </c>
      <c r="SIM44" s="562" t="s">
        <v>898</v>
      </c>
      <c r="SIN44" s="660" t="s">
        <v>432</v>
      </c>
      <c r="SIO44" s="562" t="s">
        <v>898</v>
      </c>
      <c r="SIP44" s="660" t="s">
        <v>432</v>
      </c>
      <c r="SIQ44" s="562" t="s">
        <v>898</v>
      </c>
      <c r="SIR44" s="660" t="s">
        <v>432</v>
      </c>
      <c r="SIS44" s="562" t="s">
        <v>898</v>
      </c>
      <c r="SIT44" s="660" t="s">
        <v>432</v>
      </c>
      <c r="SIU44" s="562" t="s">
        <v>898</v>
      </c>
      <c r="SIV44" s="660" t="s">
        <v>432</v>
      </c>
      <c r="SIW44" s="562" t="s">
        <v>898</v>
      </c>
      <c r="SIX44" s="660" t="s">
        <v>432</v>
      </c>
      <c r="SIY44" s="562" t="s">
        <v>898</v>
      </c>
      <c r="SIZ44" s="660" t="s">
        <v>432</v>
      </c>
      <c r="SJA44" s="562" t="s">
        <v>898</v>
      </c>
      <c r="SJB44" s="660" t="s">
        <v>432</v>
      </c>
      <c r="SJC44" s="562" t="s">
        <v>898</v>
      </c>
      <c r="SJD44" s="660" t="s">
        <v>432</v>
      </c>
      <c r="SJE44" s="562" t="s">
        <v>898</v>
      </c>
      <c r="SJF44" s="660" t="s">
        <v>432</v>
      </c>
      <c r="SJG44" s="562" t="s">
        <v>898</v>
      </c>
      <c r="SJH44" s="660" t="s">
        <v>432</v>
      </c>
      <c r="SJI44" s="562" t="s">
        <v>898</v>
      </c>
      <c r="SJJ44" s="660" t="s">
        <v>432</v>
      </c>
      <c r="SJK44" s="562" t="s">
        <v>898</v>
      </c>
      <c r="SJL44" s="660" t="s">
        <v>432</v>
      </c>
      <c r="SJM44" s="562" t="s">
        <v>898</v>
      </c>
      <c r="SJN44" s="660" t="s">
        <v>432</v>
      </c>
      <c r="SJO44" s="562" t="s">
        <v>898</v>
      </c>
      <c r="SJP44" s="660" t="s">
        <v>432</v>
      </c>
      <c r="SJQ44" s="562" t="s">
        <v>898</v>
      </c>
      <c r="SJR44" s="660" t="s">
        <v>432</v>
      </c>
      <c r="SJS44" s="562" t="s">
        <v>898</v>
      </c>
      <c r="SJT44" s="660" t="s">
        <v>432</v>
      </c>
      <c r="SJU44" s="562" t="s">
        <v>898</v>
      </c>
      <c r="SJV44" s="660" t="s">
        <v>432</v>
      </c>
      <c r="SJW44" s="562" t="s">
        <v>898</v>
      </c>
      <c r="SJX44" s="660" t="s">
        <v>432</v>
      </c>
      <c r="SJY44" s="562" t="s">
        <v>898</v>
      </c>
      <c r="SJZ44" s="660" t="s">
        <v>432</v>
      </c>
      <c r="SKA44" s="562" t="s">
        <v>898</v>
      </c>
      <c r="SKB44" s="660" t="s">
        <v>432</v>
      </c>
      <c r="SKC44" s="562" t="s">
        <v>898</v>
      </c>
      <c r="SKD44" s="660" t="s">
        <v>432</v>
      </c>
      <c r="SKE44" s="562" t="s">
        <v>898</v>
      </c>
      <c r="SKF44" s="660" t="s">
        <v>432</v>
      </c>
      <c r="SKG44" s="562" t="s">
        <v>898</v>
      </c>
      <c r="SKH44" s="660" t="s">
        <v>432</v>
      </c>
      <c r="SKI44" s="562" t="s">
        <v>898</v>
      </c>
      <c r="SKJ44" s="660" t="s">
        <v>432</v>
      </c>
      <c r="SKK44" s="562" t="s">
        <v>898</v>
      </c>
      <c r="SKL44" s="660" t="s">
        <v>432</v>
      </c>
      <c r="SKM44" s="562" t="s">
        <v>898</v>
      </c>
      <c r="SKN44" s="660" t="s">
        <v>432</v>
      </c>
      <c r="SKO44" s="562" t="s">
        <v>898</v>
      </c>
      <c r="SKP44" s="660" t="s">
        <v>432</v>
      </c>
      <c r="SKQ44" s="562" t="s">
        <v>898</v>
      </c>
      <c r="SKR44" s="660" t="s">
        <v>432</v>
      </c>
      <c r="SKS44" s="562" t="s">
        <v>898</v>
      </c>
      <c r="SKT44" s="660" t="s">
        <v>432</v>
      </c>
      <c r="SKU44" s="562" t="s">
        <v>898</v>
      </c>
      <c r="SKV44" s="660" t="s">
        <v>432</v>
      </c>
      <c r="SKW44" s="562" t="s">
        <v>898</v>
      </c>
      <c r="SKX44" s="660" t="s">
        <v>432</v>
      </c>
      <c r="SKY44" s="562" t="s">
        <v>898</v>
      </c>
      <c r="SKZ44" s="660" t="s">
        <v>432</v>
      </c>
      <c r="SLA44" s="562" t="s">
        <v>898</v>
      </c>
      <c r="SLB44" s="660" t="s">
        <v>432</v>
      </c>
      <c r="SLC44" s="562" t="s">
        <v>898</v>
      </c>
      <c r="SLD44" s="660" t="s">
        <v>432</v>
      </c>
      <c r="SLE44" s="562" t="s">
        <v>898</v>
      </c>
      <c r="SLF44" s="660" t="s">
        <v>432</v>
      </c>
      <c r="SLG44" s="562" t="s">
        <v>898</v>
      </c>
      <c r="SLH44" s="660" t="s">
        <v>432</v>
      </c>
      <c r="SLI44" s="562" t="s">
        <v>898</v>
      </c>
      <c r="SLJ44" s="660" t="s">
        <v>432</v>
      </c>
      <c r="SLK44" s="562" t="s">
        <v>898</v>
      </c>
      <c r="SLL44" s="660" t="s">
        <v>432</v>
      </c>
      <c r="SLM44" s="562" t="s">
        <v>898</v>
      </c>
      <c r="SLN44" s="660" t="s">
        <v>432</v>
      </c>
      <c r="SLO44" s="562" t="s">
        <v>898</v>
      </c>
      <c r="SLP44" s="660" t="s">
        <v>432</v>
      </c>
      <c r="SLQ44" s="562" t="s">
        <v>898</v>
      </c>
      <c r="SLR44" s="660" t="s">
        <v>432</v>
      </c>
      <c r="SLS44" s="562" t="s">
        <v>898</v>
      </c>
      <c r="SLT44" s="660" t="s">
        <v>432</v>
      </c>
      <c r="SLU44" s="562" t="s">
        <v>898</v>
      </c>
      <c r="SLV44" s="660" t="s">
        <v>432</v>
      </c>
      <c r="SLW44" s="562" t="s">
        <v>898</v>
      </c>
      <c r="SLX44" s="660" t="s">
        <v>432</v>
      </c>
      <c r="SLY44" s="562" t="s">
        <v>898</v>
      </c>
      <c r="SLZ44" s="660" t="s">
        <v>432</v>
      </c>
      <c r="SMA44" s="562" t="s">
        <v>898</v>
      </c>
      <c r="SMB44" s="660" t="s">
        <v>432</v>
      </c>
      <c r="SMC44" s="562" t="s">
        <v>898</v>
      </c>
      <c r="SMD44" s="660" t="s">
        <v>432</v>
      </c>
      <c r="SME44" s="562" t="s">
        <v>898</v>
      </c>
      <c r="SMF44" s="660" t="s">
        <v>432</v>
      </c>
      <c r="SMG44" s="562" t="s">
        <v>898</v>
      </c>
      <c r="SMH44" s="660" t="s">
        <v>432</v>
      </c>
      <c r="SMI44" s="562" t="s">
        <v>898</v>
      </c>
      <c r="SMJ44" s="660" t="s">
        <v>432</v>
      </c>
      <c r="SMK44" s="562" t="s">
        <v>898</v>
      </c>
      <c r="SML44" s="660" t="s">
        <v>432</v>
      </c>
      <c r="SMM44" s="562" t="s">
        <v>898</v>
      </c>
      <c r="SMN44" s="660" t="s">
        <v>432</v>
      </c>
      <c r="SMO44" s="562" t="s">
        <v>898</v>
      </c>
      <c r="SMP44" s="660" t="s">
        <v>432</v>
      </c>
      <c r="SMQ44" s="562" t="s">
        <v>898</v>
      </c>
      <c r="SMR44" s="660" t="s">
        <v>432</v>
      </c>
      <c r="SMS44" s="562" t="s">
        <v>898</v>
      </c>
      <c r="SMT44" s="660" t="s">
        <v>432</v>
      </c>
      <c r="SMU44" s="562" t="s">
        <v>898</v>
      </c>
      <c r="SMV44" s="660" t="s">
        <v>432</v>
      </c>
      <c r="SMW44" s="562" t="s">
        <v>898</v>
      </c>
      <c r="SMX44" s="660" t="s">
        <v>432</v>
      </c>
      <c r="SMY44" s="562" t="s">
        <v>898</v>
      </c>
      <c r="SMZ44" s="660" t="s">
        <v>432</v>
      </c>
      <c r="SNA44" s="562" t="s">
        <v>898</v>
      </c>
      <c r="SNB44" s="660" t="s">
        <v>432</v>
      </c>
      <c r="SNC44" s="562" t="s">
        <v>898</v>
      </c>
      <c r="SND44" s="660" t="s">
        <v>432</v>
      </c>
      <c r="SNE44" s="562" t="s">
        <v>898</v>
      </c>
      <c r="SNF44" s="660" t="s">
        <v>432</v>
      </c>
      <c r="SNG44" s="562" t="s">
        <v>898</v>
      </c>
      <c r="SNH44" s="660" t="s">
        <v>432</v>
      </c>
      <c r="SNI44" s="562" t="s">
        <v>898</v>
      </c>
      <c r="SNJ44" s="660" t="s">
        <v>432</v>
      </c>
      <c r="SNK44" s="562" t="s">
        <v>898</v>
      </c>
      <c r="SNL44" s="660" t="s">
        <v>432</v>
      </c>
      <c r="SNM44" s="562" t="s">
        <v>898</v>
      </c>
      <c r="SNN44" s="660" t="s">
        <v>432</v>
      </c>
      <c r="SNO44" s="562" t="s">
        <v>898</v>
      </c>
      <c r="SNP44" s="660" t="s">
        <v>432</v>
      </c>
      <c r="SNQ44" s="562" t="s">
        <v>898</v>
      </c>
      <c r="SNR44" s="660" t="s">
        <v>432</v>
      </c>
      <c r="SNS44" s="562" t="s">
        <v>898</v>
      </c>
      <c r="SNT44" s="660" t="s">
        <v>432</v>
      </c>
      <c r="SNU44" s="562" t="s">
        <v>898</v>
      </c>
      <c r="SNV44" s="660" t="s">
        <v>432</v>
      </c>
      <c r="SNW44" s="562" t="s">
        <v>898</v>
      </c>
      <c r="SNX44" s="660" t="s">
        <v>432</v>
      </c>
      <c r="SNY44" s="562" t="s">
        <v>898</v>
      </c>
      <c r="SNZ44" s="660" t="s">
        <v>432</v>
      </c>
      <c r="SOA44" s="562" t="s">
        <v>898</v>
      </c>
      <c r="SOB44" s="660" t="s">
        <v>432</v>
      </c>
      <c r="SOC44" s="562" t="s">
        <v>898</v>
      </c>
      <c r="SOD44" s="660" t="s">
        <v>432</v>
      </c>
      <c r="SOE44" s="562" t="s">
        <v>898</v>
      </c>
      <c r="SOF44" s="660" t="s">
        <v>432</v>
      </c>
      <c r="SOG44" s="562" t="s">
        <v>898</v>
      </c>
      <c r="SOH44" s="660" t="s">
        <v>432</v>
      </c>
      <c r="SOI44" s="562" t="s">
        <v>898</v>
      </c>
      <c r="SOJ44" s="660" t="s">
        <v>432</v>
      </c>
      <c r="SOK44" s="562" t="s">
        <v>898</v>
      </c>
      <c r="SOL44" s="660" t="s">
        <v>432</v>
      </c>
      <c r="SOM44" s="562" t="s">
        <v>898</v>
      </c>
      <c r="SON44" s="660" t="s">
        <v>432</v>
      </c>
      <c r="SOO44" s="562" t="s">
        <v>898</v>
      </c>
      <c r="SOP44" s="660" t="s">
        <v>432</v>
      </c>
      <c r="SOQ44" s="562" t="s">
        <v>898</v>
      </c>
      <c r="SOR44" s="660" t="s">
        <v>432</v>
      </c>
      <c r="SOS44" s="562" t="s">
        <v>898</v>
      </c>
      <c r="SOT44" s="660" t="s">
        <v>432</v>
      </c>
      <c r="SOU44" s="562" t="s">
        <v>898</v>
      </c>
      <c r="SOV44" s="660" t="s">
        <v>432</v>
      </c>
      <c r="SOW44" s="562" t="s">
        <v>898</v>
      </c>
      <c r="SOX44" s="660" t="s">
        <v>432</v>
      </c>
      <c r="SOY44" s="562" t="s">
        <v>898</v>
      </c>
      <c r="SOZ44" s="660" t="s">
        <v>432</v>
      </c>
      <c r="SPA44" s="562" t="s">
        <v>898</v>
      </c>
      <c r="SPB44" s="660" t="s">
        <v>432</v>
      </c>
      <c r="SPC44" s="562" t="s">
        <v>898</v>
      </c>
      <c r="SPD44" s="660" t="s">
        <v>432</v>
      </c>
      <c r="SPE44" s="562" t="s">
        <v>898</v>
      </c>
      <c r="SPF44" s="660" t="s">
        <v>432</v>
      </c>
      <c r="SPG44" s="562" t="s">
        <v>898</v>
      </c>
      <c r="SPH44" s="660" t="s">
        <v>432</v>
      </c>
      <c r="SPI44" s="562" t="s">
        <v>898</v>
      </c>
      <c r="SPJ44" s="660" t="s">
        <v>432</v>
      </c>
      <c r="SPK44" s="562" t="s">
        <v>898</v>
      </c>
      <c r="SPL44" s="660" t="s">
        <v>432</v>
      </c>
      <c r="SPM44" s="562" t="s">
        <v>898</v>
      </c>
      <c r="SPN44" s="660" t="s">
        <v>432</v>
      </c>
      <c r="SPO44" s="562" t="s">
        <v>898</v>
      </c>
      <c r="SPP44" s="660" t="s">
        <v>432</v>
      </c>
      <c r="SPQ44" s="562" t="s">
        <v>898</v>
      </c>
      <c r="SPR44" s="660" t="s">
        <v>432</v>
      </c>
      <c r="SPS44" s="562" t="s">
        <v>898</v>
      </c>
      <c r="SPT44" s="660" t="s">
        <v>432</v>
      </c>
      <c r="SPU44" s="562" t="s">
        <v>898</v>
      </c>
      <c r="SPV44" s="660" t="s">
        <v>432</v>
      </c>
      <c r="SPW44" s="562" t="s">
        <v>898</v>
      </c>
      <c r="SPX44" s="660" t="s">
        <v>432</v>
      </c>
      <c r="SPY44" s="562" t="s">
        <v>898</v>
      </c>
      <c r="SPZ44" s="660" t="s">
        <v>432</v>
      </c>
      <c r="SQA44" s="562" t="s">
        <v>898</v>
      </c>
      <c r="SQB44" s="660" t="s">
        <v>432</v>
      </c>
      <c r="SQC44" s="562" t="s">
        <v>898</v>
      </c>
      <c r="SQD44" s="660" t="s">
        <v>432</v>
      </c>
      <c r="SQE44" s="562" t="s">
        <v>898</v>
      </c>
      <c r="SQF44" s="660" t="s">
        <v>432</v>
      </c>
      <c r="SQG44" s="562" t="s">
        <v>898</v>
      </c>
      <c r="SQH44" s="660" t="s">
        <v>432</v>
      </c>
      <c r="SQI44" s="562" t="s">
        <v>898</v>
      </c>
      <c r="SQJ44" s="660" t="s">
        <v>432</v>
      </c>
      <c r="SQK44" s="562" t="s">
        <v>898</v>
      </c>
      <c r="SQL44" s="660" t="s">
        <v>432</v>
      </c>
      <c r="SQM44" s="562" t="s">
        <v>898</v>
      </c>
      <c r="SQN44" s="660" t="s">
        <v>432</v>
      </c>
      <c r="SQO44" s="562" t="s">
        <v>898</v>
      </c>
      <c r="SQP44" s="660" t="s">
        <v>432</v>
      </c>
      <c r="SQQ44" s="562" t="s">
        <v>898</v>
      </c>
      <c r="SQR44" s="660" t="s">
        <v>432</v>
      </c>
      <c r="SQS44" s="562" t="s">
        <v>898</v>
      </c>
      <c r="SQT44" s="660" t="s">
        <v>432</v>
      </c>
      <c r="SQU44" s="562" t="s">
        <v>898</v>
      </c>
      <c r="SQV44" s="660" t="s">
        <v>432</v>
      </c>
      <c r="SQW44" s="562" t="s">
        <v>898</v>
      </c>
      <c r="SQX44" s="660" t="s">
        <v>432</v>
      </c>
      <c r="SQY44" s="562" t="s">
        <v>898</v>
      </c>
      <c r="SQZ44" s="660" t="s">
        <v>432</v>
      </c>
      <c r="SRA44" s="562" t="s">
        <v>898</v>
      </c>
      <c r="SRB44" s="660" t="s">
        <v>432</v>
      </c>
      <c r="SRC44" s="562" t="s">
        <v>898</v>
      </c>
      <c r="SRD44" s="660" t="s">
        <v>432</v>
      </c>
      <c r="SRE44" s="562" t="s">
        <v>898</v>
      </c>
      <c r="SRF44" s="660" t="s">
        <v>432</v>
      </c>
      <c r="SRG44" s="562" t="s">
        <v>898</v>
      </c>
      <c r="SRH44" s="660" t="s">
        <v>432</v>
      </c>
      <c r="SRI44" s="562" t="s">
        <v>898</v>
      </c>
      <c r="SRJ44" s="660" t="s">
        <v>432</v>
      </c>
      <c r="SRK44" s="562" t="s">
        <v>898</v>
      </c>
      <c r="SRL44" s="660" t="s">
        <v>432</v>
      </c>
      <c r="SRM44" s="562" t="s">
        <v>898</v>
      </c>
      <c r="SRN44" s="660" t="s">
        <v>432</v>
      </c>
      <c r="SRO44" s="562" t="s">
        <v>898</v>
      </c>
      <c r="SRP44" s="660" t="s">
        <v>432</v>
      </c>
      <c r="SRQ44" s="562" t="s">
        <v>898</v>
      </c>
      <c r="SRR44" s="660" t="s">
        <v>432</v>
      </c>
      <c r="SRS44" s="562" t="s">
        <v>898</v>
      </c>
      <c r="SRT44" s="660" t="s">
        <v>432</v>
      </c>
      <c r="SRU44" s="562" t="s">
        <v>898</v>
      </c>
      <c r="SRV44" s="660" t="s">
        <v>432</v>
      </c>
      <c r="SRW44" s="562" t="s">
        <v>898</v>
      </c>
      <c r="SRX44" s="660" t="s">
        <v>432</v>
      </c>
      <c r="SRY44" s="562" t="s">
        <v>898</v>
      </c>
      <c r="SRZ44" s="660" t="s">
        <v>432</v>
      </c>
      <c r="SSA44" s="562" t="s">
        <v>898</v>
      </c>
      <c r="SSB44" s="660" t="s">
        <v>432</v>
      </c>
      <c r="SSC44" s="562" t="s">
        <v>898</v>
      </c>
      <c r="SSD44" s="660" t="s">
        <v>432</v>
      </c>
      <c r="SSE44" s="562" t="s">
        <v>898</v>
      </c>
      <c r="SSF44" s="660" t="s">
        <v>432</v>
      </c>
      <c r="SSG44" s="562" t="s">
        <v>898</v>
      </c>
      <c r="SSH44" s="660" t="s">
        <v>432</v>
      </c>
      <c r="SSI44" s="562" t="s">
        <v>898</v>
      </c>
      <c r="SSJ44" s="660" t="s">
        <v>432</v>
      </c>
      <c r="SSK44" s="562" t="s">
        <v>898</v>
      </c>
      <c r="SSL44" s="660" t="s">
        <v>432</v>
      </c>
      <c r="SSM44" s="562" t="s">
        <v>898</v>
      </c>
      <c r="SSN44" s="660" t="s">
        <v>432</v>
      </c>
      <c r="SSO44" s="562" t="s">
        <v>898</v>
      </c>
      <c r="SSP44" s="660" t="s">
        <v>432</v>
      </c>
      <c r="SSQ44" s="562" t="s">
        <v>898</v>
      </c>
      <c r="SSR44" s="660" t="s">
        <v>432</v>
      </c>
      <c r="SSS44" s="562" t="s">
        <v>898</v>
      </c>
      <c r="SST44" s="660" t="s">
        <v>432</v>
      </c>
      <c r="SSU44" s="562" t="s">
        <v>898</v>
      </c>
      <c r="SSV44" s="660" t="s">
        <v>432</v>
      </c>
      <c r="SSW44" s="562" t="s">
        <v>898</v>
      </c>
      <c r="SSX44" s="660" t="s">
        <v>432</v>
      </c>
      <c r="SSY44" s="562" t="s">
        <v>898</v>
      </c>
      <c r="SSZ44" s="660" t="s">
        <v>432</v>
      </c>
      <c r="STA44" s="562" t="s">
        <v>898</v>
      </c>
      <c r="STB44" s="660" t="s">
        <v>432</v>
      </c>
      <c r="STC44" s="562" t="s">
        <v>898</v>
      </c>
      <c r="STD44" s="660" t="s">
        <v>432</v>
      </c>
      <c r="STE44" s="562" t="s">
        <v>898</v>
      </c>
      <c r="STF44" s="660" t="s">
        <v>432</v>
      </c>
      <c r="STG44" s="562" t="s">
        <v>898</v>
      </c>
      <c r="STH44" s="660" t="s">
        <v>432</v>
      </c>
      <c r="STI44" s="562" t="s">
        <v>898</v>
      </c>
      <c r="STJ44" s="660" t="s">
        <v>432</v>
      </c>
      <c r="STK44" s="562" t="s">
        <v>898</v>
      </c>
      <c r="STL44" s="660" t="s">
        <v>432</v>
      </c>
      <c r="STM44" s="562" t="s">
        <v>898</v>
      </c>
      <c r="STN44" s="660" t="s">
        <v>432</v>
      </c>
      <c r="STO44" s="562" t="s">
        <v>898</v>
      </c>
      <c r="STP44" s="660" t="s">
        <v>432</v>
      </c>
      <c r="STQ44" s="562" t="s">
        <v>898</v>
      </c>
      <c r="STR44" s="660" t="s">
        <v>432</v>
      </c>
      <c r="STS44" s="562" t="s">
        <v>898</v>
      </c>
      <c r="STT44" s="660" t="s">
        <v>432</v>
      </c>
      <c r="STU44" s="562" t="s">
        <v>898</v>
      </c>
      <c r="STV44" s="660" t="s">
        <v>432</v>
      </c>
      <c r="STW44" s="562" t="s">
        <v>898</v>
      </c>
      <c r="STX44" s="660" t="s">
        <v>432</v>
      </c>
      <c r="STY44" s="562" t="s">
        <v>898</v>
      </c>
      <c r="STZ44" s="660" t="s">
        <v>432</v>
      </c>
      <c r="SUA44" s="562" t="s">
        <v>898</v>
      </c>
      <c r="SUB44" s="660" t="s">
        <v>432</v>
      </c>
      <c r="SUC44" s="562" t="s">
        <v>898</v>
      </c>
      <c r="SUD44" s="660" t="s">
        <v>432</v>
      </c>
      <c r="SUE44" s="562" t="s">
        <v>898</v>
      </c>
      <c r="SUF44" s="660" t="s">
        <v>432</v>
      </c>
      <c r="SUG44" s="562" t="s">
        <v>898</v>
      </c>
      <c r="SUH44" s="660" t="s">
        <v>432</v>
      </c>
      <c r="SUI44" s="562" t="s">
        <v>898</v>
      </c>
      <c r="SUJ44" s="660" t="s">
        <v>432</v>
      </c>
      <c r="SUK44" s="562" t="s">
        <v>898</v>
      </c>
      <c r="SUL44" s="660" t="s">
        <v>432</v>
      </c>
      <c r="SUM44" s="562" t="s">
        <v>898</v>
      </c>
      <c r="SUN44" s="660" t="s">
        <v>432</v>
      </c>
      <c r="SUO44" s="562" t="s">
        <v>898</v>
      </c>
      <c r="SUP44" s="660" t="s">
        <v>432</v>
      </c>
      <c r="SUQ44" s="562" t="s">
        <v>898</v>
      </c>
      <c r="SUR44" s="660" t="s">
        <v>432</v>
      </c>
      <c r="SUS44" s="562" t="s">
        <v>898</v>
      </c>
      <c r="SUT44" s="660" t="s">
        <v>432</v>
      </c>
      <c r="SUU44" s="562" t="s">
        <v>898</v>
      </c>
      <c r="SUV44" s="660" t="s">
        <v>432</v>
      </c>
      <c r="SUW44" s="562" t="s">
        <v>898</v>
      </c>
      <c r="SUX44" s="660" t="s">
        <v>432</v>
      </c>
      <c r="SUY44" s="562" t="s">
        <v>898</v>
      </c>
      <c r="SUZ44" s="660" t="s">
        <v>432</v>
      </c>
      <c r="SVA44" s="562" t="s">
        <v>898</v>
      </c>
      <c r="SVB44" s="660" t="s">
        <v>432</v>
      </c>
      <c r="SVC44" s="562" t="s">
        <v>898</v>
      </c>
      <c r="SVD44" s="660" t="s">
        <v>432</v>
      </c>
      <c r="SVE44" s="562" t="s">
        <v>898</v>
      </c>
      <c r="SVF44" s="660" t="s">
        <v>432</v>
      </c>
      <c r="SVG44" s="562" t="s">
        <v>898</v>
      </c>
      <c r="SVH44" s="660" t="s">
        <v>432</v>
      </c>
      <c r="SVI44" s="562" t="s">
        <v>898</v>
      </c>
      <c r="SVJ44" s="660" t="s">
        <v>432</v>
      </c>
      <c r="SVK44" s="562" t="s">
        <v>898</v>
      </c>
      <c r="SVL44" s="660" t="s">
        <v>432</v>
      </c>
      <c r="SVM44" s="562" t="s">
        <v>898</v>
      </c>
      <c r="SVN44" s="660" t="s">
        <v>432</v>
      </c>
      <c r="SVO44" s="562" t="s">
        <v>898</v>
      </c>
      <c r="SVP44" s="660" t="s">
        <v>432</v>
      </c>
      <c r="SVQ44" s="562" t="s">
        <v>898</v>
      </c>
      <c r="SVR44" s="660" t="s">
        <v>432</v>
      </c>
      <c r="SVS44" s="562" t="s">
        <v>898</v>
      </c>
      <c r="SVT44" s="660" t="s">
        <v>432</v>
      </c>
      <c r="SVU44" s="562" t="s">
        <v>898</v>
      </c>
      <c r="SVV44" s="660" t="s">
        <v>432</v>
      </c>
      <c r="SVW44" s="562" t="s">
        <v>898</v>
      </c>
      <c r="SVX44" s="660" t="s">
        <v>432</v>
      </c>
      <c r="SVY44" s="562" t="s">
        <v>898</v>
      </c>
      <c r="SVZ44" s="660" t="s">
        <v>432</v>
      </c>
      <c r="SWA44" s="562" t="s">
        <v>898</v>
      </c>
      <c r="SWB44" s="660" t="s">
        <v>432</v>
      </c>
      <c r="SWC44" s="562" t="s">
        <v>898</v>
      </c>
      <c r="SWD44" s="660" t="s">
        <v>432</v>
      </c>
      <c r="SWE44" s="562" t="s">
        <v>898</v>
      </c>
      <c r="SWF44" s="660" t="s">
        <v>432</v>
      </c>
      <c r="SWG44" s="562" t="s">
        <v>898</v>
      </c>
      <c r="SWH44" s="660" t="s">
        <v>432</v>
      </c>
      <c r="SWI44" s="562" t="s">
        <v>898</v>
      </c>
      <c r="SWJ44" s="660" t="s">
        <v>432</v>
      </c>
      <c r="SWK44" s="562" t="s">
        <v>898</v>
      </c>
      <c r="SWL44" s="660" t="s">
        <v>432</v>
      </c>
      <c r="SWM44" s="562" t="s">
        <v>898</v>
      </c>
      <c r="SWN44" s="660" t="s">
        <v>432</v>
      </c>
      <c r="SWO44" s="562" t="s">
        <v>898</v>
      </c>
      <c r="SWP44" s="660" t="s">
        <v>432</v>
      </c>
      <c r="SWQ44" s="562" t="s">
        <v>898</v>
      </c>
      <c r="SWR44" s="660" t="s">
        <v>432</v>
      </c>
      <c r="SWS44" s="562" t="s">
        <v>898</v>
      </c>
      <c r="SWT44" s="660" t="s">
        <v>432</v>
      </c>
      <c r="SWU44" s="562" t="s">
        <v>898</v>
      </c>
      <c r="SWV44" s="660" t="s">
        <v>432</v>
      </c>
      <c r="SWW44" s="562" t="s">
        <v>898</v>
      </c>
      <c r="SWX44" s="660" t="s">
        <v>432</v>
      </c>
      <c r="SWY44" s="562" t="s">
        <v>898</v>
      </c>
      <c r="SWZ44" s="660" t="s">
        <v>432</v>
      </c>
      <c r="SXA44" s="562" t="s">
        <v>898</v>
      </c>
      <c r="SXB44" s="660" t="s">
        <v>432</v>
      </c>
      <c r="SXC44" s="562" t="s">
        <v>898</v>
      </c>
      <c r="SXD44" s="660" t="s">
        <v>432</v>
      </c>
      <c r="SXE44" s="562" t="s">
        <v>898</v>
      </c>
      <c r="SXF44" s="660" t="s">
        <v>432</v>
      </c>
      <c r="SXG44" s="562" t="s">
        <v>898</v>
      </c>
      <c r="SXH44" s="660" t="s">
        <v>432</v>
      </c>
      <c r="SXI44" s="562" t="s">
        <v>898</v>
      </c>
      <c r="SXJ44" s="660" t="s">
        <v>432</v>
      </c>
      <c r="SXK44" s="562" t="s">
        <v>898</v>
      </c>
      <c r="SXL44" s="660" t="s">
        <v>432</v>
      </c>
      <c r="SXM44" s="562" t="s">
        <v>898</v>
      </c>
      <c r="SXN44" s="660" t="s">
        <v>432</v>
      </c>
      <c r="SXO44" s="562" t="s">
        <v>898</v>
      </c>
      <c r="SXP44" s="660" t="s">
        <v>432</v>
      </c>
      <c r="SXQ44" s="562" t="s">
        <v>898</v>
      </c>
      <c r="SXR44" s="660" t="s">
        <v>432</v>
      </c>
      <c r="SXS44" s="562" t="s">
        <v>898</v>
      </c>
      <c r="SXT44" s="660" t="s">
        <v>432</v>
      </c>
      <c r="SXU44" s="562" t="s">
        <v>898</v>
      </c>
      <c r="SXV44" s="660" t="s">
        <v>432</v>
      </c>
      <c r="SXW44" s="562" t="s">
        <v>898</v>
      </c>
      <c r="SXX44" s="660" t="s">
        <v>432</v>
      </c>
      <c r="SXY44" s="562" t="s">
        <v>898</v>
      </c>
      <c r="SXZ44" s="660" t="s">
        <v>432</v>
      </c>
      <c r="SYA44" s="562" t="s">
        <v>898</v>
      </c>
      <c r="SYB44" s="660" t="s">
        <v>432</v>
      </c>
      <c r="SYC44" s="562" t="s">
        <v>898</v>
      </c>
      <c r="SYD44" s="660" t="s">
        <v>432</v>
      </c>
      <c r="SYE44" s="562" t="s">
        <v>898</v>
      </c>
      <c r="SYF44" s="660" t="s">
        <v>432</v>
      </c>
      <c r="SYG44" s="562" t="s">
        <v>898</v>
      </c>
      <c r="SYH44" s="660" t="s">
        <v>432</v>
      </c>
      <c r="SYI44" s="562" t="s">
        <v>898</v>
      </c>
      <c r="SYJ44" s="660" t="s">
        <v>432</v>
      </c>
      <c r="SYK44" s="562" t="s">
        <v>898</v>
      </c>
      <c r="SYL44" s="660" t="s">
        <v>432</v>
      </c>
      <c r="SYM44" s="562" t="s">
        <v>898</v>
      </c>
      <c r="SYN44" s="660" t="s">
        <v>432</v>
      </c>
      <c r="SYO44" s="562" t="s">
        <v>898</v>
      </c>
      <c r="SYP44" s="660" t="s">
        <v>432</v>
      </c>
      <c r="SYQ44" s="562" t="s">
        <v>898</v>
      </c>
      <c r="SYR44" s="660" t="s">
        <v>432</v>
      </c>
      <c r="SYS44" s="562" t="s">
        <v>898</v>
      </c>
      <c r="SYT44" s="660" t="s">
        <v>432</v>
      </c>
      <c r="SYU44" s="562" t="s">
        <v>898</v>
      </c>
      <c r="SYV44" s="660" t="s">
        <v>432</v>
      </c>
      <c r="SYW44" s="562" t="s">
        <v>898</v>
      </c>
      <c r="SYX44" s="660" t="s">
        <v>432</v>
      </c>
      <c r="SYY44" s="562" t="s">
        <v>898</v>
      </c>
      <c r="SYZ44" s="660" t="s">
        <v>432</v>
      </c>
      <c r="SZA44" s="562" t="s">
        <v>898</v>
      </c>
      <c r="SZB44" s="660" t="s">
        <v>432</v>
      </c>
      <c r="SZC44" s="562" t="s">
        <v>898</v>
      </c>
      <c r="SZD44" s="660" t="s">
        <v>432</v>
      </c>
      <c r="SZE44" s="562" t="s">
        <v>898</v>
      </c>
      <c r="SZF44" s="660" t="s">
        <v>432</v>
      </c>
      <c r="SZG44" s="562" t="s">
        <v>898</v>
      </c>
      <c r="SZH44" s="660" t="s">
        <v>432</v>
      </c>
      <c r="SZI44" s="562" t="s">
        <v>898</v>
      </c>
      <c r="SZJ44" s="660" t="s">
        <v>432</v>
      </c>
      <c r="SZK44" s="562" t="s">
        <v>898</v>
      </c>
      <c r="SZL44" s="660" t="s">
        <v>432</v>
      </c>
      <c r="SZM44" s="562" t="s">
        <v>898</v>
      </c>
      <c r="SZN44" s="660" t="s">
        <v>432</v>
      </c>
      <c r="SZO44" s="562" t="s">
        <v>898</v>
      </c>
      <c r="SZP44" s="660" t="s">
        <v>432</v>
      </c>
      <c r="SZQ44" s="562" t="s">
        <v>898</v>
      </c>
      <c r="SZR44" s="660" t="s">
        <v>432</v>
      </c>
      <c r="SZS44" s="562" t="s">
        <v>898</v>
      </c>
      <c r="SZT44" s="660" t="s">
        <v>432</v>
      </c>
      <c r="SZU44" s="562" t="s">
        <v>898</v>
      </c>
      <c r="SZV44" s="660" t="s">
        <v>432</v>
      </c>
      <c r="SZW44" s="562" t="s">
        <v>898</v>
      </c>
      <c r="SZX44" s="660" t="s">
        <v>432</v>
      </c>
      <c r="SZY44" s="562" t="s">
        <v>898</v>
      </c>
      <c r="SZZ44" s="660" t="s">
        <v>432</v>
      </c>
      <c r="TAA44" s="562" t="s">
        <v>898</v>
      </c>
      <c r="TAB44" s="660" t="s">
        <v>432</v>
      </c>
      <c r="TAC44" s="562" t="s">
        <v>898</v>
      </c>
      <c r="TAD44" s="660" t="s">
        <v>432</v>
      </c>
      <c r="TAE44" s="562" t="s">
        <v>898</v>
      </c>
      <c r="TAF44" s="660" t="s">
        <v>432</v>
      </c>
      <c r="TAG44" s="562" t="s">
        <v>898</v>
      </c>
      <c r="TAH44" s="660" t="s">
        <v>432</v>
      </c>
      <c r="TAI44" s="562" t="s">
        <v>898</v>
      </c>
      <c r="TAJ44" s="660" t="s">
        <v>432</v>
      </c>
      <c r="TAK44" s="562" t="s">
        <v>898</v>
      </c>
      <c r="TAL44" s="660" t="s">
        <v>432</v>
      </c>
      <c r="TAM44" s="562" t="s">
        <v>898</v>
      </c>
      <c r="TAN44" s="660" t="s">
        <v>432</v>
      </c>
      <c r="TAO44" s="562" t="s">
        <v>898</v>
      </c>
      <c r="TAP44" s="660" t="s">
        <v>432</v>
      </c>
      <c r="TAQ44" s="562" t="s">
        <v>898</v>
      </c>
      <c r="TAR44" s="660" t="s">
        <v>432</v>
      </c>
      <c r="TAS44" s="562" t="s">
        <v>898</v>
      </c>
      <c r="TAT44" s="660" t="s">
        <v>432</v>
      </c>
      <c r="TAU44" s="562" t="s">
        <v>898</v>
      </c>
      <c r="TAV44" s="660" t="s">
        <v>432</v>
      </c>
      <c r="TAW44" s="562" t="s">
        <v>898</v>
      </c>
      <c r="TAX44" s="660" t="s">
        <v>432</v>
      </c>
      <c r="TAY44" s="562" t="s">
        <v>898</v>
      </c>
      <c r="TAZ44" s="660" t="s">
        <v>432</v>
      </c>
      <c r="TBA44" s="562" t="s">
        <v>898</v>
      </c>
      <c r="TBB44" s="660" t="s">
        <v>432</v>
      </c>
      <c r="TBC44" s="562" t="s">
        <v>898</v>
      </c>
      <c r="TBD44" s="660" t="s">
        <v>432</v>
      </c>
      <c r="TBE44" s="562" t="s">
        <v>898</v>
      </c>
      <c r="TBF44" s="660" t="s">
        <v>432</v>
      </c>
      <c r="TBG44" s="562" t="s">
        <v>898</v>
      </c>
      <c r="TBH44" s="660" t="s">
        <v>432</v>
      </c>
      <c r="TBI44" s="562" t="s">
        <v>898</v>
      </c>
      <c r="TBJ44" s="660" t="s">
        <v>432</v>
      </c>
      <c r="TBK44" s="562" t="s">
        <v>898</v>
      </c>
      <c r="TBL44" s="660" t="s">
        <v>432</v>
      </c>
      <c r="TBM44" s="562" t="s">
        <v>898</v>
      </c>
      <c r="TBN44" s="660" t="s">
        <v>432</v>
      </c>
      <c r="TBO44" s="562" t="s">
        <v>898</v>
      </c>
      <c r="TBP44" s="660" t="s">
        <v>432</v>
      </c>
      <c r="TBQ44" s="562" t="s">
        <v>898</v>
      </c>
      <c r="TBR44" s="660" t="s">
        <v>432</v>
      </c>
      <c r="TBS44" s="562" t="s">
        <v>898</v>
      </c>
      <c r="TBT44" s="660" t="s">
        <v>432</v>
      </c>
      <c r="TBU44" s="562" t="s">
        <v>898</v>
      </c>
      <c r="TBV44" s="660" t="s">
        <v>432</v>
      </c>
      <c r="TBW44" s="562" t="s">
        <v>898</v>
      </c>
      <c r="TBX44" s="660" t="s">
        <v>432</v>
      </c>
      <c r="TBY44" s="562" t="s">
        <v>898</v>
      </c>
      <c r="TBZ44" s="660" t="s">
        <v>432</v>
      </c>
      <c r="TCA44" s="562" t="s">
        <v>898</v>
      </c>
      <c r="TCB44" s="660" t="s">
        <v>432</v>
      </c>
      <c r="TCC44" s="562" t="s">
        <v>898</v>
      </c>
      <c r="TCD44" s="660" t="s">
        <v>432</v>
      </c>
      <c r="TCE44" s="562" t="s">
        <v>898</v>
      </c>
      <c r="TCF44" s="660" t="s">
        <v>432</v>
      </c>
      <c r="TCG44" s="562" t="s">
        <v>898</v>
      </c>
      <c r="TCH44" s="660" t="s">
        <v>432</v>
      </c>
      <c r="TCI44" s="562" t="s">
        <v>898</v>
      </c>
      <c r="TCJ44" s="660" t="s">
        <v>432</v>
      </c>
      <c r="TCK44" s="562" t="s">
        <v>898</v>
      </c>
      <c r="TCL44" s="660" t="s">
        <v>432</v>
      </c>
      <c r="TCM44" s="562" t="s">
        <v>898</v>
      </c>
      <c r="TCN44" s="660" t="s">
        <v>432</v>
      </c>
      <c r="TCO44" s="562" t="s">
        <v>898</v>
      </c>
      <c r="TCP44" s="660" t="s">
        <v>432</v>
      </c>
      <c r="TCQ44" s="562" t="s">
        <v>898</v>
      </c>
      <c r="TCR44" s="660" t="s">
        <v>432</v>
      </c>
      <c r="TCS44" s="562" t="s">
        <v>898</v>
      </c>
      <c r="TCT44" s="660" t="s">
        <v>432</v>
      </c>
      <c r="TCU44" s="562" t="s">
        <v>898</v>
      </c>
      <c r="TCV44" s="660" t="s">
        <v>432</v>
      </c>
      <c r="TCW44" s="562" t="s">
        <v>898</v>
      </c>
      <c r="TCX44" s="660" t="s">
        <v>432</v>
      </c>
      <c r="TCY44" s="562" t="s">
        <v>898</v>
      </c>
      <c r="TCZ44" s="660" t="s">
        <v>432</v>
      </c>
      <c r="TDA44" s="562" t="s">
        <v>898</v>
      </c>
      <c r="TDB44" s="660" t="s">
        <v>432</v>
      </c>
      <c r="TDC44" s="562" t="s">
        <v>898</v>
      </c>
      <c r="TDD44" s="660" t="s">
        <v>432</v>
      </c>
      <c r="TDE44" s="562" t="s">
        <v>898</v>
      </c>
      <c r="TDF44" s="660" t="s">
        <v>432</v>
      </c>
      <c r="TDG44" s="562" t="s">
        <v>898</v>
      </c>
      <c r="TDH44" s="660" t="s">
        <v>432</v>
      </c>
      <c r="TDI44" s="562" t="s">
        <v>898</v>
      </c>
      <c r="TDJ44" s="660" t="s">
        <v>432</v>
      </c>
      <c r="TDK44" s="562" t="s">
        <v>898</v>
      </c>
      <c r="TDL44" s="660" t="s">
        <v>432</v>
      </c>
      <c r="TDM44" s="562" t="s">
        <v>898</v>
      </c>
      <c r="TDN44" s="660" t="s">
        <v>432</v>
      </c>
      <c r="TDO44" s="562" t="s">
        <v>898</v>
      </c>
      <c r="TDP44" s="660" t="s">
        <v>432</v>
      </c>
      <c r="TDQ44" s="562" t="s">
        <v>898</v>
      </c>
      <c r="TDR44" s="660" t="s">
        <v>432</v>
      </c>
      <c r="TDS44" s="562" t="s">
        <v>898</v>
      </c>
      <c r="TDT44" s="660" t="s">
        <v>432</v>
      </c>
      <c r="TDU44" s="562" t="s">
        <v>898</v>
      </c>
      <c r="TDV44" s="660" t="s">
        <v>432</v>
      </c>
      <c r="TDW44" s="562" t="s">
        <v>898</v>
      </c>
      <c r="TDX44" s="660" t="s">
        <v>432</v>
      </c>
      <c r="TDY44" s="562" t="s">
        <v>898</v>
      </c>
      <c r="TDZ44" s="660" t="s">
        <v>432</v>
      </c>
      <c r="TEA44" s="562" t="s">
        <v>898</v>
      </c>
      <c r="TEB44" s="660" t="s">
        <v>432</v>
      </c>
      <c r="TEC44" s="562" t="s">
        <v>898</v>
      </c>
      <c r="TED44" s="660" t="s">
        <v>432</v>
      </c>
      <c r="TEE44" s="562" t="s">
        <v>898</v>
      </c>
      <c r="TEF44" s="660" t="s">
        <v>432</v>
      </c>
      <c r="TEG44" s="562" t="s">
        <v>898</v>
      </c>
      <c r="TEH44" s="660" t="s">
        <v>432</v>
      </c>
      <c r="TEI44" s="562" t="s">
        <v>898</v>
      </c>
      <c r="TEJ44" s="660" t="s">
        <v>432</v>
      </c>
      <c r="TEK44" s="562" t="s">
        <v>898</v>
      </c>
      <c r="TEL44" s="660" t="s">
        <v>432</v>
      </c>
      <c r="TEM44" s="562" t="s">
        <v>898</v>
      </c>
      <c r="TEN44" s="660" t="s">
        <v>432</v>
      </c>
      <c r="TEO44" s="562" t="s">
        <v>898</v>
      </c>
      <c r="TEP44" s="660" t="s">
        <v>432</v>
      </c>
      <c r="TEQ44" s="562" t="s">
        <v>898</v>
      </c>
      <c r="TER44" s="660" t="s">
        <v>432</v>
      </c>
      <c r="TES44" s="562" t="s">
        <v>898</v>
      </c>
      <c r="TET44" s="660" t="s">
        <v>432</v>
      </c>
      <c r="TEU44" s="562" t="s">
        <v>898</v>
      </c>
      <c r="TEV44" s="660" t="s">
        <v>432</v>
      </c>
      <c r="TEW44" s="562" t="s">
        <v>898</v>
      </c>
      <c r="TEX44" s="660" t="s">
        <v>432</v>
      </c>
      <c r="TEY44" s="562" t="s">
        <v>898</v>
      </c>
      <c r="TEZ44" s="660" t="s">
        <v>432</v>
      </c>
      <c r="TFA44" s="562" t="s">
        <v>898</v>
      </c>
      <c r="TFB44" s="660" t="s">
        <v>432</v>
      </c>
      <c r="TFC44" s="562" t="s">
        <v>898</v>
      </c>
      <c r="TFD44" s="660" t="s">
        <v>432</v>
      </c>
      <c r="TFE44" s="562" t="s">
        <v>898</v>
      </c>
      <c r="TFF44" s="660" t="s">
        <v>432</v>
      </c>
      <c r="TFG44" s="562" t="s">
        <v>898</v>
      </c>
      <c r="TFH44" s="660" t="s">
        <v>432</v>
      </c>
      <c r="TFI44" s="562" t="s">
        <v>898</v>
      </c>
      <c r="TFJ44" s="660" t="s">
        <v>432</v>
      </c>
      <c r="TFK44" s="562" t="s">
        <v>898</v>
      </c>
      <c r="TFL44" s="660" t="s">
        <v>432</v>
      </c>
      <c r="TFM44" s="562" t="s">
        <v>898</v>
      </c>
      <c r="TFN44" s="660" t="s">
        <v>432</v>
      </c>
      <c r="TFO44" s="562" t="s">
        <v>898</v>
      </c>
      <c r="TFP44" s="660" t="s">
        <v>432</v>
      </c>
      <c r="TFQ44" s="562" t="s">
        <v>898</v>
      </c>
      <c r="TFR44" s="660" t="s">
        <v>432</v>
      </c>
      <c r="TFS44" s="562" t="s">
        <v>898</v>
      </c>
      <c r="TFT44" s="660" t="s">
        <v>432</v>
      </c>
      <c r="TFU44" s="562" t="s">
        <v>898</v>
      </c>
      <c r="TFV44" s="660" t="s">
        <v>432</v>
      </c>
      <c r="TFW44" s="562" t="s">
        <v>898</v>
      </c>
      <c r="TFX44" s="660" t="s">
        <v>432</v>
      </c>
      <c r="TFY44" s="562" t="s">
        <v>898</v>
      </c>
      <c r="TFZ44" s="660" t="s">
        <v>432</v>
      </c>
      <c r="TGA44" s="562" t="s">
        <v>898</v>
      </c>
      <c r="TGB44" s="660" t="s">
        <v>432</v>
      </c>
      <c r="TGC44" s="562" t="s">
        <v>898</v>
      </c>
      <c r="TGD44" s="660" t="s">
        <v>432</v>
      </c>
      <c r="TGE44" s="562" t="s">
        <v>898</v>
      </c>
      <c r="TGF44" s="660" t="s">
        <v>432</v>
      </c>
      <c r="TGG44" s="562" t="s">
        <v>898</v>
      </c>
      <c r="TGH44" s="660" t="s">
        <v>432</v>
      </c>
      <c r="TGI44" s="562" t="s">
        <v>898</v>
      </c>
      <c r="TGJ44" s="660" t="s">
        <v>432</v>
      </c>
      <c r="TGK44" s="562" t="s">
        <v>898</v>
      </c>
      <c r="TGL44" s="660" t="s">
        <v>432</v>
      </c>
      <c r="TGM44" s="562" t="s">
        <v>898</v>
      </c>
      <c r="TGN44" s="660" t="s">
        <v>432</v>
      </c>
      <c r="TGO44" s="562" t="s">
        <v>898</v>
      </c>
      <c r="TGP44" s="660" t="s">
        <v>432</v>
      </c>
      <c r="TGQ44" s="562" t="s">
        <v>898</v>
      </c>
      <c r="TGR44" s="660" t="s">
        <v>432</v>
      </c>
      <c r="TGS44" s="562" t="s">
        <v>898</v>
      </c>
      <c r="TGT44" s="660" t="s">
        <v>432</v>
      </c>
      <c r="TGU44" s="562" t="s">
        <v>898</v>
      </c>
      <c r="TGV44" s="660" t="s">
        <v>432</v>
      </c>
      <c r="TGW44" s="562" t="s">
        <v>898</v>
      </c>
      <c r="TGX44" s="660" t="s">
        <v>432</v>
      </c>
      <c r="TGY44" s="562" t="s">
        <v>898</v>
      </c>
      <c r="TGZ44" s="660" t="s">
        <v>432</v>
      </c>
      <c r="THA44" s="562" t="s">
        <v>898</v>
      </c>
      <c r="THB44" s="660" t="s">
        <v>432</v>
      </c>
      <c r="THC44" s="562" t="s">
        <v>898</v>
      </c>
      <c r="THD44" s="660" t="s">
        <v>432</v>
      </c>
      <c r="THE44" s="562" t="s">
        <v>898</v>
      </c>
      <c r="THF44" s="660" t="s">
        <v>432</v>
      </c>
      <c r="THG44" s="562" t="s">
        <v>898</v>
      </c>
      <c r="THH44" s="660" t="s">
        <v>432</v>
      </c>
      <c r="THI44" s="562" t="s">
        <v>898</v>
      </c>
      <c r="THJ44" s="660" t="s">
        <v>432</v>
      </c>
      <c r="THK44" s="562" t="s">
        <v>898</v>
      </c>
      <c r="THL44" s="660" t="s">
        <v>432</v>
      </c>
      <c r="THM44" s="562" t="s">
        <v>898</v>
      </c>
      <c r="THN44" s="660" t="s">
        <v>432</v>
      </c>
      <c r="THO44" s="562" t="s">
        <v>898</v>
      </c>
      <c r="THP44" s="660" t="s">
        <v>432</v>
      </c>
      <c r="THQ44" s="562" t="s">
        <v>898</v>
      </c>
      <c r="THR44" s="660" t="s">
        <v>432</v>
      </c>
      <c r="THS44" s="562" t="s">
        <v>898</v>
      </c>
      <c r="THT44" s="660" t="s">
        <v>432</v>
      </c>
      <c r="THU44" s="562" t="s">
        <v>898</v>
      </c>
      <c r="THV44" s="660" t="s">
        <v>432</v>
      </c>
      <c r="THW44" s="562" t="s">
        <v>898</v>
      </c>
      <c r="THX44" s="660" t="s">
        <v>432</v>
      </c>
      <c r="THY44" s="562" t="s">
        <v>898</v>
      </c>
      <c r="THZ44" s="660" t="s">
        <v>432</v>
      </c>
      <c r="TIA44" s="562" t="s">
        <v>898</v>
      </c>
      <c r="TIB44" s="660" t="s">
        <v>432</v>
      </c>
      <c r="TIC44" s="562" t="s">
        <v>898</v>
      </c>
      <c r="TID44" s="660" t="s">
        <v>432</v>
      </c>
      <c r="TIE44" s="562" t="s">
        <v>898</v>
      </c>
      <c r="TIF44" s="660" t="s">
        <v>432</v>
      </c>
      <c r="TIG44" s="562" t="s">
        <v>898</v>
      </c>
      <c r="TIH44" s="660" t="s">
        <v>432</v>
      </c>
      <c r="TII44" s="562" t="s">
        <v>898</v>
      </c>
      <c r="TIJ44" s="660" t="s">
        <v>432</v>
      </c>
      <c r="TIK44" s="562" t="s">
        <v>898</v>
      </c>
      <c r="TIL44" s="660" t="s">
        <v>432</v>
      </c>
      <c r="TIM44" s="562" t="s">
        <v>898</v>
      </c>
      <c r="TIN44" s="660" t="s">
        <v>432</v>
      </c>
      <c r="TIO44" s="562" t="s">
        <v>898</v>
      </c>
      <c r="TIP44" s="660" t="s">
        <v>432</v>
      </c>
      <c r="TIQ44" s="562" t="s">
        <v>898</v>
      </c>
      <c r="TIR44" s="660" t="s">
        <v>432</v>
      </c>
      <c r="TIS44" s="562" t="s">
        <v>898</v>
      </c>
      <c r="TIT44" s="660" t="s">
        <v>432</v>
      </c>
      <c r="TIU44" s="562" t="s">
        <v>898</v>
      </c>
      <c r="TIV44" s="660" t="s">
        <v>432</v>
      </c>
      <c r="TIW44" s="562" t="s">
        <v>898</v>
      </c>
      <c r="TIX44" s="660" t="s">
        <v>432</v>
      </c>
      <c r="TIY44" s="562" t="s">
        <v>898</v>
      </c>
      <c r="TIZ44" s="660" t="s">
        <v>432</v>
      </c>
      <c r="TJA44" s="562" t="s">
        <v>898</v>
      </c>
      <c r="TJB44" s="660" t="s">
        <v>432</v>
      </c>
      <c r="TJC44" s="562" t="s">
        <v>898</v>
      </c>
      <c r="TJD44" s="660" t="s">
        <v>432</v>
      </c>
      <c r="TJE44" s="562" t="s">
        <v>898</v>
      </c>
      <c r="TJF44" s="660" t="s">
        <v>432</v>
      </c>
      <c r="TJG44" s="562" t="s">
        <v>898</v>
      </c>
      <c r="TJH44" s="660" t="s">
        <v>432</v>
      </c>
      <c r="TJI44" s="562" t="s">
        <v>898</v>
      </c>
      <c r="TJJ44" s="660" t="s">
        <v>432</v>
      </c>
      <c r="TJK44" s="562" t="s">
        <v>898</v>
      </c>
      <c r="TJL44" s="660" t="s">
        <v>432</v>
      </c>
      <c r="TJM44" s="562" t="s">
        <v>898</v>
      </c>
      <c r="TJN44" s="660" t="s">
        <v>432</v>
      </c>
      <c r="TJO44" s="562" t="s">
        <v>898</v>
      </c>
      <c r="TJP44" s="660" t="s">
        <v>432</v>
      </c>
      <c r="TJQ44" s="562" t="s">
        <v>898</v>
      </c>
      <c r="TJR44" s="660" t="s">
        <v>432</v>
      </c>
      <c r="TJS44" s="562" t="s">
        <v>898</v>
      </c>
      <c r="TJT44" s="660" t="s">
        <v>432</v>
      </c>
      <c r="TJU44" s="562" t="s">
        <v>898</v>
      </c>
      <c r="TJV44" s="660" t="s">
        <v>432</v>
      </c>
      <c r="TJW44" s="562" t="s">
        <v>898</v>
      </c>
      <c r="TJX44" s="660" t="s">
        <v>432</v>
      </c>
      <c r="TJY44" s="562" t="s">
        <v>898</v>
      </c>
      <c r="TJZ44" s="660" t="s">
        <v>432</v>
      </c>
      <c r="TKA44" s="562" t="s">
        <v>898</v>
      </c>
      <c r="TKB44" s="660" t="s">
        <v>432</v>
      </c>
      <c r="TKC44" s="562" t="s">
        <v>898</v>
      </c>
      <c r="TKD44" s="660" t="s">
        <v>432</v>
      </c>
      <c r="TKE44" s="562" t="s">
        <v>898</v>
      </c>
      <c r="TKF44" s="660" t="s">
        <v>432</v>
      </c>
      <c r="TKG44" s="562" t="s">
        <v>898</v>
      </c>
      <c r="TKH44" s="660" t="s">
        <v>432</v>
      </c>
      <c r="TKI44" s="562" t="s">
        <v>898</v>
      </c>
      <c r="TKJ44" s="660" t="s">
        <v>432</v>
      </c>
      <c r="TKK44" s="562" t="s">
        <v>898</v>
      </c>
      <c r="TKL44" s="660" t="s">
        <v>432</v>
      </c>
      <c r="TKM44" s="562" t="s">
        <v>898</v>
      </c>
      <c r="TKN44" s="660" t="s">
        <v>432</v>
      </c>
      <c r="TKO44" s="562" t="s">
        <v>898</v>
      </c>
      <c r="TKP44" s="660" t="s">
        <v>432</v>
      </c>
      <c r="TKQ44" s="562" t="s">
        <v>898</v>
      </c>
      <c r="TKR44" s="660" t="s">
        <v>432</v>
      </c>
      <c r="TKS44" s="562" t="s">
        <v>898</v>
      </c>
      <c r="TKT44" s="660" t="s">
        <v>432</v>
      </c>
      <c r="TKU44" s="562" t="s">
        <v>898</v>
      </c>
      <c r="TKV44" s="660" t="s">
        <v>432</v>
      </c>
      <c r="TKW44" s="562" t="s">
        <v>898</v>
      </c>
      <c r="TKX44" s="660" t="s">
        <v>432</v>
      </c>
      <c r="TKY44" s="562" t="s">
        <v>898</v>
      </c>
      <c r="TKZ44" s="660" t="s">
        <v>432</v>
      </c>
      <c r="TLA44" s="562" t="s">
        <v>898</v>
      </c>
      <c r="TLB44" s="660" t="s">
        <v>432</v>
      </c>
      <c r="TLC44" s="562" t="s">
        <v>898</v>
      </c>
      <c r="TLD44" s="660" t="s">
        <v>432</v>
      </c>
      <c r="TLE44" s="562" t="s">
        <v>898</v>
      </c>
      <c r="TLF44" s="660" t="s">
        <v>432</v>
      </c>
      <c r="TLG44" s="562" t="s">
        <v>898</v>
      </c>
      <c r="TLH44" s="660" t="s">
        <v>432</v>
      </c>
      <c r="TLI44" s="562" t="s">
        <v>898</v>
      </c>
      <c r="TLJ44" s="660" t="s">
        <v>432</v>
      </c>
      <c r="TLK44" s="562" t="s">
        <v>898</v>
      </c>
      <c r="TLL44" s="660" t="s">
        <v>432</v>
      </c>
      <c r="TLM44" s="562" t="s">
        <v>898</v>
      </c>
      <c r="TLN44" s="660" t="s">
        <v>432</v>
      </c>
      <c r="TLO44" s="562" t="s">
        <v>898</v>
      </c>
      <c r="TLP44" s="660" t="s">
        <v>432</v>
      </c>
      <c r="TLQ44" s="562" t="s">
        <v>898</v>
      </c>
      <c r="TLR44" s="660" t="s">
        <v>432</v>
      </c>
      <c r="TLS44" s="562" t="s">
        <v>898</v>
      </c>
      <c r="TLT44" s="660" t="s">
        <v>432</v>
      </c>
      <c r="TLU44" s="562" t="s">
        <v>898</v>
      </c>
      <c r="TLV44" s="660" t="s">
        <v>432</v>
      </c>
      <c r="TLW44" s="562" t="s">
        <v>898</v>
      </c>
      <c r="TLX44" s="660" t="s">
        <v>432</v>
      </c>
      <c r="TLY44" s="562" t="s">
        <v>898</v>
      </c>
      <c r="TLZ44" s="660" t="s">
        <v>432</v>
      </c>
      <c r="TMA44" s="562" t="s">
        <v>898</v>
      </c>
      <c r="TMB44" s="660" t="s">
        <v>432</v>
      </c>
      <c r="TMC44" s="562" t="s">
        <v>898</v>
      </c>
      <c r="TMD44" s="660" t="s">
        <v>432</v>
      </c>
      <c r="TME44" s="562" t="s">
        <v>898</v>
      </c>
      <c r="TMF44" s="660" t="s">
        <v>432</v>
      </c>
      <c r="TMG44" s="562" t="s">
        <v>898</v>
      </c>
      <c r="TMH44" s="660" t="s">
        <v>432</v>
      </c>
      <c r="TMI44" s="562" t="s">
        <v>898</v>
      </c>
      <c r="TMJ44" s="660" t="s">
        <v>432</v>
      </c>
      <c r="TMK44" s="562" t="s">
        <v>898</v>
      </c>
      <c r="TML44" s="660" t="s">
        <v>432</v>
      </c>
      <c r="TMM44" s="562" t="s">
        <v>898</v>
      </c>
      <c r="TMN44" s="660" t="s">
        <v>432</v>
      </c>
      <c r="TMO44" s="562" t="s">
        <v>898</v>
      </c>
      <c r="TMP44" s="660" t="s">
        <v>432</v>
      </c>
      <c r="TMQ44" s="562" t="s">
        <v>898</v>
      </c>
      <c r="TMR44" s="660" t="s">
        <v>432</v>
      </c>
      <c r="TMS44" s="562" t="s">
        <v>898</v>
      </c>
      <c r="TMT44" s="660" t="s">
        <v>432</v>
      </c>
      <c r="TMU44" s="562" t="s">
        <v>898</v>
      </c>
      <c r="TMV44" s="660" t="s">
        <v>432</v>
      </c>
      <c r="TMW44" s="562" t="s">
        <v>898</v>
      </c>
      <c r="TMX44" s="660" t="s">
        <v>432</v>
      </c>
      <c r="TMY44" s="562" t="s">
        <v>898</v>
      </c>
      <c r="TMZ44" s="660" t="s">
        <v>432</v>
      </c>
      <c r="TNA44" s="562" t="s">
        <v>898</v>
      </c>
      <c r="TNB44" s="660" t="s">
        <v>432</v>
      </c>
      <c r="TNC44" s="562" t="s">
        <v>898</v>
      </c>
      <c r="TND44" s="660" t="s">
        <v>432</v>
      </c>
      <c r="TNE44" s="562" t="s">
        <v>898</v>
      </c>
      <c r="TNF44" s="660" t="s">
        <v>432</v>
      </c>
      <c r="TNG44" s="562" t="s">
        <v>898</v>
      </c>
      <c r="TNH44" s="660" t="s">
        <v>432</v>
      </c>
      <c r="TNI44" s="562" t="s">
        <v>898</v>
      </c>
      <c r="TNJ44" s="660" t="s">
        <v>432</v>
      </c>
      <c r="TNK44" s="562" t="s">
        <v>898</v>
      </c>
      <c r="TNL44" s="660" t="s">
        <v>432</v>
      </c>
      <c r="TNM44" s="562" t="s">
        <v>898</v>
      </c>
      <c r="TNN44" s="660" t="s">
        <v>432</v>
      </c>
      <c r="TNO44" s="562" t="s">
        <v>898</v>
      </c>
      <c r="TNP44" s="660" t="s">
        <v>432</v>
      </c>
      <c r="TNQ44" s="562" t="s">
        <v>898</v>
      </c>
      <c r="TNR44" s="660" t="s">
        <v>432</v>
      </c>
      <c r="TNS44" s="562" t="s">
        <v>898</v>
      </c>
      <c r="TNT44" s="660" t="s">
        <v>432</v>
      </c>
      <c r="TNU44" s="562" t="s">
        <v>898</v>
      </c>
      <c r="TNV44" s="660" t="s">
        <v>432</v>
      </c>
      <c r="TNW44" s="562" t="s">
        <v>898</v>
      </c>
      <c r="TNX44" s="660" t="s">
        <v>432</v>
      </c>
      <c r="TNY44" s="562" t="s">
        <v>898</v>
      </c>
      <c r="TNZ44" s="660" t="s">
        <v>432</v>
      </c>
      <c r="TOA44" s="562" t="s">
        <v>898</v>
      </c>
      <c r="TOB44" s="660" t="s">
        <v>432</v>
      </c>
      <c r="TOC44" s="562" t="s">
        <v>898</v>
      </c>
      <c r="TOD44" s="660" t="s">
        <v>432</v>
      </c>
      <c r="TOE44" s="562" t="s">
        <v>898</v>
      </c>
      <c r="TOF44" s="660" t="s">
        <v>432</v>
      </c>
      <c r="TOG44" s="562" t="s">
        <v>898</v>
      </c>
      <c r="TOH44" s="660" t="s">
        <v>432</v>
      </c>
      <c r="TOI44" s="562" t="s">
        <v>898</v>
      </c>
      <c r="TOJ44" s="660" t="s">
        <v>432</v>
      </c>
      <c r="TOK44" s="562" t="s">
        <v>898</v>
      </c>
      <c r="TOL44" s="660" t="s">
        <v>432</v>
      </c>
      <c r="TOM44" s="562" t="s">
        <v>898</v>
      </c>
      <c r="TON44" s="660" t="s">
        <v>432</v>
      </c>
      <c r="TOO44" s="562" t="s">
        <v>898</v>
      </c>
      <c r="TOP44" s="660" t="s">
        <v>432</v>
      </c>
      <c r="TOQ44" s="562" t="s">
        <v>898</v>
      </c>
      <c r="TOR44" s="660" t="s">
        <v>432</v>
      </c>
      <c r="TOS44" s="562" t="s">
        <v>898</v>
      </c>
      <c r="TOT44" s="660" t="s">
        <v>432</v>
      </c>
      <c r="TOU44" s="562" t="s">
        <v>898</v>
      </c>
      <c r="TOV44" s="660" t="s">
        <v>432</v>
      </c>
      <c r="TOW44" s="562" t="s">
        <v>898</v>
      </c>
      <c r="TOX44" s="660" t="s">
        <v>432</v>
      </c>
      <c r="TOY44" s="562" t="s">
        <v>898</v>
      </c>
      <c r="TOZ44" s="660" t="s">
        <v>432</v>
      </c>
      <c r="TPA44" s="562" t="s">
        <v>898</v>
      </c>
      <c r="TPB44" s="660" t="s">
        <v>432</v>
      </c>
      <c r="TPC44" s="562" t="s">
        <v>898</v>
      </c>
      <c r="TPD44" s="660" t="s">
        <v>432</v>
      </c>
      <c r="TPE44" s="562" t="s">
        <v>898</v>
      </c>
      <c r="TPF44" s="660" t="s">
        <v>432</v>
      </c>
      <c r="TPG44" s="562" t="s">
        <v>898</v>
      </c>
      <c r="TPH44" s="660" t="s">
        <v>432</v>
      </c>
      <c r="TPI44" s="562" t="s">
        <v>898</v>
      </c>
      <c r="TPJ44" s="660" t="s">
        <v>432</v>
      </c>
      <c r="TPK44" s="562" t="s">
        <v>898</v>
      </c>
      <c r="TPL44" s="660" t="s">
        <v>432</v>
      </c>
      <c r="TPM44" s="562" t="s">
        <v>898</v>
      </c>
      <c r="TPN44" s="660" t="s">
        <v>432</v>
      </c>
      <c r="TPO44" s="562" t="s">
        <v>898</v>
      </c>
      <c r="TPP44" s="660" t="s">
        <v>432</v>
      </c>
      <c r="TPQ44" s="562" t="s">
        <v>898</v>
      </c>
      <c r="TPR44" s="660" t="s">
        <v>432</v>
      </c>
      <c r="TPS44" s="562" t="s">
        <v>898</v>
      </c>
      <c r="TPT44" s="660" t="s">
        <v>432</v>
      </c>
      <c r="TPU44" s="562" t="s">
        <v>898</v>
      </c>
      <c r="TPV44" s="660" t="s">
        <v>432</v>
      </c>
      <c r="TPW44" s="562" t="s">
        <v>898</v>
      </c>
      <c r="TPX44" s="660" t="s">
        <v>432</v>
      </c>
      <c r="TPY44" s="562" t="s">
        <v>898</v>
      </c>
      <c r="TPZ44" s="660" t="s">
        <v>432</v>
      </c>
      <c r="TQA44" s="562" t="s">
        <v>898</v>
      </c>
      <c r="TQB44" s="660" t="s">
        <v>432</v>
      </c>
      <c r="TQC44" s="562" t="s">
        <v>898</v>
      </c>
      <c r="TQD44" s="660" t="s">
        <v>432</v>
      </c>
      <c r="TQE44" s="562" t="s">
        <v>898</v>
      </c>
      <c r="TQF44" s="660" t="s">
        <v>432</v>
      </c>
      <c r="TQG44" s="562" t="s">
        <v>898</v>
      </c>
      <c r="TQH44" s="660" t="s">
        <v>432</v>
      </c>
      <c r="TQI44" s="562" t="s">
        <v>898</v>
      </c>
      <c r="TQJ44" s="660" t="s">
        <v>432</v>
      </c>
      <c r="TQK44" s="562" t="s">
        <v>898</v>
      </c>
      <c r="TQL44" s="660" t="s">
        <v>432</v>
      </c>
      <c r="TQM44" s="562" t="s">
        <v>898</v>
      </c>
      <c r="TQN44" s="660" t="s">
        <v>432</v>
      </c>
      <c r="TQO44" s="562" t="s">
        <v>898</v>
      </c>
      <c r="TQP44" s="660" t="s">
        <v>432</v>
      </c>
      <c r="TQQ44" s="562" t="s">
        <v>898</v>
      </c>
      <c r="TQR44" s="660" t="s">
        <v>432</v>
      </c>
      <c r="TQS44" s="562" t="s">
        <v>898</v>
      </c>
      <c r="TQT44" s="660" t="s">
        <v>432</v>
      </c>
      <c r="TQU44" s="562" t="s">
        <v>898</v>
      </c>
      <c r="TQV44" s="660" t="s">
        <v>432</v>
      </c>
      <c r="TQW44" s="562" t="s">
        <v>898</v>
      </c>
      <c r="TQX44" s="660" t="s">
        <v>432</v>
      </c>
      <c r="TQY44" s="562" t="s">
        <v>898</v>
      </c>
      <c r="TQZ44" s="660" t="s">
        <v>432</v>
      </c>
      <c r="TRA44" s="562" t="s">
        <v>898</v>
      </c>
      <c r="TRB44" s="660" t="s">
        <v>432</v>
      </c>
      <c r="TRC44" s="562" t="s">
        <v>898</v>
      </c>
      <c r="TRD44" s="660" t="s">
        <v>432</v>
      </c>
      <c r="TRE44" s="562" t="s">
        <v>898</v>
      </c>
      <c r="TRF44" s="660" t="s">
        <v>432</v>
      </c>
      <c r="TRG44" s="562" t="s">
        <v>898</v>
      </c>
      <c r="TRH44" s="660" t="s">
        <v>432</v>
      </c>
      <c r="TRI44" s="562" t="s">
        <v>898</v>
      </c>
      <c r="TRJ44" s="660" t="s">
        <v>432</v>
      </c>
      <c r="TRK44" s="562" t="s">
        <v>898</v>
      </c>
      <c r="TRL44" s="660" t="s">
        <v>432</v>
      </c>
      <c r="TRM44" s="562" t="s">
        <v>898</v>
      </c>
      <c r="TRN44" s="660" t="s">
        <v>432</v>
      </c>
      <c r="TRO44" s="562" t="s">
        <v>898</v>
      </c>
      <c r="TRP44" s="660" t="s">
        <v>432</v>
      </c>
      <c r="TRQ44" s="562" t="s">
        <v>898</v>
      </c>
      <c r="TRR44" s="660" t="s">
        <v>432</v>
      </c>
      <c r="TRS44" s="562" t="s">
        <v>898</v>
      </c>
      <c r="TRT44" s="660" t="s">
        <v>432</v>
      </c>
      <c r="TRU44" s="562" t="s">
        <v>898</v>
      </c>
      <c r="TRV44" s="660" t="s">
        <v>432</v>
      </c>
      <c r="TRW44" s="562" t="s">
        <v>898</v>
      </c>
      <c r="TRX44" s="660" t="s">
        <v>432</v>
      </c>
      <c r="TRY44" s="562" t="s">
        <v>898</v>
      </c>
      <c r="TRZ44" s="660" t="s">
        <v>432</v>
      </c>
      <c r="TSA44" s="562" t="s">
        <v>898</v>
      </c>
      <c r="TSB44" s="660" t="s">
        <v>432</v>
      </c>
      <c r="TSC44" s="562" t="s">
        <v>898</v>
      </c>
      <c r="TSD44" s="660" t="s">
        <v>432</v>
      </c>
      <c r="TSE44" s="562" t="s">
        <v>898</v>
      </c>
      <c r="TSF44" s="660" t="s">
        <v>432</v>
      </c>
      <c r="TSG44" s="562" t="s">
        <v>898</v>
      </c>
      <c r="TSH44" s="660" t="s">
        <v>432</v>
      </c>
      <c r="TSI44" s="562" t="s">
        <v>898</v>
      </c>
      <c r="TSJ44" s="660" t="s">
        <v>432</v>
      </c>
      <c r="TSK44" s="562" t="s">
        <v>898</v>
      </c>
      <c r="TSL44" s="660" t="s">
        <v>432</v>
      </c>
      <c r="TSM44" s="562" t="s">
        <v>898</v>
      </c>
      <c r="TSN44" s="660" t="s">
        <v>432</v>
      </c>
      <c r="TSO44" s="562" t="s">
        <v>898</v>
      </c>
      <c r="TSP44" s="660" t="s">
        <v>432</v>
      </c>
      <c r="TSQ44" s="562" t="s">
        <v>898</v>
      </c>
      <c r="TSR44" s="660" t="s">
        <v>432</v>
      </c>
      <c r="TSS44" s="562" t="s">
        <v>898</v>
      </c>
      <c r="TST44" s="660" t="s">
        <v>432</v>
      </c>
      <c r="TSU44" s="562" t="s">
        <v>898</v>
      </c>
      <c r="TSV44" s="660" t="s">
        <v>432</v>
      </c>
      <c r="TSW44" s="562" t="s">
        <v>898</v>
      </c>
      <c r="TSX44" s="660" t="s">
        <v>432</v>
      </c>
      <c r="TSY44" s="562" t="s">
        <v>898</v>
      </c>
      <c r="TSZ44" s="660" t="s">
        <v>432</v>
      </c>
      <c r="TTA44" s="562" t="s">
        <v>898</v>
      </c>
      <c r="TTB44" s="660" t="s">
        <v>432</v>
      </c>
      <c r="TTC44" s="562" t="s">
        <v>898</v>
      </c>
      <c r="TTD44" s="660" t="s">
        <v>432</v>
      </c>
      <c r="TTE44" s="562" t="s">
        <v>898</v>
      </c>
      <c r="TTF44" s="660" t="s">
        <v>432</v>
      </c>
      <c r="TTG44" s="562" t="s">
        <v>898</v>
      </c>
      <c r="TTH44" s="660" t="s">
        <v>432</v>
      </c>
      <c r="TTI44" s="562" t="s">
        <v>898</v>
      </c>
      <c r="TTJ44" s="660" t="s">
        <v>432</v>
      </c>
      <c r="TTK44" s="562" t="s">
        <v>898</v>
      </c>
      <c r="TTL44" s="660" t="s">
        <v>432</v>
      </c>
      <c r="TTM44" s="562" t="s">
        <v>898</v>
      </c>
      <c r="TTN44" s="660" t="s">
        <v>432</v>
      </c>
      <c r="TTO44" s="562" t="s">
        <v>898</v>
      </c>
      <c r="TTP44" s="660" t="s">
        <v>432</v>
      </c>
      <c r="TTQ44" s="562" t="s">
        <v>898</v>
      </c>
      <c r="TTR44" s="660" t="s">
        <v>432</v>
      </c>
      <c r="TTS44" s="562" t="s">
        <v>898</v>
      </c>
      <c r="TTT44" s="660" t="s">
        <v>432</v>
      </c>
      <c r="TTU44" s="562" t="s">
        <v>898</v>
      </c>
      <c r="TTV44" s="660" t="s">
        <v>432</v>
      </c>
      <c r="TTW44" s="562" t="s">
        <v>898</v>
      </c>
      <c r="TTX44" s="660" t="s">
        <v>432</v>
      </c>
      <c r="TTY44" s="562" t="s">
        <v>898</v>
      </c>
      <c r="TTZ44" s="660" t="s">
        <v>432</v>
      </c>
      <c r="TUA44" s="562" t="s">
        <v>898</v>
      </c>
      <c r="TUB44" s="660" t="s">
        <v>432</v>
      </c>
      <c r="TUC44" s="562" t="s">
        <v>898</v>
      </c>
      <c r="TUD44" s="660" t="s">
        <v>432</v>
      </c>
      <c r="TUE44" s="562" t="s">
        <v>898</v>
      </c>
      <c r="TUF44" s="660" t="s">
        <v>432</v>
      </c>
      <c r="TUG44" s="562" t="s">
        <v>898</v>
      </c>
      <c r="TUH44" s="660" t="s">
        <v>432</v>
      </c>
      <c r="TUI44" s="562" t="s">
        <v>898</v>
      </c>
      <c r="TUJ44" s="660" t="s">
        <v>432</v>
      </c>
      <c r="TUK44" s="562" t="s">
        <v>898</v>
      </c>
      <c r="TUL44" s="660" t="s">
        <v>432</v>
      </c>
      <c r="TUM44" s="562" t="s">
        <v>898</v>
      </c>
      <c r="TUN44" s="660" t="s">
        <v>432</v>
      </c>
      <c r="TUO44" s="562" t="s">
        <v>898</v>
      </c>
      <c r="TUP44" s="660" t="s">
        <v>432</v>
      </c>
      <c r="TUQ44" s="562" t="s">
        <v>898</v>
      </c>
      <c r="TUR44" s="660" t="s">
        <v>432</v>
      </c>
      <c r="TUS44" s="562" t="s">
        <v>898</v>
      </c>
      <c r="TUT44" s="660" t="s">
        <v>432</v>
      </c>
      <c r="TUU44" s="562" t="s">
        <v>898</v>
      </c>
      <c r="TUV44" s="660" t="s">
        <v>432</v>
      </c>
      <c r="TUW44" s="562" t="s">
        <v>898</v>
      </c>
      <c r="TUX44" s="660" t="s">
        <v>432</v>
      </c>
      <c r="TUY44" s="562" t="s">
        <v>898</v>
      </c>
      <c r="TUZ44" s="660" t="s">
        <v>432</v>
      </c>
      <c r="TVA44" s="562" t="s">
        <v>898</v>
      </c>
      <c r="TVB44" s="660" t="s">
        <v>432</v>
      </c>
      <c r="TVC44" s="562" t="s">
        <v>898</v>
      </c>
      <c r="TVD44" s="660" t="s">
        <v>432</v>
      </c>
      <c r="TVE44" s="562" t="s">
        <v>898</v>
      </c>
      <c r="TVF44" s="660" t="s">
        <v>432</v>
      </c>
      <c r="TVG44" s="562" t="s">
        <v>898</v>
      </c>
      <c r="TVH44" s="660" t="s">
        <v>432</v>
      </c>
      <c r="TVI44" s="562" t="s">
        <v>898</v>
      </c>
      <c r="TVJ44" s="660" t="s">
        <v>432</v>
      </c>
      <c r="TVK44" s="562" t="s">
        <v>898</v>
      </c>
      <c r="TVL44" s="660" t="s">
        <v>432</v>
      </c>
      <c r="TVM44" s="562" t="s">
        <v>898</v>
      </c>
      <c r="TVN44" s="660" t="s">
        <v>432</v>
      </c>
      <c r="TVO44" s="562" t="s">
        <v>898</v>
      </c>
      <c r="TVP44" s="660" t="s">
        <v>432</v>
      </c>
      <c r="TVQ44" s="562" t="s">
        <v>898</v>
      </c>
      <c r="TVR44" s="660" t="s">
        <v>432</v>
      </c>
      <c r="TVS44" s="562" t="s">
        <v>898</v>
      </c>
      <c r="TVT44" s="660" t="s">
        <v>432</v>
      </c>
      <c r="TVU44" s="562" t="s">
        <v>898</v>
      </c>
      <c r="TVV44" s="660" t="s">
        <v>432</v>
      </c>
      <c r="TVW44" s="562" t="s">
        <v>898</v>
      </c>
      <c r="TVX44" s="660" t="s">
        <v>432</v>
      </c>
      <c r="TVY44" s="562" t="s">
        <v>898</v>
      </c>
      <c r="TVZ44" s="660" t="s">
        <v>432</v>
      </c>
      <c r="TWA44" s="562" t="s">
        <v>898</v>
      </c>
      <c r="TWB44" s="660" t="s">
        <v>432</v>
      </c>
      <c r="TWC44" s="562" t="s">
        <v>898</v>
      </c>
      <c r="TWD44" s="660" t="s">
        <v>432</v>
      </c>
      <c r="TWE44" s="562" t="s">
        <v>898</v>
      </c>
      <c r="TWF44" s="660" t="s">
        <v>432</v>
      </c>
      <c r="TWG44" s="562" t="s">
        <v>898</v>
      </c>
      <c r="TWH44" s="660" t="s">
        <v>432</v>
      </c>
      <c r="TWI44" s="562" t="s">
        <v>898</v>
      </c>
      <c r="TWJ44" s="660" t="s">
        <v>432</v>
      </c>
      <c r="TWK44" s="562" t="s">
        <v>898</v>
      </c>
      <c r="TWL44" s="660" t="s">
        <v>432</v>
      </c>
      <c r="TWM44" s="562" t="s">
        <v>898</v>
      </c>
      <c r="TWN44" s="660" t="s">
        <v>432</v>
      </c>
      <c r="TWO44" s="562" t="s">
        <v>898</v>
      </c>
      <c r="TWP44" s="660" t="s">
        <v>432</v>
      </c>
      <c r="TWQ44" s="562" t="s">
        <v>898</v>
      </c>
      <c r="TWR44" s="660" t="s">
        <v>432</v>
      </c>
      <c r="TWS44" s="562" t="s">
        <v>898</v>
      </c>
      <c r="TWT44" s="660" t="s">
        <v>432</v>
      </c>
      <c r="TWU44" s="562" t="s">
        <v>898</v>
      </c>
      <c r="TWV44" s="660" t="s">
        <v>432</v>
      </c>
      <c r="TWW44" s="562" t="s">
        <v>898</v>
      </c>
      <c r="TWX44" s="660" t="s">
        <v>432</v>
      </c>
      <c r="TWY44" s="562" t="s">
        <v>898</v>
      </c>
      <c r="TWZ44" s="660" t="s">
        <v>432</v>
      </c>
      <c r="TXA44" s="562" t="s">
        <v>898</v>
      </c>
      <c r="TXB44" s="660" t="s">
        <v>432</v>
      </c>
      <c r="TXC44" s="562" t="s">
        <v>898</v>
      </c>
      <c r="TXD44" s="660" t="s">
        <v>432</v>
      </c>
      <c r="TXE44" s="562" t="s">
        <v>898</v>
      </c>
      <c r="TXF44" s="660" t="s">
        <v>432</v>
      </c>
      <c r="TXG44" s="562" t="s">
        <v>898</v>
      </c>
      <c r="TXH44" s="660" t="s">
        <v>432</v>
      </c>
      <c r="TXI44" s="562" t="s">
        <v>898</v>
      </c>
      <c r="TXJ44" s="660" t="s">
        <v>432</v>
      </c>
      <c r="TXK44" s="562" t="s">
        <v>898</v>
      </c>
      <c r="TXL44" s="660" t="s">
        <v>432</v>
      </c>
      <c r="TXM44" s="562" t="s">
        <v>898</v>
      </c>
      <c r="TXN44" s="660" t="s">
        <v>432</v>
      </c>
      <c r="TXO44" s="562" t="s">
        <v>898</v>
      </c>
      <c r="TXP44" s="660" t="s">
        <v>432</v>
      </c>
      <c r="TXQ44" s="562" t="s">
        <v>898</v>
      </c>
      <c r="TXR44" s="660" t="s">
        <v>432</v>
      </c>
      <c r="TXS44" s="562" t="s">
        <v>898</v>
      </c>
      <c r="TXT44" s="660" t="s">
        <v>432</v>
      </c>
      <c r="TXU44" s="562" t="s">
        <v>898</v>
      </c>
      <c r="TXV44" s="660" t="s">
        <v>432</v>
      </c>
      <c r="TXW44" s="562" t="s">
        <v>898</v>
      </c>
      <c r="TXX44" s="660" t="s">
        <v>432</v>
      </c>
      <c r="TXY44" s="562" t="s">
        <v>898</v>
      </c>
      <c r="TXZ44" s="660" t="s">
        <v>432</v>
      </c>
      <c r="TYA44" s="562" t="s">
        <v>898</v>
      </c>
      <c r="TYB44" s="660" t="s">
        <v>432</v>
      </c>
      <c r="TYC44" s="562" t="s">
        <v>898</v>
      </c>
      <c r="TYD44" s="660" t="s">
        <v>432</v>
      </c>
      <c r="TYE44" s="562" t="s">
        <v>898</v>
      </c>
      <c r="TYF44" s="660" t="s">
        <v>432</v>
      </c>
      <c r="TYG44" s="562" t="s">
        <v>898</v>
      </c>
      <c r="TYH44" s="660" t="s">
        <v>432</v>
      </c>
      <c r="TYI44" s="562" t="s">
        <v>898</v>
      </c>
      <c r="TYJ44" s="660" t="s">
        <v>432</v>
      </c>
      <c r="TYK44" s="562" t="s">
        <v>898</v>
      </c>
      <c r="TYL44" s="660" t="s">
        <v>432</v>
      </c>
      <c r="TYM44" s="562" t="s">
        <v>898</v>
      </c>
      <c r="TYN44" s="660" t="s">
        <v>432</v>
      </c>
      <c r="TYO44" s="562" t="s">
        <v>898</v>
      </c>
      <c r="TYP44" s="660" t="s">
        <v>432</v>
      </c>
      <c r="TYQ44" s="562" t="s">
        <v>898</v>
      </c>
      <c r="TYR44" s="660" t="s">
        <v>432</v>
      </c>
      <c r="TYS44" s="562" t="s">
        <v>898</v>
      </c>
      <c r="TYT44" s="660" t="s">
        <v>432</v>
      </c>
      <c r="TYU44" s="562" t="s">
        <v>898</v>
      </c>
      <c r="TYV44" s="660" t="s">
        <v>432</v>
      </c>
      <c r="TYW44" s="562" t="s">
        <v>898</v>
      </c>
      <c r="TYX44" s="660" t="s">
        <v>432</v>
      </c>
      <c r="TYY44" s="562" t="s">
        <v>898</v>
      </c>
      <c r="TYZ44" s="660" t="s">
        <v>432</v>
      </c>
      <c r="TZA44" s="562" t="s">
        <v>898</v>
      </c>
      <c r="TZB44" s="660" t="s">
        <v>432</v>
      </c>
      <c r="TZC44" s="562" t="s">
        <v>898</v>
      </c>
      <c r="TZD44" s="660" t="s">
        <v>432</v>
      </c>
      <c r="TZE44" s="562" t="s">
        <v>898</v>
      </c>
      <c r="TZF44" s="660" t="s">
        <v>432</v>
      </c>
      <c r="TZG44" s="562" t="s">
        <v>898</v>
      </c>
      <c r="TZH44" s="660" t="s">
        <v>432</v>
      </c>
      <c r="TZI44" s="562" t="s">
        <v>898</v>
      </c>
      <c r="TZJ44" s="660" t="s">
        <v>432</v>
      </c>
      <c r="TZK44" s="562" t="s">
        <v>898</v>
      </c>
      <c r="TZL44" s="660" t="s">
        <v>432</v>
      </c>
      <c r="TZM44" s="562" t="s">
        <v>898</v>
      </c>
      <c r="TZN44" s="660" t="s">
        <v>432</v>
      </c>
      <c r="TZO44" s="562" t="s">
        <v>898</v>
      </c>
      <c r="TZP44" s="660" t="s">
        <v>432</v>
      </c>
      <c r="TZQ44" s="562" t="s">
        <v>898</v>
      </c>
      <c r="TZR44" s="660" t="s">
        <v>432</v>
      </c>
      <c r="TZS44" s="562" t="s">
        <v>898</v>
      </c>
      <c r="TZT44" s="660" t="s">
        <v>432</v>
      </c>
      <c r="TZU44" s="562" t="s">
        <v>898</v>
      </c>
      <c r="TZV44" s="660" t="s">
        <v>432</v>
      </c>
      <c r="TZW44" s="562" t="s">
        <v>898</v>
      </c>
      <c r="TZX44" s="660" t="s">
        <v>432</v>
      </c>
      <c r="TZY44" s="562" t="s">
        <v>898</v>
      </c>
      <c r="TZZ44" s="660" t="s">
        <v>432</v>
      </c>
      <c r="UAA44" s="562" t="s">
        <v>898</v>
      </c>
      <c r="UAB44" s="660" t="s">
        <v>432</v>
      </c>
      <c r="UAC44" s="562" t="s">
        <v>898</v>
      </c>
      <c r="UAD44" s="660" t="s">
        <v>432</v>
      </c>
      <c r="UAE44" s="562" t="s">
        <v>898</v>
      </c>
      <c r="UAF44" s="660" t="s">
        <v>432</v>
      </c>
      <c r="UAG44" s="562" t="s">
        <v>898</v>
      </c>
      <c r="UAH44" s="660" t="s">
        <v>432</v>
      </c>
      <c r="UAI44" s="562" t="s">
        <v>898</v>
      </c>
      <c r="UAJ44" s="660" t="s">
        <v>432</v>
      </c>
      <c r="UAK44" s="562" t="s">
        <v>898</v>
      </c>
      <c r="UAL44" s="660" t="s">
        <v>432</v>
      </c>
      <c r="UAM44" s="562" t="s">
        <v>898</v>
      </c>
      <c r="UAN44" s="660" t="s">
        <v>432</v>
      </c>
      <c r="UAO44" s="562" t="s">
        <v>898</v>
      </c>
      <c r="UAP44" s="660" t="s">
        <v>432</v>
      </c>
      <c r="UAQ44" s="562" t="s">
        <v>898</v>
      </c>
      <c r="UAR44" s="660" t="s">
        <v>432</v>
      </c>
      <c r="UAS44" s="562" t="s">
        <v>898</v>
      </c>
      <c r="UAT44" s="660" t="s">
        <v>432</v>
      </c>
      <c r="UAU44" s="562" t="s">
        <v>898</v>
      </c>
      <c r="UAV44" s="660" t="s">
        <v>432</v>
      </c>
      <c r="UAW44" s="562" t="s">
        <v>898</v>
      </c>
      <c r="UAX44" s="660" t="s">
        <v>432</v>
      </c>
      <c r="UAY44" s="562" t="s">
        <v>898</v>
      </c>
      <c r="UAZ44" s="660" t="s">
        <v>432</v>
      </c>
      <c r="UBA44" s="562" t="s">
        <v>898</v>
      </c>
      <c r="UBB44" s="660" t="s">
        <v>432</v>
      </c>
      <c r="UBC44" s="562" t="s">
        <v>898</v>
      </c>
      <c r="UBD44" s="660" t="s">
        <v>432</v>
      </c>
      <c r="UBE44" s="562" t="s">
        <v>898</v>
      </c>
      <c r="UBF44" s="660" t="s">
        <v>432</v>
      </c>
      <c r="UBG44" s="562" t="s">
        <v>898</v>
      </c>
      <c r="UBH44" s="660" t="s">
        <v>432</v>
      </c>
      <c r="UBI44" s="562" t="s">
        <v>898</v>
      </c>
      <c r="UBJ44" s="660" t="s">
        <v>432</v>
      </c>
      <c r="UBK44" s="562" t="s">
        <v>898</v>
      </c>
      <c r="UBL44" s="660" t="s">
        <v>432</v>
      </c>
      <c r="UBM44" s="562" t="s">
        <v>898</v>
      </c>
      <c r="UBN44" s="660" t="s">
        <v>432</v>
      </c>
      <c r="UBO44" s="562" t="s">
        <v>898</v>
      </c>
      <c r="UBP44" s="660" t="s">
        <v>432</v>
      </c>
      <c r="UBQ44" s="562" t="s">
        <v>898</v>
      </c>
      <c r="UBR44" s="660" t="s">
        <v>432</v>
      </c>
      <c r="UBS44" s="562" t="s">
        <v>898</v>
      </c>
      <c r="UBT44" s="660" t="s">
        <v>432</v>
      </c>
      <c r="UBU44" s="562" t="s">
        <v>898</v>
      </c>
      <c r="UBV44" s="660" t="s">
        <v>432</v>
      </c>
      <c r="UBW44" s="562" t="s">
        <v>898</v>
      </c>
      <c r="UBX44" s="660" t="s">
        <v>432</v>
      </c>
      <c r="UBY44" s="562" t="s">
        <v>898</v>
      </c>
      <c r="UBZ44" s="660" t="s">
        <v>432</v>
      </c>
      <c r="UCA44" s="562" t="s">
        <v>898</v>
      </c>
      <c r="UCB44" s="660" t="s">
        <v>432</v>
      </c>
      <c r="UCC44" s="562" t="s">
        <v>898</v>
      </c>
      <c r="UCD44" s="660" t="s">
        <v>432</v>
      </c>
      <c r="UCE44" s="562" t="s">
        <v>898</v>
      </c>
      <c r="UCF44" s="660" t="s">
        <v>432</v>
      </c>
      <c r="UCG44" s="562" t="s">
        <v>898</v>
      </c>
      <c r="UCH44" s="660" t="s">
        <v>432</v>
      </c>
      <c r="UCI44" s="562" t="s">
        <v>898</v>
      </c>
      <c r="UCJ44" s="660" t="s">
        <v>432</v>
      </c>
      <c r="UCK44" s="562" t="s">
        <v>898</v>
      </c>
      <c r="UCL44" s="660" t="s">
        <v>432</v>
      </c>
      <c r="UCM44" s="562" t="s">
        <v>898</v>
      </c>
      <c r="UCN44" s="660" t="s">
        <v>432</v>
      </c>
      <c r="UCO44" s="562" t="s">
        <v>898</v>
      </c>
      <c r="UCP44" s="660" t="s">
        <v>432</v>
      </c>
      <c r="UCQ44" s="562" t="s">
        <v>898</v>
      </c>
      <c r="UCR44" s="660" t="s">
        <v>432</v>
      </c>
      <c r="UCS44" s="562" t="s">
        <v>898</v>
      </c>
      <c r="UCT44" s="660" t="s">
        <v>432</v>
      </c>
      <c r="UCU44" s="562" t="s">
        <v>898</v>
      </c>
      <c r="UCV44" s="660" t="s">
        <v>432</v>
      </c>
      <c r="UCW44" s="562" t="s">
        <v>898</v>
      </c>
      <c r="UCX44" s="660" t="s">
        <v>432</v>
      </c>
      <c r="UCY44" s="562" t="s">
        <v>898</v>
      </c>
      <c r="UCZ44" s="660" t="s">
        <v>432</v>
      </c>
      <c r="UDA44" s="562" t="s">
        <v>898</v>
      </c>
      <c r="UDB44" s="660" t="s">
        <v>432</v>
      </c>
      <c r="UDC44" s="562" t="s">
        <v>898</v>
      </c>
      <c r="UDD44" s="660" t="s">
        <v>432</v>
      </c>
      <c r="UDE44" s="562" t="s">
        <v>898</v>
      </c>
      <c r="UDF44" s="660" t="s">
        <v>432</v>
      </c>
      <c r="UDG44" s="562" t="s">
        <v>898</v>
      </c>
      <c r="UDH44" s="660" t="s">
        <v>432</v>
      </c>
      <c r="UDI44" s="562" t="s">
        <v>898</v>
      </c>
      <c r="UDJ44" s="660" t="s">
        <v>432</v>
      </c>
      <c r="UDK44" s="562" t="s">
        <v>898</v>
      </c>
      <c r="UDL44" s="660" t="s">
        <v>432</v>
      </c>
      <c r="UDM44" s="562" t="s">
        <v>898</v>
      </c>
      <c r="UDN44" s="660" t="s">
        <v>432</v>
      </c>
      <c r="UDO44" s="562" t="s">
        <v>898</v>
      </c>
      <c r="UDP44" s="660" t="s">
        <v>432</v>
      </c>
      <c r="UDQ44" s="562" t="s">
        <v>898</v>
      </c>
      <c r="UDR44" s="660" t="s">
        <v>432</v>
      </c>
      <c r="UDS44" s="562" t="s">
        <v>898</v>
      </c>
      <c r="UDT44" s="660" t="s">
        <v>432</v>
      </c>
      <c r="UDU44" s="562" t="s">
        <v>898</v>
      </c>
      <c r="UDV44" s="660" t="s">
        <v>432</v>
      </c>
      <c r="UDW44" s="562" t="s">
        <v>898</v>
      </c>
      <c r="UDX44" s="660" t="s">
        <v>432</v>
      </c>
      <c r="UDY44" s="562" t="s">
        <v>898</v>
      </c>
      <c r="UDZ44" s="660" t="s">
        <v>432</v>
      </c>
      <c r="UEA44" s="562" t="s">
        <v>898</v>
      </c>
      <c r="UEB44" s="660" t="s">
        <v>432</v>
      </c>
      <c r="UEC44" s="562" t="s">
        <v>898</v>
      </c>
      <c r="UED44" s="660" t="s">
        <v>432</v>
      </c>
      <c r="UEE44" s="562" t="s">
        <v>898</v>
      </c>
      <c r="UEF44" s="660" t="s">
        <v>432</v>
      </c>
      <c r="UEG44" s="562" t="s">
        <v>898</v>
      </c>
      <c r="UEH44" s="660" t="s">
        <v>432</v>
      </c>
      <c r="UEI44" s="562" t="s">
        <v>898</v>
      </c>
      <c r="UEJ44" s="660" t="s">
        <v>432</v>
      </c>
      <c r="UEK44" s="562" t="s">
        <v>898</v>
      </c>
      <c r="UEL44" s="660" t="s">
        <v>432</v>
      </c>
      <c r="UEM44" s="562" t="s">
        <v>898</v>
      </c>
      <c r="UEN44" s="660" t="s">
        <v>432</v>
      </c>
      <c r="UEO44" s="562" t="s">
        <v>898</v>
      </c>
      <c r="UEP44" s="660" t="s">
        <v>432</v>
      </c>
      <c r="UEQ44" s="562" t="s">
        <v>898</v>
      </c>
      <c r="UER44" s="660" t="s">
        <v>432</v>
      </c>
      <c r="UES44" s="562" t="s">
        <v>898</v>
      </c>
      <c r="UET44" s="660" t="s">
        <v>432</v>
      </c>
      <c r="UEU44" s="562" t="s">
        <v>898</v>
      </c>
      <c r="UEV44" s="660" t="s">
        <v>432</v>
      </c>
      <c r="UEW44" s="562" t="s">
        <v>898</v>
      </c>
      <c r="UEX44" s="660" t="s">
        <v>432</v>
      </c>
      <c r="UEY44" s="562" t="s">
        <v>898</v>
      </c>
      <c r="UEZ44" s="660" t="s">
        <v>432</v>
      </c>
      <c r="UFA44" s="562" t="s">
        <v>898</v>
      </c>
      <c r="UFB44" s="660" t="s">
        <v>432</v>
      </c>
      <c r="UFC44" s="562" t="s">
        <v>898</v>
      </c>
      <c r="UFD44" s="660" t="s">
        <v>432</v>
      </c>
      <c r="UFE44" s="562" t="s">
        <v>898</v>
      </c>
      <c r="UFF44" s="660" t="s">
        <v>432</v>
      </c>
      <c r="UFG44" s="562" t="s">
        <v>898</v>
      </c>
      <c r="UFH44" s="660" t="s">
        <v>432</v>
      </c>
      <c r="UFI44" s="562" t="s">
        <v>898</v>
      </c>
      <c r="UFJ44" s="660" t="s">
        <v>432</v>
      </c>
      <c r="UFK44" s="562" t="s">
        <v>898</v>
      </c>
      <c r="UFL44" s="660" t="s">
        <v>432</v>
      </c>
      <c r="UFM44" s="562" t="s">
        <v>898</v>
      </c>
      <c r="UFN44" s="660" t="s">
        <v>432</v>
      </c>
      <c r="UFO44" s="562" t="s">
        <v>898</v>
      </c>
      <c r="UFP44" s="660" t="s">
        <v>432</v>
      </c>
      <c r="UFQ44" s="562" t="s">
        <v>898</v>
      </c>
      <c r="UFR44" s="660" t="s">
        <v>432</v>
      </c>
      <c r="UFS44" s="562" t="s">
        <v>898</v>
      </c>
      <c r="UFT44" s="660" t="s">
        <v>432</v>
      </c>
      <c r="UFU44" s="562" t="s">
        <v>898</v>
      </c>
      <c r="UFV44" s="660" t="s">
        <v>432</v>
      </c>
      <c r="UFW44" s="562" t="s">
        <v>898</v>
      </c>
      <c r="UFX44" s="660" t="s">
        <v>432</v>
      </c>
      <c r="UFY44" s="562" t="s">
        <v>898</v>
      </c>
      <c r="UFZ44" s="660" t="s">
        <v>432</v>
      </c>
      <c r="UGA44" s="562" t="s">
        <v>898</v>
      </c>
      <c r="UGB44" s="660" t="s">
        <v>432</v>
      </c>
      <c r="UGC44" s="562" t="s">
        <v>898</v>
      </c>
      <c r="UGD44" s="660" t="s">
        <v>432</v>
      </c>
      <c r="UGE44" s="562" t="s">
        <v>898</v>
      </c>
      <c r="UGF44" s="660" t="s">
        <v>432</v>
      </c>
      <c r="UGG44" s="562" t="s">
        <v>898</v>
      </c>
      <c r="UGH44" s="660" t="s">
        <v>432</v>
      </c>
      <c r="UGI44" s="562" t="s">
        <v>898</v>
      </c>
      <c r="UGJ44" s="660" t="s">
        <v>432</v>
      </c>
      <c r="UGK44" s="562" t="s">
        <v>898</v>
      </c>
      <c r="UGL44" s="660" t="s">
        <v>432</v>
      </c>
      <c r="UGM44" s="562" t="s">
        <v>898</v>
      </c>
      <c r="UGN44" s="660" t="s">
        <v>432</v>
      </c>
      <c r="UGO44" s="562" t="s">
        <v>898</v>
      </c>
      <c r="UGP44" s="660" t="s">
        <v>432</v>
      </c>
      <c r="UGQ44" s="562" t="s">
        <v>898</v>
      </c>
      <c r="UGR44" s="660" t="s">
        <v>432</v>
      </c>
      <c r="UGS44" s="562" t="s">
        <v>898</v>
      </c>
      <c r="UGT44" s="660" t="s">
        <v>432</v>
      </c>
      <c r="UGU44" s="562" t="s">
        <v>898</v>
      </c>
      <c r="UGV44" s="660" t="s">
        <v>432</v>
      </c>
      <c r="UGW44" s="562" t="s">
        <v>898</v>
      </c>
      <c r="UGX44" s="660" t="s">
        <v>432</v>
      </c>
      <c r="UGY44" s="562" t="s">
        <v>898</v>
      </c>
      <c r="UGZ44" s="660" t="s">
        <v>432</v>
      </c>
      <c r="UHA44" s="562" t="s">
        <v>898</v>
      </c>
      <c r="UHB44" s="660" t="s">
        <v>432</v>
      </c>
      <c r="UHC44" s="562" t="s">
        <v>898</v>
      </c>
      <c r="UHD44" s="660" t="s">
        <v>432</v>
      </c>
      <c r="UHE44" s="562" t="s">
        <v>898</v>
      </c>
      <c r="UHF44" s="660" t="s">
        <v>432</v>
      </c>
      <c r="UHG44" s="562" t="s">
        <v>898</v>
      </c>
      <c r="UHH44" s="660" t="s">
        <v>432</v>
      </c>
      <c r="UHI44" s="562" t="s">
        <v>898</v>
      </c>
      <c r="UHJ44" s="660" t="s">
        <v>432</v>
      </c>
      <c r="UHK44" s="562" t="s">
        <v>898</v>
      </c>
      <c r="UHL44" s="660" t="s">
        <v>432</v>
      </c>
      <c r="UHM44" s="562" t="s">
        <v>898</v>
      </c>
      <c r="UHN44" s="660" t="s">
        <v>432</v>
      </c>
      <c r="UHO44" s="562" t="s">
        <v>898</v>
      </c>
      <c r="UHP44" s="660" t="s">
        <v>432</v>
      </c>
      <c r="UHQ44" s="562" t="s">
        <v>898</v>
      </c>
      <c r="UHR44" s="660" t="s">
        <v>432</v>
      </c>
      <c r="UHS44" s="562" t="s">
        <v>898</v>
      </c>
      <c r="UHT44" s="660" t="s">
        <v>432</v>
      </c>
      <c r="UHU44" s="562" t="s">
        <v>898</v>
      </c>
      <c r="UHV44" s="660" t="s">
        <v>432</v>
      </c>
      <c r="UHW44" s="562" t="s">
        <v>898</v>
      </c>
      <c r="UHX44" s="660" t="s">
        <v>432</v>
      </c>
      <c r="UHY44" s="562" t="s">
        <v>898</v>
      </c>
      <c r="UHZ44" s="660" t="s">
        <v>432</v>
      </c>
      <c r="UIA44" s="562" t="s">
        <v>898</v>
      </c>
      <c r="UIB44" s="660" t="s">
        <v>432</v>
      </c>
      <c r="UIC44" s="562" t="s">
        <v>898</v>
      </c>
      <c r="UID44" s="660" t="s">
        <v>432</v>
      </c>
      <c r="UIE44" s="562" t="s">
        <v>898</v>
      </c>
      <c r="UIF44" s="660" t="s">
        <v>432</v>
      </c>
      <c r="UIG44" s="562" t="s">
        <v>898</v>
      </c>
      <c r="UIH44" s="660" t="s">
        <v>432</v>
      </c>
      <c r="UII44" s="562" t="s">
        <v>898</v>
      </c>
      <c r="UIJ44" s="660" t="s">
        <v>432</v>
      </c>
      <c r="UIK44" s="562" t="s">
        <v>898</v>
      </c>
      <c r="UIL44" s="660" t="s">
        <v>432</v>
      </c>
      <c r="UIM44" s="562" t="s">
        <v>898</v>
      </c>
      <c r="UIN44" s="660" t="s">
        <v>432</v>
      </c>
      <c r="UIO44" s="562" t="s">
        <v>898</v>
      </c>
      <c r="UIP44" s="660" t="s">
        <v>432</v>
      </c>
      <c r="UIQ44" s="562" t="s">
        <v>898</v>
      </c>
      <c r="UIR44" s="660" t="s">
        <v>432</v>
      </c>
      <c r="UIS44" s="562" t="s">
        <v>898</v>
      </c>
      <c r="UIT44" s="660" t="s">
        <v>432</v>
      </c>
      <c r="UIU44" s="562" t="s">
        <v>898</v>
      </c>
      <c r="UIV44" s="660" t="s">
        <v>432</v>
      </c>
      <c r="UIW44" s="562" t="s">
        <v>898</v>
      </c>
      <c r="UIX44" s="660" t="s">
        <v>432</v>
      </c>
      <c r="UIY44" s="562" t="s">
        <v>898</v>
      </c>
      <c r="UIZ44" s="660" t="s">
        <v>432</v>
      </c>
      <c r="UJA44" s="562" t="s">
        <v>898</v>
      </c>
      <c r="UJB44" s="660" t="s">
        <v>432</v>
      </c>
      <c r="UJC44" s="562" t="s">
        <v>898</v>
      </c>
      <c r="UJD44" s="660" t="s">
        <v>432</v>
      </c>
      <c r="UJE44" s="562" t="s">
        <v>898</v>
      </c>
      <c r="UJF44" s="660" t="s">
        <v>432</v>
      </c>
      <c r="UJG44" s="562" t="s">
        <v>898</v>
      </c>
      <c r="UJH44" s="660" t="s">
        <v>432</v>
      </c>
      <c r="UJI44" s="562" t="s">
        <v>898</v>
      </c>
      <c r="UJJ44" s="660" t="s">
        <v>432</v>
      </c>
      <c r="UJK44" s="562" t="s">
        <v>898</v>
      </c>
      <c r="UJL44" s="660" t="s">
        <v>432</v>
      </c>
      <c r="UJM44" s="562" t="s">
        <v>898</v>
      </c>
      <c r="UJN44" s="660" t="s">
        <v>432</v>
      </c>
      <c r="UJO44" s="562" t="s">
        <v>898</v>
      </c>
      <c r="UJP44" s="660" t="s">
        <v>432</v>
      </c>
      <c r="UJQ44" s="562" t="s">
        <v>898</v>
      </c>
      <c r="UJR44" s="660" t="s">
        <v>432</v>
      </c>
      <c r="UJS44" s="562" t="s">
        <v>898</v>
      </c>
      <c r="UJT44" s="660" t="s">
        <v>432</v>
      </c>
      <c r="UJU44" s="562" t="s">
        <v>898</v>
      </c>
      <c r="UJV44" s="660" t="s">
        <v>432</v>
      </c>
      <c r="UJW44" s="562" t="s">
        <v>898</v>
      </c>
      <c r="UJX44" s="660" t="s">
        <v>432</v>
      </c>
      <c r="UJY44" s="562" t="s">
        <v>898</v>
      </c>
      <c r="UJZ44" s="660" t="s">
        <v>432</v>
      </c>
      <c r="UKA44" s="562" t="s">
        <v>898</v>
      </c>
      <c r="UKB44" s="660" t="s">
        <v>432</v>
      </c>
      <c r="UKC44" s="562" t="s">
        <v>898</v>
      </c>
      <c r="UKD44" s="660" t="s">
        <v>432</v>
      </c>
      <c r="UKE44" s="562" t="s">
        <v>898</v>
      </c>
      <c r="UKF44" s="660" t="s">
        <v>432</v>
      </c>
      <c r="UKG44" s="562" t="s">
        <v>898</v>
      </c>
      <c r="UKH44" s="660" t="s">
        <v>432</v>
      </c>
      <c r="UKI44" s="562" t="s">
        <v>898</v>
      </c>
      <c r="UKJ44" s="660" t="s">
        <v>432</v>
      </c>
      <c r="UKK44" s="562" t="s">
        <v>898</v>
      </c>
      <c r="UKL44" s="660" t="s">
        <v>432</v>
      </c>
      <c r="UKM44" s="562" t="s">
        <v>898</v>
      </c>
      <c r="UKN44" s="660" t="s">
        <v>432</v>
      </c>
      <c r="UKO44" s="562" t="s">
        <v>898</v>
      </c>
      <c r="UKP44" s="660" t="s">
        <v>432</v>
      </c>
      <c r="UKQ44" s="562" t="s">
        <v>898</v>
      </c>
      <c r="UKR44" s="660" t="s">
        <v>432</v>
      </c>
      <c r="UKS44" s="562" t="s">
        <v>898</v>
      </c>
      <c r="UKT44" s="660" t="s">
        <v>432</v>
      </c>
      <c r="UKU44" s="562" t="s">
        <v>898</v>
      </c>
      <c r="UKV44" s="660" t="s">
        <v>432</v>
      </c>
      <c r="UKW44" s="562" t="s">
        <v>898</v>
      </c>
      <c r="UKX44" s="660" t="s">
        <v>432</v>
      </c>
      <c r="UKY44" s="562" t="s">
        <v>898</v>
      </c>
      <c r="UKZ44" s="660" t="s">
        <v>432</v>
      </c>
      <c r="ULA44" s="562" t="s">
        <v>898</v>
      </c>
      <c r="ULB44" s="660" t="s">
        <v>432</v>
      </c>
      <c r="ULC44" s="562" t="s">
        <v>898</v>
      </c>
      <c r="ULD44" s="660" t="s">
        <v>432</v>
      </c>
      <c r="ULE44" s="562" t="s">
        <v>898</v>
      </c>
      <c r="ULF44" s="660" t="s">
        <v>432</v>
      </c>
      <c r="ULG44" s="562" t="s">
        <v>898</v>
      </c>
      <c r="ULH44" s="660" t="s">
        <v>432</v>
      </c>
      <c r="ULI44" s="562" t="s">
        <v>898</v>
      </c>
      <c r="ULJ44" s="660" t="s">
        <v>432</v>
      </c>
      <c r="ULK44" s="562" t="s">
        <v>898</v>
      </c>
      <c r="ULL44" s="660" t="s">
        <v>432</v>
      </c>
      <c r="ULM44" s="562" t="s">
        <v>898</v>
      </c>
      <c r="ULN44" s="660" t="s">
        <v>432</v>
      </c>
      <c r="ULO44" s="562" t="s">
        <v>898</v>
      </c>
      <c r="ULP44" s="660" t="s">
        <v>432</v>
      </c>
      <c r="ULQ44" s="562" t="s">
        <v>898</v>
      </c>
      <c r="ULR44" s="660" t="s">
        <v>432</v>
      </c>
      <c r="ULS44" s="562" t="s">
        <v>898</v>
      </c>
      <c r="ULT44" s="660" t="s">
        <v>432</v>
      </c>
      <c r="ULU44" s="562" t="s">
        <v>898</v>
      </c>
      <c r="ULV44" s="660" t="s">
        <v>432</v>
      </c>
      <c r="ULW44" s="562" t="s">
        <v>898</v>
      </c>
      <c r="ULX44" s="660" t="s">
        <v>432</v>
      </c>
      <c r="ULY44" s="562" t="s">
        <v>898</v>
      </c>
      <c r="ULZ44" s="660" t="s">
        <v>432</v>
      </c>
      <c r="UMA44" s="562" t="s">
        <v>898</v>
      </c>
      <c r="UMB44" s="660" t="s">
        <v>432</v>
      </c>
      <c r="UMC44" s="562" t="s">
        <v>898</v>
      </c>
      <c r="UMD44" s="660" t="s">
        <v>432</v>
      </c>
      <c r="UME44" s="562" t="s">
        <v>898</v>
      </c>
      <c r="UMF44" s="660" t="s">
        <v>432</v>
      </c>
      <c r="UMG44" s="562" t="s">
        <v>898</v>
      </c>
      <c r="UMH44" s="660" t="s">
        <v>432</v>
      </c>
      <c r="UMI44" s="562" t="s">
        <v>898</v>
      </c>
      <c r="UMJ44" s="660" t="s">
        <v>432</v>
      </c>
      <c r="UMK44" s="562" t="s">
        <v>898</v>
      </c>
      <c r="UML44" s="660" t="s">
        <v>432</v>
      </c>
      <c r="UMM44" s="562" t="s">
        <v>898</v>
      </c>
      <c r="UMN44" s="660" t="s">
        <v>432</v>
      </c>
      <c r="UMO44" s="562" t="s">
        <v>898</v>
      </c>
      <c r="UMP44" s="660" t="s">
        <v>432</v>
      </c>
      <c r="UMQ44" s="562" t="s">
        <v>898</v>
      </c>
      <c r="UMR44" s="660" t="s">
        <v>432</v>
      </c>
      <c r="UMS44" s="562" t="s">
        <v>898</v>
      </c>
      <c r="UMT44" s="660" t="s">
        <v>432</v>
      </c>
      <c r="UMU44" s="562" t="s">
        <v>898</v>
      </c>
      <c r="UMV44" s="660" t="s">
        <v>432</v>
      </c>
      <c r="UMW44" s="562" t="s">
        <v>898</v>
      </c>
      <c r="UMX44" s="660" t="s">
        <v>432</v>
      </c>
      <c r="UMY44" s="562" t="s">
        <v>898</v>
      </c>
      <c r="UMZ44" s="660" t="s">
        <v>432</v>
      </c>
      <c r="UNA44" s="562" t="s">
        <v>898</v>
      </c>
      <c r="UNB44" s="660" t="s">
        <v>432</v>
      </c>
      <c r="UNC44" s="562" t="s">
        <v>898</v>
      </c>
      <c r="UND44" s="660" t="s">
        <v>432</v>
      </c>
      <c r="UNE44" s="562" t="s">
        <v>898</v>
      </c>
      <c r="UNF44" s="660" t="s">
        <v>432</v>
      </c>
      <c r="UNG44" s="562" t="s">
        <v>898</v>
      </c>
      <c r="UNH44" s="660" t="s">
        <v>432</v>
      </c>
      <c r="UNI44" s="562" t="s">
        <v>898</v>
      </c>
      <c r="UNJ44" s="660" t="s">
        <v>432</v>
      </c>
      <c r="UNK44" s="562" t="s">
        <v>898</v>
      </c>
      <c r="UNL44" s="660" t="s">
        <v>432</v>
      </c>
      <c r="UNM44" s="562" t="s">
        <v>898</v>
      </c>
      <c r="UNN44" s="660" t="s">
        <v>432</v>
      </c>
      <c r="UNO44" s="562" t="s">
        <v>898</v>
      </c>
      <c r="UNP44" s="660" t="s">
        <v>432</v>
      </c>
      <c r="UNQ44" s="562" t="s">
        <v>898</v>
      </c>
      <c r="UNR44" s="660" t="s">
        <v>432</v>
      </c>
      <c r="UNS44" s="562" t="s">
        <v>898</v>
      </c>
      <c r="UNT44" s="660" t="s">
        <v>432</v>
      </c>
      <c r="UNU44" s="562" t="s">
        <v>898</v>
      </c>
      <c r="UNV44" s="660" t="s">
        <v>432</v>
      </c>
      <c r="UNW44" s="562" t="s">
        <v>898</v>
      </c>
      <c r="UNX44" s="660" t="s">
        <v>432</v>
      </c>
      <c r="UNY44" s="562" t="s">
        <v>898</v>
      </c>
      <c r="UNZ44" s="660" t="s">
        <v>432</v>
      </c>
      <c r="UOA44" s="562" t="s">
        <v>898</v>
      </c>
      <c r="UOB44" s="660" t="s">
        <v>432</v>
      </c>
      <c r="UOC44" s="562" t="s">
        <v>898</v>
      </c>
      <c r="UOD44" s="660" t="s">
        <v>432</v>
      </c>
      <c r="UOE44" s="562" t="s">
        <v>898</v>
      </c>
      <c r="UOF44" s="660" t="s">
        <v>432</v>
      </c>
      <c r="UOG44" s="562" t="s">
        <v>898</v>
      </c>
      <c r="UOH44" s="660" t="s">
        <v>432</v>
      </c>
      <c r="UOI44" s="562" t="s">
        <v>898</v>
      </c>
      <c r="UOJ44" s="660" t="s">
        <v>432</v>
      </c>
      <c r="UOK44" s="562" t="s">
        <v>898</v>
      </c>
      <c r="UOL44" s="660" t="s">
        <v>432</v>
      </c>
      <c r="UOM44" s="562" t="s">
        <v>898</v>
      </c>
      <c r="UON44" s="660" t="s">
        <v>432</v>
      </c>
      <c r="UOO44" s="562" t="s">
        <v>898</v>
      </c>
      <c r="UOP44" s="660" t="s">
        <v>432</v>
      </c>
      <c r="UOQ44" s="562" t="s">
        <v>898</v>
      </c>
      <c r="UOR44" s="660" t="s">
        <v>432</v>
      </c>
      <c r="UOS44" s="562" t="s">
        <v>898</v>
      </c>
      <c r="UOT44" s="660" t="s">
        <v>432</v>
      </c>
      <c r="UOU44" s="562" t="s">
        <v>898</v>
      </c>
      <c r="UOV44" s="660" t="s">
        <v>432</v>
      </c>
      <c r="UOW44" s="562" t="s">
        <v>898</v>
      </c>
      <c r="UOX44" s="660" t="s">
        <v>432</v>
      </c>
      <c r="UOY44" s="562" t="s">
        <v>898</v>
      </c>
      <c r="UOZ44" s="660" t="s">
        <v>432</v>
      </c>
      <c r="UPA44" s="562" t="s">
        <v>898</v>
      </c>
      <c r="UPB44" s="660" t="s">
        <v>432</v>
      </c>
      <c r="UPC44" s="562" t="s">
        <v>898</v>
      </c>
      <c r="UPD44" s="660" t="s">
        <v>432</v>
      </c>
      <c r="UPE44" s="562" t="s">
        <v>898</v>
      </c>
      <c r="UPF44" s="660" t="s">
        <v>432</v>
      </c>
      <c r="UPG44" s="562" t="s">
        <v>898</v>
      </c>
      <c r="UPH44" s="660" t="s">
        <v>432</v>
      </c>
      <c r="UPI44" s="562" t="s">
        <v>898</v>
      </c>
      <c r="UPJ44" s="660" t="s">
        <v>432</v>
      </c>
      <c r="UPK44" s="562" t="s">
        <v>898</v>
      </c>
      <c r="UPL44" s="660" t="s">
        <v>432</v>
      </c>
      <c r="UPM44" s="562" t="s">
        <v>898</v>
      </c>
      <c r="UPN44" s="660" t="s">
        <v>432</v>
      </c>
      <c r="UPO44" s="562" t="s">
        <v>898</v>
      </c>
      <c r="UPP44" s="660" t="s">
        <v>432</v>
      </c>
      <c r="UPQ44" s="562" t="s">
        <v>898</v>
      </c>
      <c r="UPR44" s="660" t="s">
        <v>432</v>
      </c>
      <c r="UPS44" s="562" t="s">
        <v>898</v>
      </c>
      <c r="UPT44" s="660" t="s">
        <v>432</v>
      </c>
      <c r="UPU44" s="562" t="s">
        <v>898</v>
      </c>
      <c r="UPV44" s="660" t="s">
        <v>432</v>
      </c>
      <c r="UPW44" s="562" t="s">
        <v>898</v>
      </c>
      <c r="UPX44" s="660" t="s">
        <v>432</v>
      </c>
      <c r="UPY44" s="562" t="s">
        <v>898</v>
      </c>
      <c r="UPZ44" s="660" t="s">
        <v>432</v>
      </c>
      <c r="UQA44" s="562" t="s">
        <v>898</v>
      </c>
      <c r="UQB44" s="660" t="s">
        <v>432</v>
      </c>
      <c r="UQC44" s="562" t="s">
        <v>898</v>
      </c>
      <c r="UQD44" s="660" t="s">
        <v>432</v>
      </c>
      <c r="UQE44" s="562" t="s">
        <v>898</v>
      </c>
      <c r="UQF44" s="660" t="s">
        <v>432</v>
      </c>
      <c r="UQG44" s="562" t="s">
        <v>898</v>
      </c>
      <c r="UQH44" s="660" t="s">
        <v>432</v>
      </c>
      <c r="UQI44" s="562" t="s">
        <v>898</v>
      </c>
      <c r="UQJ44" s="660" t="s">
        <v>432</v>
      </c>
      <c r="UQK44" s="562" t="s">
        <v>898</v>
      </c>
      <c r="UQL44" s="660" t="s">
        <v>432</v>
      </c>
      <c r="UQM44" s="562" t="s">
        <v>898</v>
      </c>
      <c r="UQN44" s="660" t="s">
        <v>432</v>
      </c>
      <c r="UQO44" s="562" t="s">
        <v>898</v>
      </c>
      <c r="UQP44" s="660" t="s">
        <v>432</v>
      </c>
      <c r="UQQ44" s="562" t="s">
        <v>898</v>
      </c>
      <c r="UQR44" s="660" t="s">
        <v>432</v>
      </c>
      <c r="UQS44" s="562" t="s">
        <v>898</v>
      </c>
      <c r="UQT44" s="660" t="s">
        <v>432</v>
      </c>
      <c r="UQU44" s="562" t="s">
        <v>898</v>
      </c>
      <c r="UQV44" s="660" t="s">
        <v>432</v>
      </c>
      <c r="UQW44" s="562" t="s">
        <v>898</v>
      </c>
      <c r="UQX44" s="660" t="s">
        <v>432</v>
      </c>
      <c r="UQY44" s="562" t="s">
        <v>898</v>
      </c>
      <c r="UQZ44" s="660" t="s">
        <v>432</v>
      </c>
      <c r="URA44" s="562" t="s">
        <v>898</v>
      </c>
      <c r="URB44" s="660" t="s">
        <v>432</v>
      </c>
      <c r="URC44" s="562" t="s">
        <v>898</v>
      </c>
      <c r="URD44" s="660" t="s">
        <v>432</v>
      </c>
      <c r="URE44" s="562" t="s">
        <v>898</v>
      </c>
      <c r="URF44" s="660" t="s">
        <v>432</v>
      </c>
      <c r="URG44" s="562" t="s">
        <v>898</v>
      </c>
      <c r="URH44" s="660" t="s">
        <v>432</v>
      </c>
      <c r="URI44" s="562" t="s">
        <v>898</v>
      </c>
      <c r="URJ44" s="660" t="s">
        <v>432</v>
      </c>
      <c r="URK44" s="562" t="s">
        <v>898</v>
      </c>
      <c r="URL44" s="660" t="s">
        <v>432</v>
      </c>
      <c r="URM44" s="562" t="s">
        <v>898</v>
      </c>
      <c r="URN44" s="660" t="s">
        <v>432</v>
      </c>
      <c r="URO44" s="562" t="s">
        <v>898</v>
      </c>
      <c r="URP44" s="660" t="s">
        <v>432</v>
      </c>
      <c r="URQ44" s="562" t="s">
        <v>898</v>
      </c>
      <c r="URR44" s="660" t="s">
        <v>432</v>
      </c>
      <c r="URS44" s="562" t="s">
        <v>898</v>
      </c>
      <c r="URT44" s="660" t="s">
        <v>432</v>
      </c>
      <c r="URU44" s="562" t="s">
        <v>898</v>
      </c>
      <c r="URV44" s="660" t="s">
        <v>432</v>
      </c>
      <c r="URW44" s="562" t="s">
        <v>898</v>
      </c>
      <c r="URX44" s="660" t="s">
        <v>432</v>
      </c>
      <c r="URY44" s="562" t="s">
        <v>898</v>
      </c>
      <c r="URZ44" s="660" t="s">
        <v>432</v>
      </c>
      <c r="USA44" s="562" t="s">
        <v>898</v>
      </c>
      <c r="USB44" s="660" t="s">
        <v>432</v>
      </c>
      <c r="USC44" s="562" t="s">
        <v>898</v>
      </c>
      <c r="USD44" s="660" t="s">
        <v>432</v>
      </c>
      <c r="USE44" s="562" t="s">
        <v>898</v>
      </c>
      <c r="USF44" s="660" t="s">
        <v>432</v>
      </c>
      <c r="USG44" s="562" t="s">
        <v>898</v>
      </c>
      <c r="USH44" s="660" t="s">
        <v>432</v>
      </c>
      <c r="USI44" s="562" t="s">
        <v>898</v>
      </c>
      <c r="USJ44" s="660" t="s">
        <v>432</v>
      </c>
      <c r="USK44" s="562" t="s">
        <v>898</v>
      </c>
      <c r="USL44" s="660" t="s">
        <v>432</v>
      </c>
      <c r="USM44" s="562" t="s">
        <v>898</v>
      </c>
      <c r="USN44" s="660" t="s">
        <v>432</v>
      </c>
      <c r="USO44" s="562" t="s">
        <v>898</v>
      </c>
      <c r="USP44" s="660" t="s">
        <v>432</v>
      </c>
      <c r="USQ44" s="562" t="s">
        <v>898</v>
      </c>
      <c r="USR44" s="660" t="s">
        <v>432</v>
      </c>
      <c r="USS44" s="562" t="s">
        <v>898</v>
      </c>
      <c r="UST44" s="660" t="s">
        <v>432</v>
      </c>
      <c r="USU44" s="562" t="s">
        <v>898</v>
      </c>
      <c r="USV44" s="660" t="s">
        <v>432</v>
      </c>
      <c r="USW44" s="562" t="s">
        <v>898</v>
      </c>
      <c r="USX44" s="660" t="s">
        <v>432</v>
      </c>
      <c r="USY44" s="562" t="s">
        <v>898</v>
      </c>
      <c r="USZ44" s="660" t="s">
        <v>432</v>
      </c>
      <c r="UTA44" s="562" t="s">
        <v>898</v>
      </c>
      <c r="UTB44" s="660" t="s">
        <v>432</v>
      </c>
      <c r="UTC44" s="562" t="s">
        <v>898</v>
      </c>
      <c r="UTD44" s="660" t="s">
        <v>432</v>
      </c>
      <c r="UTE44" s="562" t="s">
        <v>898</v>
      </c>
      <c r="UTF44" s="660" t="s">
        <v>432</v>
      </c>
      <c r="UTG44" s="562" t="s">
        <v>898</v>
      </c>
      <c r="UTH44" s="660" t="s">
        <v>432</v>
      </c>
      <c r="UTI44" s="562" t="s">
        <v>898</v>
      </c>
      <c r="UTJ44" s="660" t="s">
        <v>432</v>
      </c>
      <c r="UTK44" s="562" t="s">
        <v>898</v>
      </c>
      <c r="UTL44" s="660" t="s">
        <v>432</v>
      </c>
      <c r="UTM44" s="562" t="s">
        <v>898</v>
      </c>
      <c r="UTN44" s="660" t="s">
        <v>432</v>
      </c>
      <c r="UTO44" s="562" t="s">
        <v>898</v>
      </c>
      <c r="UTP44" s="660" t="s">
        <v>432</v>
      </c>
      <c r="UTQ44" s="562" t="s">
        <v>898</v>
      </c>
      <c r="UTR44" s="660" t="s">
        <v>432</v>
      </c>
      <c r="UTS44" s="562" t="s">
        <v>898</v>
      </c>
      <c r="UTT44" s="660" t="s">
        <v>432</v>
      </c>
      <c r="UTU44" s="562" t="s">
        <v>898</v>
      </c>
      <c r="UTV44" s="660" t="s">
        <v>432</v>
      </c>
      <c r="UTW44" s="562" t="s">
        <v>898</v>
      </c>
      <c r="UTX44" s="660" t="s">
        <v>432</v>
      </c>
      <c r="UTY44" s="562" t="s">
        <v>898</v>
      </c>
      <c r="UTZ44" s="660" t="s">
        <v>432</v>
      </c>
      <c r="UUA44" s="562" t="s">
        <v>898</v>
      </c>
      <c r="UUB44" s="660" t="s">
        <v>432</v>
      </c>
      <c r="UUC44" s="562" t="s">
        <v>898</v>
      </c>
      <c r="UUD44" s="660" t="s">
        <v>432</v>
      </c>
      <c r="UUE44" s="562" t="s">
        <v>898</v>
      </c>
      <c r="UUF44" s="660" t="s">
        <v>432</v>
      </c>
      <c r="UUG44" s="562" t="s">
        <v>898</v>
      </c>
      <c r="UUH44" s="660" t="s">
        <v>432</v>
      </c>
      <c r="UUI44" s="562" t="s">
        <v>898</v>
      </c>
      <c r="UUJ44" s="660" t="s">
        <v>432</v>
      </c>
      <c r="UUK44" s="562" t="s">
        <v>898</v>
      </c>
      <c r="UUL44" s="660" t="s">
        <v>432</v>
      </c>
      <c r="UUM44" s="562" t="s">
        <v>898</v>
      </c>
      <c r="UUN44" s="660" t="s">
        <v>432</v>
      </c>
      <c r="UUO44" s="562" t="s">
        <v>898</v>
      </c>
      <c r="UUP44" s="660" t="s">
        <v>432</v>
      </c>
      <c r="UUQ44" s="562" t="s">
        <v>898</v>
      </c>
      <c r="UUR44" s="660" t="s">
        <v>432</v>
      </c>
      <c r="UUS44" s="562" t="s">
        <v>898</v>
      </c>
      <c r="UUT44" s="660" t="s">
        <v>432</v>
      </c>
      <c r="UUU44" s="562" t="s">
        <v>898</v>
      </c>
      <c r="UUV44" s="660" t="s">
        <v>432</v>
      </c>
      <c r="UUW44" s="562" t="s">
        <v>898</v>
      </c>
      <c r="UUX44" s="660" t="s">
        <v>432</v>
      </c>
      <c r="UUY44" s="562" t="s">
        <v>898</v>
      </c>
      <c r="UUZ44" s="660" t="s">
        <v>432</v>
      </c>
      <c r="UVA44" s="562" t="s">
        <v>898</v>
      </c>
      <c r="UVB44" s="660" t="s">
        <v>432</v>
      </c>
      <c r="UVC44" s="562" t="s">
        <v>898</v>
      </c>
      <c r="UVD44" s="660" t="s">
        <v>432</v>
      </c>
      <c r="UVE44" s="562" t="s">
        <v>898</v>
      </c>
      <c r="UVF44" s="660" t="s">
        <v>432</v>
      </c>
      <c r="UVG44" s="562" t="s">
        <v>898</v>
      </c>
      <c r="UVH44" s="660" t="s">
        <v>432</v>
      </c>
      <c r="UVI44" s="562" t="s">
        <v>898</v>
      </c>
      <c r="UVJ44" s="660" t="s">
        <v>432</v>
      </c>
      <c r="UVK44" s="562" t="s">
        <v>898</v>
      </c>
      <c r="UVL44" s="660" t="s">
        <v>432</v>
      </c>
      <c r="UVM44" s="562" t="s">
        <v>898</v>
      </c>
      <c r="UVN44" s="660" t="s">
        <v>432</v>
      </c>
      <c r="UVO44" s="562" t="s">
        <v>898</v>
      </c>
      <c r="UVP44" s="660" t="s">
        <v>432</v>
      </c>
      <c r="UVQ44" s="562" t="s">
        <v>898</v>
      </c>
      <c r="UVR44" s="660" t="s">
        <v>432</v>
      </c>
      <c r="UVS44" s="562" t="s">
        <v>898</v>
      </c>
      <c r="UVT44" s="660" t="s">
        <v>432</v>
      </c>
      <c r="UVU44" s="562" t="s">
        <v>898</v>
      </c>
      <c r="UVV44" s="660" t="s">
        <v>432</v>
      </c>
      <c r="UVW44" s="562" t="s">
        <v>898</v>
      </c>
      <c r="UVX44" s="660" t="s">
        <v>432</v>
      </c>
      <c r="UVY44" s="562" t="s">
        <v>898</v>
      </c>
      <c r="UVZ44" s="660" t="s">
        <v>432</v>
      </c>
      <c r="UWA44" s="562" t="s">
        <v>898</v>
      </c>
      <c r="UWB44" s="660" t="s">
        <v>432</v>
      </c>
      <c r="UWC44" s="562" t="s">
        <v>898</v>
      </c>
      <c r="UWD44" s="660" t="s">
        <v>432</v>
      </c>
      <c r="UWE44" s="562" t="s">
        <v>898</v>
      </c>
      <c r="UWF44" s="660" t="s">
        <v>432</v>
      </c>
      <c r="UWG44" s="562" t="s">
        <v>898</v>
      </c>
      <c r="UWH44" s="660" t="s">
        <v>432</v>
      </c>
      <c r="UWI44" s="562" t="s">
        <v>898</v>
      </c>
      <c r="UWJ44" s="660" t="s">
        <v>432</v>
      </c>
      <c r="UWK44" s="562" t="s">
        <v>898</v>
      </c>
      <c r="UWL44" s="660" t="s">
        <v>432</v>
      </c>
      <c r="UWM44" s="562" t="s">
        <v>898</v>
      </c>
      <c r="UWN44" s="660" t="s">
        <v>432</v>
      </c>
      <c r="UWO44" s="562" t="s">
        <v>898</v>
      </c>
      <c r="UWP44" s="660" t="s">
        <v>432</v>
      </c>
      <c r="UWQ44" s="562" t="s">
        <v>898</v>
      </c>
      <c r="UWR44" s="660" t="s">
        <v>432</v>
      </c>
      <c r="UWS44" s="562" t="s">
        <v>898</v>
      </c>
      <c r="UWT44" s="660" t="s">
        <v>432</v>
      </c>
      <c r="UWU44" s="562" t="s">
        <v>898</v>
      </c>
      <c r="UWV44" s="660" t="s">
        <v>432</v>
      </c>
      <c r="UWW44" s="562" t="s">
        <v>898</v>
      </c>
      <c r="UWX44" s="660" t="s">
        <v>432</v>
      </c>
      <c r="UWY44" s="562" t="s">
        <v>898</v>
      </c>
      <c r="UWZ44" s="660" t="s">
        <v>432</v>
      </c>
      <c r="UXA44" s="562" t="s">
        <v>898</v>
      </c>
      <c r="UXB44" s="660" t="s">
        <v>432</v>
      </c>
      <c r="UXC44" s="562" t="s">
        <v>898</v>
      </c>
      <c r="UXD44" s="660" t="s">
        <v>432</v>
      </c>
      <c r="UXE44" s="562" t="s">
        <v>898</v>
      </c>
      <c r="UXF44" s="660" t="s">
        <v>432</v>
      </c>
      <c r="UXG44" s="562" t="s">
        <v>898</v>
      </c>
      <c r="UXH44" s="660" t="s">
        <v>432</v>
      </c>
      <c r="UXI44" s="562" t="s">
        <v>898</v>
      </c>
      <c r="UXJ44" s="660" t="s">
        <v>432</v>
      </c>
      <c r="UXK44" s="562" t="s">
        <v>898</v>
      </c>
      <c r="UXL44" s="660" t="s">
        <v>432</v>
      </c>
      <c r="UXM44" s="562" t="s">
        <v>898</v>
      </c>
      <c r="UXN44" s="660" t="s">
        <v>432</v>
      </c>
      <c r="UXO44" s="562" t="s">
        <v>898</v>
      </c>
      <c r="UXP44" s="660" t="s">
        <v>432</v>
      </c>
      <c r="UXQ44" s="562" t="s">
        <v>898</v>
      </c>
      <c r="UXR44" s="660" t="s">
        <v>432</v>
      </c>
      <c r="UXS44" s="562" t="s">
        <v>898</v>
      </c>
      <c r="UXT44" s="660" t="s">
        <v>432</v>
      </c>
      <c r="UXU44" s="562" t="s">
        <v>898</v>
      </c>
      <c r="UXV44" s="660" t="s">
        <v>432</v>
      </c>
      <c r="UXW44" s="562" t="s">
        <v>898</v>
      </c>
      <c r="UXX44" s="660" t="s">
        <v>432</v>
      </c>
      <c r="UXY44" s="562" t="s">
        <v>898</v>
      </c>
      <c r="UXZ44" s="660" t="s">
        <v>432</v>
      </c>
      <c r="UYA44" s="562" t="s">
        <v>898</v>
      </c>
      <c r="UYB44" s="660" t="s">
        <v>432</v>
      </c>
      <c r="UYC44" s="562" t="s">
        <v>898</v>
      </c>
      <c r="UYD44" s="660" t="s">
        <v>432</v>
      </c>
      <c r="UYE44" s="562" t="s">
        <v>898</v>
      </c>
      <c r="UYF44" s="660" t="s">
        <v>432</v>
      </c>
      <c r="UYG44" s="562" t="s">
        <v>898</v>
      </c>
      <c r="UYH44" s="660" t="s">
        <v>432</v>
      </c>
      <c r="UYI44" s="562" t="s">
        <v>898</v>
      </c>
      <c r="UYJ44" s="660" t="s">
        <v>432</v>
      </c>
      <c r="UYK44" s="562" t="s">
        <v>898</v>
      </c>
      <c r="UYL44" s="660" t="s">
        <v>432</v>
      </c>
      <c r="UYM44" s="562" t="s">
        <v>898</v>
      </c>
      <c r="UYN44" s="660" t="s">
        <v>432</v>
      </c>
      <c r="UYO44" s="562" t="s">
        <v>898</v>
      </c>
      <c r="UYP44" s="660" t="s">
        <v>432</v>
      </c>
      <c r="UYQ44" s="562" t="s">
        <v>898</v>
      </c>
      <c r="UYR44" s="660" t="s">
        <v>432</v>
      </c>
      <c r="UYS44" s="562" t="s">
        <v>898</v>
      </c>
      <c r="UYT44" s="660" t="s">
        <v>432</v>
      </c>
      <c r="UYU44" s="562" t="s">
        <v>898</v>
      </c>
      <c r="UYV44" s="660" t="s">
        <v>432</v>
      </c>
      <c r="UYW44" s="562" t="s">
        <v>898</v>
      </c>
      <c r="UYX44" s="660" t="s">
        <v>432</v>
      </c>
      <c r="UYY44" s="562" t="s">
        <v>898</v>
      </c>
      <c r="UYZ44" s="660" t="s">
        <v>432</v>
      </c>
      <c r="UZA44" s="562" t="s">
        <v>898</v>
      </c>
      <c r="UZB44" s="660" t="s">
        <v>432</v>
      </c>
      <c r="UZC44" s="562" t="s">
        <v>898</v>
      </c>
      <c r="UZD44" s="660" t="s">
        <v>432</v>
      </c>
      <c r="UZE44" s="562" t="s">
        <v>898</v>
      </c>
      <c r="UZF44" s="660" t="s">
        <v>432</v>
      </c>
      <c r="UZG44" s="562" t="s">
        <v>898</v>
      </c>
      <c r="UZH44" s="660" t="s">
        <v>432</v>
      </c>
      <c r="UZI44" s="562" t="s">
        <v>898</v>
      </c>
      <c r="UZJ44" s="660" t="s">
        <v>432</v>
      </c>
      <c r="UZK44" s="562" t="s">
        <v>898</v>
      </c>
      <c r="UZL44" s="660" t="s">
        <v>432</v>
      </c>
      <c r="UZM44" s="562" t="s">
        <v>898</v>
      </c>
      <c r="UZN44" s="660" t="s">
        <v>432</v>
      </c>
      <c r="UZO44" s="562" t="s">
        <v>898</v>
      </c>
      <c r="UZP44" s="660" t="s">
        <v>432</v>
      </c>
      <c r="UZQ44" s="562" t="s">
        <v>898</v>
      </c>
      <c r="UZR44" s="660" t="s">
        <v>432</v>
      </c>
      <c r="UZS44" s="562" t="s">
        <v>898</v>
      </c>
      <c r="UZT44" s="660" t="s">
        <v>432</v>
      </c>
      <c r="UZU44" s="562" t="s">
        <v>898</v>
      </c>
      <c r="UZV44" s="660" t="s">
        <v>432</v>
      </c>
      <c r="UZW44" s="562" t="s">
        <v>898</v>
      </c>
      <c r="UZX44" s="660" t="s">
        <v>432</v>
      </c>
      <c r="UZY44" s="562" t="s">
        <v>898</v>
      </c>
      <c r="UZZ44" s="660" t="s">
        <v>432</v>
      </c>
      <c r="VAA44" s="562" t="s">
        <v>898</v>
      </c>
      <c r="VAB44" s="660" t="s">
        <v>432</v>
      </c>
      <c r="VAC44" s="562" t="s">
        <v>898</v>
      </c>
      <c r="VAD44" s="660" t="s">
        <v>432</v>
      </c>
      <c r="VAE44" s="562" t="s">
        <v>898</v>
      </c>
      <c r="VAF44" s="660" t="s">
        <v>432</v>
      </c>
      <c r="VAG44" s="562" t="s">
        <v>898</v>
      </c>
      <c r="VAH44" s="660" t="s">
        <v>432</v>
      </c>
      <c r="VAI44" s="562" t="s">
        <v>898</v>
      </c>
      <c r="VAJ44" s="660" t="s">
        <v>432</v>
      </c>
      <c r="VAK44" s="562" t="s">
        <v>898</v>
      </c>
      <c r="VAL44" s="660" t="s">
        <v>432</v>
      </c>
      <c r="VAM44" s="562" t="s">
        <v>898</v>
      </c>
      <c r="VAN44" s="660" t="s">
        <v>432</v>
      </c>
      <c r="VAO44" s="562" t="s">
        <v>898</v>
      </c>
      <c r="VAP44" s="660" t="s">
        <v>432</v>
      </c>
      <c r="VAQ44" s="562" t="s">
        <v>898</v>
      </c>
      <c r="VAR44" s="660" t="s">
        <v>432</v>
      </c>
      <c r="VAS44" s="562" t="s">
        <v>898</v>
      </c>
      <c r="VAT44" s="660" t="s">
        <v>432</v>
      </c>
      <c r="VAU44" s="562" t="s">
        <v>898</v>
      </c>
      <c r="VAV44" s="660" t="s">
        <v>432</v>
      </c>
      <c r="VAW44" s="562" t="s">
        <v>898</v>
      </c>
      <c r="VAX44" s="660" t="s">
        <v>432</v>
      </c>
      <c r="VAY44" s="562" t="s">
        <v>898</v>
      </c>
      <c r="VAZ44" s="660" t="s">
        <v>432</v>
      </c>
      <c r="VBA44" s="562" t="s">
        <v>898</v>
      </c>
      <c r="VBB44" s="660" t="s">
        <v>432</v>
      </c>
      <c r="VBC44" s="562" t="s">
        <v>898</v>
      </c>
      <c r="VBD44" s="660" t="s">
        <v>432</v>
      </c>
      <c r="VBE44" s="562" t="s">
        <v>898</v>
      </c>
      <c r="VBF44" s="660" t="s">
        <v>432</v>
      </c>
      <c r="VBG44" s="562" t="s">
        <v>898</v>
      </c>
      <c r="VBH44" s="660" t="s">
        <v>432</v>
      </c>
      <c r="VBI44" s="562" t="s">
        <v>898</v>
      </c>
      <c r="VBJ44" s="660" t="s">
        <v>432</v>
      </c>
      <c r="VBK44" s="562" t="s">
        <v>898</v>
      </c>
      <c r="VBL44" s="660" t="s">
        <v>432</v>
      </c>
      <c r="VBM44" s="562" t="s">
        <v>898</v>
      </c>
      <c r="VBN44" s="660" t="s">
        <v>432</v>
      </c>
      <c r="VBO44" s="562" t="s">
        <v>898</v>
      </c>
      <c r="VBP44" s="660" t="s">
        <v>432</v>
      </c>
      <c r="VBQ44" s="562" t="s">
        <v>898</v>
      </c>
      <c r="VBR44" s="660" t="s">
        <v>432</v>
      </c>
      <c r="VBS44" s="562" t="s">
        <v>898</v>
      </c>
      <c r="VBT44" s="660" t="s">
        <v>432</v>
      </c>
      <c r="VBU44" s="562" t="s">
        <v>898</v>
      </c>
      <c r="VBV44" s="660" t="s">
        <v>432</v>
      </c>
      <c r="VBW44" s="562" t="s">
        <v>898</v>
      </c>
      <c r="VBX44" s="660" t="s">
        <v>432</v>
      </c>
      <c r="VBY44" s="562" t="s">
        <v>898</v>
      </c>
      <c r="VBZ44" s="660" t="s">
        <v>432</v>
      </c>
      <c r="VCA44" s="562" t="s">
        <v>898</v>
      </c>
      <c r="VCB44" s="660" t="s">
        <v>432</v>
      </c>
      <c r="VCC44" s="562" t="s">
        <v>898</v>
      </c>
      <c r="VCD44" s="660" t="s">
        <v>432</v>
      </c>
      <c r="VCE44" s="562" t="s">
        <v>898</v>
      </c>
      <c r="VCF44" s="660" t="s">
        <v>432</v>
      </c>
      <c r="VCG44" s="562" t="s">
        <v>898</v>
      </c>
      <c r="VCH44" s="660" t="s">
        <v>432</v>
      </c>
      <c r="VCI44" s="562" t="s">
        <v>898</v>
      </c>
      <c r="VCJ44" s="660" t="s">
        <v>432</v>
      </c>
      <c r="VCK44" s="562" t="s">
        <v>898</v>
      </c>
      <c r="VCL44" s="660" t="s">
        <v>432</v>
      </c>
      <c r="VCM44" s="562" t="s">
        <v>898</v>
      </c>
      <c r="VCN44" s="660" t="s">
        <v>432</v>
      </c>
      <c r="VCO44" s="562" t="s">
        <v>898</v>
      </c>
      <c r="VCP44" s="660" t="s">
        <v>432</v>
      </c>
      <c r="VCQ44" s="562" t="s">
        <v>898</v>
      </c>
      <c r="VCR44" s="660" t="s">
        <v>432</v>
      </c>
      <c r="VCS44" s="562" t="s">
        <v>898</v>
      </c>
      <c r="VCT44" s="660" t="s">
        <v>432</v>
      </c>
      <c r="VCU44" s="562" t="s">
        <v>898</v>
      </c>
      <c r="VCV44" s="660" t="s">
        <v>432</v>
      </c>
      <c r="VCW44" s="562" t="s">
        <v>898</v>
      </c>
      <c r="VCX44" s="660" t="s">
        <v>432</v>
      </c>
      <c r="VCY44" s="562" t="s">
        <v>898</v>
      </c>
      <c r="VCZ44" s="660" t="s">
        <v>432</v>
      </c>
      <c r="VDA44" s="562" t="s">
        <v>898</v>
      </c>
      <c r="VDB44" s="660" t="s">
        <v>432</v>
      </c>
      <c r="VDC44" s="562" t="s">
        <v>898</v>
      </c>
      <c r="VDD44" s="660" t="s">
        <v>432</v>
      </c>
      <c r="VDE44" s="562" t="s">
        <v>898</v>
      </c>
      <c r="VDF44" s="660" t="s">
        <v>432</v>
      </c>
      <c r="VDG44" s="562" t="s">
        <v>898</v>
      </c>
      <c r="VDH44" s="660" t="s">
        <v>432</v>
      </c>
      <c r="VDI44" s="562" t="s">
        <v>898</v>
      </c>
      <c r="VDJ44" s="660" t="s">
        <v>432</v>
      </c>
      <c r="VDK44" s="562" t="s">
        <v>898</v>
      </c>
      <c r="VDL44" s="660" t="s">
        <v>432</v>
      </c>
      <c r="VDM44" s="562" t="s">
        <v>898</v>
      </c>
      <c r="VDN44" s="660" t="s">
        <v>432</v>
      </c>
      <c r="VDO44" s="562" t="s">
        <v>898</v>
      </c>
      <c r="VDP44" s="660" t="s">
        <v>432</v>
      </c>
      <c r="VDQ44" s="562" t="s">
        <v>898</v>
      </c>
      <c r="VDR44" s="660" t="s">
        <v>432</v>
      </c>
      <c r="VDS44" s="562" t="s">
        <v>898</v>
      </c>
      <c r="VDT44" s="660" t="s">
        <v>432</v>
      </c>
      <c r="VDU44" s="562" t="s">
        <v>898</v>
      </c>
      <c r="VDV44" s="660" t="s">
        <v>432</v>
      </c>
      <c r="VDW44" s="562" t="s">
        <v>898</v>
      </c>
      <c r="VDX44" s="660" t="s">
        <v>432</v>
      </c>
      <c r="VDY44" s="562" t="s">
        <v>898</v>
      </c>
      <c r="VDZ44" s="660" t="s">
        <v>432</v>
      </c>
      <c r="VEA44" s="562" t="s">
        <v>898</v>
      </c>
      <c r="VEB44" s="660" t="s">
        <v>432</v>
      </c>
      <c r="VEC44" s="562" t="s">
        <v>898</v>
      </c>
      <c r="VED44" s="660" t="s">
        <v>432</v>
      </c>
      <c r="VEE44" s="562" t="s">
        <v>898</v>
      </c>
      <c r="VEF44" s="660" t="s">
        <v>432</v>
      </c>
      <c r="VEG44" s="562" t="s">
        <v>898</v>
      </c>
      <c r="VEH44" s="660" t="s">
        <v>432</v>
      </c>
      <c r="VEI44" s="562" t="s">
        <v>898</v>
      </c>
      <c r="VEJ44" s="660" t="s">
        <v>432</v>
      </c>
      <c r="VEK44" s="562" t="s">
        <v>898</v>
      </c>
      <c r="VEL44" s="660" t="s">
        <v>432</v>
      </c>
      <c r="VEM44" s="562" t="s">
        <v>898</v>
      </c>
      <c r="VEN44" s="660" t="s">
        <v>432</v>
      </c>
      <c r="VEO44" s="562" t="s">
        <v>898</v>
      </c>
      <c r="VEP44" s="660" t="s">
        <v>432</v>
      </c>
      <c r="VEQ44" s="562" t="s">
        <v>898</v>
      </c>
      <c r="VER44" s="660" t="s">
        <v>432</v>
      </c>
      <c r="VES44" s="562" t="s">
        <v>898</v>
      </c>
      <c r="VET44" s="660" t="s">
        <v>432</v>
      </c>
      <c r="VEU44" s="562" t="s">
        <v>898</v>
      </c>
      <c r="VEV44" s="660" t="s">
        <v>432</v>
      </c>
      <c r="VEW44" s="562" t="s">
        <v>898</v>
      </c>
      <c r="VEX44" s="660" t="s">
        <v>432</v>
      </c>
      <c r="VEY44" s="562" t="s">
        <v>898</v>
      </c>
      <c r="VEZ44" s="660" t="s">
        <v>432</v>
      </c>
      <c r="VFA44" s="562" t="s">
        <v>898</v>
      </c>
      <c r="VFB44" s="660" t="s">
        <v>432</v>
      </c>
      <c r="VFC44" s="562" t="s">
        <v>898</v>
      </c>
      <c r="VFD44" s="660" t="s">
        <v>432</v>
      </c>
      <c r="VFE44" s="562" t="s">
        <v>898</v>
      </c>
      <c r="VFF44" s="660" t="s">
        <v>432</v>
      </c>
      <c r="VFG44" s="562" t="s">
        <v>898</v>
      </c>
      <c r="VFH44" s="660" t="s">
        <v>432</v>
      </c>
      <c r="VFI44" s="562" t="s">
        <v>898</v>
      </c>
      <c r="VFJ44" s="660" t="s">
        <v>432</v>
      </c>
      <c r="VFK44" s="562" t="s">
        <v>898</v>
      </c>
      <c r="VFL44" s="660" t="s">
        <v>432</v>
      </c>
      <c r="VFM44" s="562" t="s">
        <v>898</v>
      </c>
      <c r="VFN44" s="660" t="s">
        <v>432</v>
      </c>
      <c r="VFO44" s="562" t="s">
        <v>898</v>
      </c>
      <c r="VFP44" s="660" t="s">
        <v>432</v>
      </c>
      <c r="VFQ44" s="562" t="s">
        <v>898</v>
      </c>
      <c r="VFR44" s="660" t="s">
        <v>432</v>
      </c>
      <c r="VFS44" s="562" t="s">
        <v>898</v>
      </c>
      <c r="VFT44" s="660" t="s">
        <v>432</v>
      </c>
      <c r="VFU44" s="562" t="s">
        <v>898</v>
      </c>
      <c r="VFV44" s="660" t="s">
        <v>432</v>
      </c>
      <c r="VFW44" s="562" t="s">
        <v>898</v>
      </c>
      <c r="VFX44" s="660" t="s">
        <v>432</v>
      </c>
      <c r="VFY44" s="562" t="s">
        <v>898</v>
      </c>
      <c r="VFZ44" s="660" t="s">
        <v>432</v>
      </c>
      <c r="VGA44" s="562" t="s">
        <v>898</v>
      </c>
      <c r="VGB44" s="660" t="s">
        <v>432</v>
      </c>
      <c r="VGC44" s="562" t="s">
        <v>898</v>
      </c>
      <c r="VGD44" s="660" t="s">
        <v>432</v>
      </c>
      <c r="VGE44" s="562" t="s">
        <v>898</v>
      </c>
      <c r="VGF44" s="660" t="s">
        <v>432</v>
      </c>
      <c r="VGG44" s="562" t="s">
        <v>898</v>
      </c>
      <c r="VGH44" s="660" t="s">
        <v>432</v>
      </c>
      <c r="VGI44" s="562" t="s">
        <v>898</v>
      </c>
      <c r="VGJ44" s="660" t="s">
        <v>432</v>
      </c>
      <c r="VGK44" s="562" t="s">
        <v>898</v>
      </c>
      <c r="VGL44" s="660" t="s">
        <v>432</v>
      </c>
      <c r="VGM44" s="562" t="s">
        <v>898</v>
      </c>
      <c r="VGN44" s="660" t="s">
        <v>432</v>
      </c>
      <c r="VGO44" s="562" t="s">
        <v>898</v>
      </c>
      <c r="VGP44" s="660" t="s">
        <v>432</v>
      </c>
      <c r="VGQ44" s="562" t="s">
        <v>898</v>
      </c>
      <c r="VGR44" s="660" t="s">
        <v>432</v>
      </c>
      <c r="VGS44" s="562" t="s">
        <v>898</v>
      </c>
      <c r="VGT44" s="660" t="s">
        <v>432</v>
      </c>
      <c r="VGU44" s="562" t="s">
        <v>898</v>
      </c>
      <c r="VGV44" s="660" t="s">
        <v>432</v>
      </c>
      <c r="VGW44" s="562" t="s">
        <v>898</v>
      </c>
      <c r="VGX44" s="660" t="s">
        <v>432</v>
      </c>
      <c r="VGY44" s="562" t="s">
        <v>898</v>
      </c>
      <c r="VGZ44" s="660" t="s">
        <v>432</v>
      </c>
      <c r="VHA44" s="562" t="s">
        <v>898</v>
      </c>
      <c r="VHB44" s="660" t="s">
        <v>432</v>
      </c>
      <c r="VHC44" s="562" t="s">
        <v>898</v>
      </c>
      <c r="VHD44" s="660" t="s">
        <v>432</v>
      </c>
      <c r="VHE44" s="562" t="s">
        <v>898</v>
      </c>
      <c r="VHF44" s="660" t="s">
        <v>432</v>
      </c>
      <c r="VHG44" s="562" t="s">
        <v>898</v>
      </c>
      <c r="VHH44" s="660" t="s">
        <v>432</v>
      </c>
      <c r="VHI44" s="562" t="s">
        <v>898</v>
      </c>
      <c r="VHJ44" s="660" t="s">
        <v>432</v>
      </c>
      <c r="VHK44" s="562" t="s">
        <v>898</v>
      </c>
      <c r="VHL44" s="660" t="s">
        <v>432</v>
      </c>
      <c r="VHM44" s="562" t="s">
        <v>898</v>
      </c>
      <c r="VHN44" s="660" t="s">
        <v>432</v>
      </c>
      <c r="VHO44" s="562" t="s">
        <v>898</v>
      </c>
      <c r="VHP44" s="660" t="s">
        <v>432</v>
      </c>
      <c r="VHQ44" s="562" t="s">
        <v>898</v>
      </c>
      <c r="VHR44" s="660" t="s">
        <v>432</v>
      </c>
      <c r="VHS44" s="562" t="s">
        <v>898</v>
      </c>
      <c r="VHT44" s="660" t="s">
        <v>432</v>
      </c>
      <c r="VHU44" s="562" t="s">
        <v>898</v>
      </c>
      <c r="VHV44" s="660" t="s">
        <v>432</v>
      </c>
      <c r="VHW44" s="562" t="s">
        <v>898</v>
      </c>
      <c r="VHX44" s="660" t="s">
        <v>432</v>
      </c>
      <c r="VHY44" s="562" t="s">
        <v>898</v>
      </c>
      <c r="VHZ44" s="660" t="s">
        <v>432</v>
      </c>
      <c r="VIA44" s="562" t="s">
        <v>898</v>
      </c>
      <c r="VIB44" s="660" t="s">
        <v>432</v>
      </c>
      <c r="VIC44" s="562" t="s">
        <v>898</v>
      </c>
      <c r="VID44" s="660" t="s">
        <v>432</v>
      </c>
      <c r="VIE44" s="562" t="s">
        <v>898</v>
      </c>
      <c r="VIF44" s="660" t="s">
        <v>432</v>
      </c>
      <c r="VIG44" s="562" t="s">
        <v>898</v>
      </c>
      <c r="VIH44" s="660" t="s">
        <v>432</v>
      </c>
      <c r="VII44" s="562" t="s">
        <v>898</v>
      </c>
      <c r="VIJ44" s="660" t="s">
        <v>432</v>
      </c>
      <c r="VIK44" s="562" t="s">
        <v>898</v>
      </c>
      <c r="VIL44" s="660" t="s">
        <v>432</v>
      </c>
      <c r="VIM44" s="562" t="s">
        <v>898</v>
      </c>
      <c r="VIN44" s="660" t="s">
        <v>432</v>
      </c>
      <c r="VIO44" s="562" t="s">
        <v>898</v>
      </c>
      <c r="VIP44" s="660" t="s">
        <v>432</v>
      </c>
      <c r="VIQ44" s="562" t="s">
        <v>898</v>
      </c>
      <c r="VIR44" s="660" t="s">
        <v>432</v>
      </c>
      <c r="VIS44" s="562" t="s">
        <v>898</v>
      </c>
      <c r="VIT44" s="660" t="s">
        <v>432</v>
      </c>
      <c r="VIU44" s="562" t="s">
        <v>898</v>
      </c>
      <c r="VIV44" s="660" t="s">
        <v>432</v>
      </c>
      <c r="VIW44" s="562" t="s">
        <v>898</v>
      </c>
      <c r="VIX44" s="660" t="s">
        <v>432</v>
      </c>
      <c r="VIY44" s="562" t="s">
        <v>898</v>
      </c>
      <c r="VIZ44" s="660" t="s">
        <v>432</v>
      </c>
      <c r="VJA44" s="562" t="s">
        <v>898</v>
      </c>
      <c r="VJB44" s="660" t="s">
        <v>432</v>
      </c>
      <c r="VJC44" s="562" t="s">
        <v>898</v>
      </c>
      <c r="VJD44" s="660" t="s">
        <v>432</v>
      </c>
      <c r="VJE44" s="562" t="s">
        <v>898</v>
      </c>
      <c r="VJF44" s="660" t="s">
        <v>432</v>
      </c>
      <c r="VJG44" s="562" t="s">
        <v>898</v>
      </c>
      <c r="VJH44" s="660" t="s">
        <v>432</v>
      </c>
      <c r="VJI44" s="562" t="s">
        <v>898</v>
      </c>
      <c r="VJJ44" s="660" t="s">
        <v>432</v>
      </c>
      <c r="VJK44" s="562" t="s">
        <v>898</v>
      </c>
      <c r="VJL44" s="660" t="s">
        <v>432</v>
      </c>
      <c r="VJM44" s="562" t="s">
        <v>898</v>
      </c>
      <c r="VJN44" s="660" t="s">
        <v>432</v>
      </c>
      <c r="VJO44" s="562" t="s">
        <v>898</v>
      </c>
      <c r="VJP44" s="660" t="s">
        <v>432</v>
      </c>
      <c r="VJQ44" s="562" t="s">
        <v>898</v>
      </c>
      <c r="VJR44" s="660" t="s">
        <v>432</v>
      </c>
      <c r="VJS44" s="562" t="s">
        <v>898</v>
      </c>
      <c r="VJT44" s="660" t="s">
        <v>432</v>
      </c>
      <c r="VJU44" s="562" t="s">
        <v>898</v>
      </c>
      <c r="VJV44" s="660" t="s">
        <v>432</v>
      </c>
      <c r="VJW44" s="562" t="s">
        <v>898</v>
      </c>
      <c r="VJX44" s="660" t="s">
        <v>432</v>
      </c>
      <c r="VJY44" s="562" t="s">
        <v>898</v>
      </c>
      <c r="VJZ44" s="660" t="s">
        <v>432</v>
      </c>
      <c r="VKA44" s="562" t="s">
        <v>898</v>
      </c>
      <c r="VKB44" s="660" t="s">
        <v>432</v>
      </c>
      <c r="VKC44" s="562" t="s">
        <v>898</v>
      </c>
      <c r="VKD44" s="660" t="s">
        <v>432</v>
      </c>
      <c r="VKE44" s="562" t="s">
        <v>898</v>
      </c>
      <c r="VKF44" s="660" t="s">
        <v>432</v>
      </c>
      <c r="VKG44" s="562" t="s">
        <v>898</v>
      </c>
      <c r="VKH44" s="660" t="s">
        <v>432</v>
      </c>
      <c r="VKI44" s="562" t="s">
        <v>898</v>
      </c>
      <c r="VKJ44" s="660" t="s">
        <v>432</v>
      </c>
      <c r="VKK44" s="562" t="s">
        <v>898</v>
      </c>
      <c r="VKL44" s="660" t="s">
        <v>432</v>
      </c>
      <c r="VKM44" s="562" t="s">
        <v>898</v>
      </c>
      <c r="VKN44" s="660" t="s">
        <v>432</v>
      </c>
      <c r="VKO44" s="562" t="s">
        <v>898</v>
      </c>
      <c r="VKP44" s="660" t="s">
        <v>432</v>
      </c>
      <c r="VKQ44" s="562" t="s">
        <v>898</v>
      </c>
      <c r="VKR44" s="660" t="s">
        <v>432</v>
      </c>
      <c r="VKS44" s="562" t="s">
        <v>898</v>
      </c>
      <c r="VKT44" s="660" t="s">
        <v>432</v>
      </c>
      <c r="VKU44" s="562" t="s">
        <v>898</v>
      </c>
      <c r="VKV44" s="660" t="s">
        <v>432</v>
      </c>
      <c r="VKW44" s="562" t="s">
        <v>898</v>
      </c>
      <c r="VKX44" s="660" t="s">
        <v>432</v>
      </c>
      <c r="VKY44" s="562" t="s">
        <v>898</v>
      </c>
      <c r="VKZ44" s="660" t="s">
        <v>432</v>
      </c>
      <c r="VLA44" s="562" t="s">
        <v>898</v>
      </c>
      <c r="VLB44" s="660" t="s">
        <v>432</v>
      </c>
      <c r="VLC44" s="562" t="s">
        <v>898</v>
      </c>
      <c r="VLD44" s="660" t="s">
        <v>432</v>
      </c>
      <c r="VLE44" s="562" t="s">
        <v>898</v>
      </c>
      <c r="VLF44" s="660" t="s">
        <v>432</v>
      </c>
      <c r="VLG44" s="562" t="s">
        <v>898</v>
      </c>
      <c r="VLH44" s="660" t="s">
        <v>432</v>
      </c>
      <c r="VLI44" s="562" t="s">
        <v>898</v>
      </c>
      <c r="VLJ44" s="660" t="s">
        <v>432</v>
      </c>
      <c r="VLK44" s="562" t="s">
        <v>898</v>
      </c>
      <c r="VLL44" s="660" t="s">
        <v>432</v>
      </c>
      <c r="VLM44" s="562" t="s">
        <v>898</v>
      </c>
      <c r="VLN44" s="660" t="s">
        <v>432</v>
      </c>
      <c r="VLO44" s="562" t="s">
        <v>898</v>
      </c>
      <c r="VLP44" s="660" t="s">
        <v>432</v>
      </c>
      <c r="VLQ44" s="562" t="s">
        <v>898</v>
      </c>
      <c r="VLR44" s="660" t="s">
        <v>432</v>
      </c>
      <c r="VLS44" s="562" t="s">
        <v>898</v>
      </c>
      <c r="VLT44" s="660" t="s">
        <v>432</v>
      </c>
      <c r="VLU44" s="562" t="s">
        <v>898</v>
      </c>
      <c r="VLV44" s="660" t="s">
        <v>432</v>
      </c>
      <c r="VLW44" s="562" t="s">
        <v>898</v>
      </c>
      <c r="VLX44" s="660" t="s">
        <v>432</v>
      </c>
      <c r="VLY44" s="562" t="s">
        <v>898</v>
      </c>
      <c r="VLZ44" s="660" t="s">
        <v>432</v>
      </c>
      <c r="VMA44" s="562" t="s">
        <v>898</v>
      </c>
      <c r="VMB44" s="660" t="s">
        <v>432</v>
      </c>
      <c r="VMC44" s="562" t="s">
        <v>898</v>
      </c>
      <c r="VMD44" s="660" t="s">
        <v>432</v>
      </c>
      <c r="VME44" s="562" t="s">
        <v>898</v>
      </c>
      <c r="VMF44" s="660" t="s">
        <v>432</v>
      </c>
      <c r="VMG44" s="562" t="s">
        <v>898</v>
      </c>
      <c r="VMH44" s="660" t="s">
        <v>432</v>
      </c>
      <c r="VMI44" s="562" t="s">
        <v>898</v>
      </c>
      <c r="VMJ44" s="660" t="s">
        <v>432</v>
      </c>
      <c r="VMK44" s="562" t="s">
        <v>898</v>
      </c>
      <c r="VML44" s="660" t="s">
        <v>432</v>
      </c>
      <c r="VMM44" s="562" t="s">
        <v>898</v>
      </c>
      <c r="VMN44" s="660" t="s">
        <v>432</v>
      </c>
      <c r="VMO44" s="562" t="s">
        <v>898</v>
      </c>
      <c r="VMP44" s="660" t="s">
        <v>432</v>
      </c>
      <c r="VMQ44" s="562" t="s">
        <v>898</v>
      </c>
      <c r="VMR44" s="660" t="s">
        <v>432</v>
      </c>
      <c r="VMS44" s="562" t="s">
        <v>898</v>
      </c>
      <c r="VMT44" s="660" t="s">
        <v>432</v>
      </c>
      <c r="VMU44" s="562" t="s">
        <v>898</v>
      </c>
      <c r="VMV44" s="660" t="s">
        <v>432</v>
      </c>
      <c r="VMW44" s="562" t="s">
        <v>898</v>
      </c>
      <c r="VMX44" s="660" t="s">
        <v>432</v>
      </c>
      <c r="VMY44" s="562" t="s">
        <v>898</v>
      </c>
      <c r="VMZ44" s="660" t="s">
        <v>432</v>
      </c>
      <c r="VNA44" s="562" t="s">
        <v>898</v>
      </c>
      <c r="VNB44" s="660" t="s">
        <v>432</v>
      </c>
      <c r="VNC44" s="562" t="s">
        <v>898</v>
      </c>
      <c r="VND44" s="660" t="s">
        <v>432</v>
      </c>
      <c r="VNE44" s="562" t="s">
        <v>898</v>
      </c>
      <c r="VNF44" s="660" t="s">
        <v>432</v>
      </c>
      <c r="VNG44" s="562" t="s">
        <v>898</v>
      </c>
      <c r="VNH44" s="660" t="s">
        <v>432</v>
      </c>
      <c r="VNI44" s="562" t="s">
        <v>898</v>
      </c>
      <c r="VNJ44" s="660" t="s">
        <v>432</v>
      </c>
      <c r="VNK44" s="562" t="s">
        <v>898</v>
      </c>
      <c r="VNL44" s="660" t="s">
        <v>432</v>
      </c>
      <c r="VNM44" s="562" t="s">
        <v>898</v>
      </c>
      <c r="VNN44" s="660" t="s">
        <v>432</v>
      </c>
      <c r="VNO44" s="562" t="s">
        <v>898</v>
      </c>
      <c r="VNP44" s="660" t="s">
        <v>432</v>
      </c>
      <c r="VNQ44" s="562" t="s">
        <v>898</v>
      </c>
      <c r="VNR44" s="660" t="s">
        <v>432</v>
      </c>
      <c r="VNS44" s="562" t="s">
        <v>898</v>
      </c>
      <c r="VNT44" s="660" t="s">
        <v>432</v>
      </c>
      <c r="VNU44" s="562" t="s">
        <v>898</v>
      </c>
      <c r="VNV44" s="660" t="s">
        <v>432</v>
      </c>
      <c r="VNW44" s="562" t="s">
        <v>898</v>
      </c>
      <c r="VNX44" s="660" t="s">
        <v>432</v>
      </c>
      <c r="VNY44" s="562" t="s">
        <v>898</v>
      </c>
      <c r="VNZ44" s="660" t="s">
        <v>432</v>
      </c>
      <c r="VOA44" s="562" t="s">
        <v>898</v>
      </c>
      <c r="VOB44" s="660" t="s">
        <v>432</v>
      </c>
      <c r="VOC44" s="562" t="s">
        <v>898</v>
      </c>
      <c r="VOD44" s="660" t="s">
        <v>432</v>
      </c>
      <c r="VOE44" s="562" t="s">
        <v>898</v>
      </c>
      <c r="VOF44" s="660" t="s">
        <v>432</v>
      </c>
      <c r="VOG44" s="562" t="s">
        <v>898</v>
      </c>
      <c r="VOH44" s="660" t="s">
        <v>432</v>
      </c>
      <c r="VOI44" s="562" t="s">
        <v>898</v>
      </c>
      <c r="VOJ44" s="660" t="s">
        <v>432</v>
      </c>
      <c r="VOK44" s="562" t="s">
        <v>898</v>
      </c>
      <c r="VOL44" s="660" t="s">
        <v>432</v>
      </c>
      <c r="VOM44" s="562" t="s">
        <v>898</v>
      </c>
      <c r="VON44" s="660" t="s">
        <v>432</v>
      </c>
      <c r="VOO44" s="562" t="s">
        <v>898</v>
      </c>
      <c r="VOP44" s="660" t="s">
        <v>432</v>
      </c>
      <c r="VOQ44" s="562" t="s">
        <v>898</v>
      </c>
      <c r="VOR44" s="660" t="s">
        <v>432</v>
      </c>
      <c r="VOS44" s="562" t="s">
        <v>898</v>
      </c>
      <c r="VOT44" s="660" t="s">
        <v>432</v>
      </c>
      <c r="VOU44" s="562" t="s">
        <v>898</v>
      </c>
      <c r="VOV44" s="660" t="s">
        <v>432</v>
      </c>
      <c r="VOW44" s="562" t="s">
        <v>898</v>
      </c>
      <c r="VOX44" s="660" t="s">
        <v>432</v>
      </c>
      <c r="VOY44" s="562" t="s">
        <v>898</v>
      </c>
      <c r="VOZ44" s="660" t="s">
        <v>432</v>
      </c>
      <c r="VPA44" s="562" t="s">
        <v>898</v>
      </c>
      <c r="VPB44" s="660" t="s">
        <v>432</v>
      </c>
      <c r="VPC44" s="562" t="s">
        <v>898</v>
      </c>
      <c r="VPD44" s="660" t="s">
        <v>432</v>
      </c>
      <c r="VPE44" s="562" t="s">
        <v>898</v>
      </c>
      <c r="VPF44" s="660" t="s">
        <v>432</v>
      </c>
      <c r="VPG44" s="562" t="s">
        <v>898</v>
      </c>
      <c r="VPH44" s="660" t="s">
        <v>432</v>
      </c>
      <c r="VPI44" s="562" t="s">
        <v>898</v>
      </c>
      <c r="VPJ44" s="660" t="s">
        <v>432</v>
      </c>
      <c r="VPK44" s="562" t="s">
        <v>898</v>
      </c>
      <c r="VPL44" s="660" t="s">
        <v>432</v>
      </c>
      <c r="VPM44" s="562" t="s">
        <v>898</v>
      </c>
      <c r="VPN44" s="660" t="s">
        <v>432</v>
      </c>
      <c r="VPO44" s="562" t="s">
        <v>898</v>
      </c>
      <c r="VPP44" s="660" t="s">
        <v>432</v>
      </c>
      <c r="VPQ44" s="562" t="s">
        <v>898</v>
      </c>
      <c r="VPR44" s="660" t="s">
        <v>432</v>
      </c>
      <c r="VPS44" s="562" t="s">
        <v>898</v>
      </c>
      <c r="VPT44" s="660" t="s">
        <v>432</v>
      </c>
      <c r="VPU44" s="562" t="s">
        <v>898</v>
      </c>
      <c r="VPV44" s="660" t="s">
        <v>432</v>
      </c>
      <c r="VPW44" s="562" t="s">
        <v>898</v>
      </c>
      <c r="VPX44" s="660" t="s">
        <v>432</v>
      </c>
      <c r="VPY44" s="562" t="s">
        <v>898</v>
      </c>
      <c r="VPZ44" s="660" t="s">
        <v>432</v>
      </c>
      <c r="VQA44" s="562" t="s">
        <v>898</v>
      </c>
      <c r="VQB44" s="660" t="s">
        <v>432</v>
      </c>
      <c r="VQC44" s="562" t="s">
        <v>898</v>
      </c>
      <c r="VQD44" s="660" t="s">
        <v>432</v>
      </c>
      <c r="VQE44" s="562" t="s">
        <v>898</v>
      </c>
      <c r="VQF44" s="660" t="s">
        <v>432</v>
      </c>
      <c r="VQG44" s="562" t="s">
        <v>898</v>
      </c>
      <c r="VQH44" s="660" t="s">
        <v>432</v>
      </c>
      <c r="VQI44" s="562" t="s">
        <v>898</v>
      </c>
      <c r="VQJ44" s="660" t="s">
        <v>432</v>
      </c>
      <c r="VQK44" s="562" t="s">
        <v>898</v>
      </c>
      <c r="VQL44" s="660" t="s">
        <v>432</v>
      </c>
      <c r="VQM44" s="562" t="s">
        <v>898</v>
      </c>
      <c r="VQN44" s="660" t="s">
        <v>432</v>
      </c>
      <c r="VQO44" s="562" t="s">
        <v>898</v>
      </c>
      <c r="VQP44" s="660" t="s">
        <v>432</v>
      </c>
      <c r="VQQ44" s="562" t="s">
        <v>898</v>
      </c>
      <c r="VQR44" s="660" t="s">
        <v>432</v>
      </c>
      <c r="VQS44" s="562" t="s">
        <v>898</v>
      </c>
      <c r="VQT44" s="660" t="s">
        <v>432</v>
      </c>
      <c r="VQU44" s="562" t="s">
        <v>898</v>
      </c>
      <c r="VQV44" s="660" t="s">
        <v>432</v>
      </c>
      <c r="VQW44" s="562" t="s">
        <v>898</v>
      </c>
      <c r="VQX44" s="660" t="s">
        <v>432</v>
      </c>
      <c r="VQY44" s="562" t="s">
        <v>898</v>
      </c>
      <c r="VQZ44" s="660" t="s">
        <v>432</v>
      </c>
      <c r="VRA44" s="562" t="s">
        <v>898</v>
      </c>
      <c r="VRB44" s="660" t="s">
        <v>432</v>
      </c>
      <c r="VRC44" s="562" t="s">
        <v>898</v>
      </c>
      <c r="VRD44" s="660" t="s">
        <v>432</v>
      </c>
      <c r="VRE44" s="562" t="s">
        <v>898</v>
      </c>
      <c r="VRF44" s="660" t="s">
        <v>432</v>
      </c>
      <c r="VRG44" s="562" t="s">
        <v>898</v>
      </c>
      <c r="VRH44" s="660" t="s">
        <v>432</v>
      </c>
      <c r="VRI44" s="562" t="s">
        <v>898</v>
      </c>
      <c r="VRJ44" s="660" t="s">
        <v>432</v>
      </c>
      <c r="VRK44" s="562" t="s">
        <v>898</v>
      </c>
      <c r="VRL44" s="660" t="s">
        <v>432</v>
      </c>
      <c r="VRM44" s="562" t="s">
        <v>898</v>
      </c>
      <c r="VRN44" s="660" t="s">
        <v>432</v>
      </c>
      <c r="VRO44" s="562" t="s">
        <v>898</v>
      </c>
      <c r="VRP44" s="660" t="s">
        <v>432</v>
      </c>
      <c r="VRQ44" s="562" t="s">
        <v>898</v>
      </c>
      <c r="VRR44" s="660" t="s">
        <v>432</v>
      </c>
      <c r="VRS44" s="562" t="s">
        <v>898</v>
      </c>
      <c r="VRT44" s="660" t="s">
        <v>432</v>
      </c>
      <c r="VRU44" s="562" t="s">
        <v>898</v>
      </c>
      <c r="VRV44" s="660" t="s">
        <v>432</v>
      </c>
      <c r="VRW44" s="562" t="s">
        <v>898</v>
      </c>
      <c r="VRX44" s="660" t="s">
        <v>432</v>
      </c>
      <c r="VRY44" s="562" t="s">
        <v>898</v>
      </c>
      <c r="VRZ44" s="660" t="s">
        <v>432</v>
      </c>
      <c r="VSA44" s="562" t="s">
        <v>898</v>
      </c>
      <c r="VSB44" s="660" t="s">
        <v>432</v>
      </c>
      <c r="VSC44" s="562" t="s">
        <v>898</v>
      </c>
      <c r="VSD44" s="660" t="s">
        <v>432</v>
      </c>
      <c r="VSE44" s="562" t="s">
        <v>898</v>
      </c>
      <c r="VSF44" s="660" t="s">
        <v>432</v>
      </c>
      <c r="VSG44" s="562" t="s">
        <v>898</v>
      </c>
      <c r="VSH44" s="660" t="s">
        <v>432</v>
      </c>
      <c r="VSI44" s="562" t="s">
        <v>898</v>
      </c>
      <c r="VSJ44" s="660" t="s">
        <v>432</v>
      </c>
      <c r="VSK44" s="562" t="s">
        <v>898</v>
      </c>
      <c r="VSL44" s="660" t="s">
        <v>432</v>
      </c>
      <c r="VSM44" s="562" t="s">
        <v>898</v>
      </c>
      <c r="VSN44" s="660" t="s">
        <v>432</v>
      </c>
      <c r="VSO44" s="562" t="s">
        <v>898</v>
      </c>
      <c r="VSP44" s="660" t="s">
        <v>432</v>
      </c>
      <c r="VSQ44" s="562" t="s">
        <v>898</v>
      </c>
      <c r="VSR44" s="660" t="s">
        <v>432</v>
      </c>
      <c r="VSS44" s="562" t="s">
        <v>898</v>
      </c>
      <c r="VST44" s="660" t="s">
        <v>432</v>
      </c>
      <c r="VSU44" s="562" t="s">
        <v>898</v>
      </c>
      <c r="VSV44" s="660" t="s">
        <v>432</v>
      </c>
      <c r="VSW44" s="562" t="s">
        <v>898</v>
      </c>
      <c r="VSX44" s="660" t="s">
        <v>432</v>
      </c>
      <c r="VSY44" s="562" t="s">
        <v>898</v>
      </c>
      <c r="VSZ44" s="660" t="s">
        <v>432</v>
      </c>
      <c r="VTA44" s="562" t="s">
        <v>898</v>
      </c>
      <c r="VTB44" s="660" t="s">
        <v>432</v>
      </c>
      <c r="VTC44" s="562" t="s">
        <v>898</v>
      </c>
      <c r="VTD44" s="660" t="s">
        <v>432</v>
      </c>
      <c r="VTE44" s="562" t="s">
        <v>898</v>
      </c>
      <c r="VTF44" s="660" t="s">
        <v>432</v>
      </c>
      <c r="VTG44" s="562" t="s">
        <v>898</v>
      </c>
      <c r="VTH44" s="660" t="s">
        <v>432</v>
      </c>
      <c r="VTI44" s="562" t="s">
        <v>898</v>
      </c>
      <c r="VTJ44" s="660" t="s">
        <v>432</v>
      </c>
      <c r="VTK44" s="562" t="s">
        <v>898</v>
      </c>
      <c r="VTL44" s="660" t="s">
        <v>432</v>
      </c>
      <c r="VTM44" s="562" t="s">
        <v>898</v>
      </c>
      <c r="VTN44" s="660" t="s">
        <v>432</v>
      </c>
      <c r="VTO44" s="562" t="s">
        <v>898</v>
      </c>
      <c r="VTP44" s="660" t="s">
        <v>432</v>
      </c>
      <c r="VTQ44" s="562" t="s">
        <v>898</v>
      </c>
      <c r="VTR44" s="660" t="s">
        <v>432</v>
      </c>
      <c r="VTS44" s="562" t="s">
        <v>898</v>
      </c>
      <c r="VTT44" s="660" t="s">
        <v>432</v>
      </c>
      <c r="VTU44" s="562" t="s">
        <v>898</v>
      </c>
      <c r="VTV44" s="660" t="s">
        <v>432</v>
      </c>
      <c r="VTW44" s="562" t="s">
        <v>898</v>
      </c>
      <c r="VTX44" s="660" t="s">
        <v>432</v>
      </c>
      <c r="VTY44" s="562" t="s">
        <v>898</v>
      </c>
      <c r="VTZ44" s="660" t="s">
        <v>432</v>
      </c>
      <c r="VUA44" s="562" t="s">
        <v>898</v>
      </c>
      <c r="VUB44" s="660" t="s">
        <v>432</v>
      </c>
      <c r="VUC44" s="562" t="s">
        <v>898</v>
      </c>
      <c r="VUD44" s="660" t="s">
        <v>432</v>
      </c>
      <c r="VUE44" s="562" t="s">
        <v>898</v>
      </c>
      <c r="VUF44" s="660" t="s">
        <v>432</v>
      </c>
      <c r="VUG44" s="562" t="s">
        <v>898</v>
      </c>
      <c r="VUH44" s="660" t="s">
        <v>432</v>
      </c>
      <c r="VUI44" s="562" t="s">
        <v>898</v>
      </c>
      <c r="VUJ44" s="660" t="s">
        <v>432</v>
      </c>
      <c r="VUK44" s="562" t="s">
        <v>898</v>
      </c>
      <c r="VUL44" s="660" t="s">
        <v>432</v>
      </c>
      <c r="VUM44" s="562" t="s">
        <v>898</v>
      </c>
      <c r="VUN44" s="660" t="s">
        <v>432</v>
      </c>
      <c r="VUO44" s="562" t="s">
        <v>898</v>
      </c>
      <c r="VUP44" s="660" t="s">
        <v>432</v>
      </c>
      <c r="VUQ44" s="562" t="s">
        <v>898</v>
      </c>
      <c r="VUR44" s="660" t="s">
        <v>432</v>
      </c>
      <c r="VUS44" s="562" t="s">
        <v>898</v>
      </c>
      <c r="VUT44" s="660" t="s">
        <v>432</v>
      </c>
      <c r="VUU44" s="562" t="s">
        <v>898</v>
      </c>
      <c r="VUV44" s="660" t="s">
        <v>432</v>
      </c>
      <c r="VUW44" s="562" t="s">
        <v>898</v>
      </c>
      <c r="VUX44" s="660" t="s">
        <v>432</v>
      </c>
      <c r="VUY44" s="562" t="s">
        <v>898</v>
      </c>
      <c r="VUZ44" s="660" t="s">
        <v>432</v>
      </c>
      <c r="VVA44" s="562" t="s">
        <v>898</v>
      </c>
      <c r="VVB44" s="660" t="s">
        <v>432</v>
      </c>
      <c r="VVC44" s="562" t="s">
        <v>898</v>
      </c>
      <c r="VVD44" s="660" t="s">
        <v>432</v>
      </c>
      <c r="VVE44" s="562" t="s">
        <v>898</v>
      </c>
      <c r="VVF44" s="660" t="s">
        <v>432</v>
      </c>
      <c r="VVG44" s="562" t="s">
        <v>898</v>
      </c>
      <c r="VVH44" s="660" t="s">
        <v>432</v>
      </c>
      <c r="VVI44" s="562" t="s">
        <v>898</v>
      </c>
      <c r="VVJ44" s="660" t="s">
        <v>432</v>
      </c>
      <c r="VVK44" s="562" t="s">
        <v>898</v>
      </c>
      <c r="VVL44" s="660" t="s">
        <v>432</v>
      </c>
      <c r="VVM44" s="562" t="s">
        <v>898</v>
      </c>
      <c r="VVN44" s="660" t="s">
        <v>432</v>
      </c>
      <c r="VVO44" s="562" t="s">
        <v>898</v>
      </c>
      <c r="VVP44" s="660" t="s">
        <v>432</v>
      </c>
      <c r="VVQ44" s="562" t="s">
        <v>898</v>
      </c>
      <c r="VVR44" s="660" t="s">
        <v>432</v>
      </c>
      <c r="VVS44" s="562" t="s">
        <v>898</v>
      </c>
      <c r="VVT44" s="660" t="s">
        <v>432</v>
      </c>
      <c r="VVU44" s="562" t="s">
        <v>898</v>
      </c>
      <c r="VVV44" s="660" t="s">
        <v>432</v>
      </c>
      <c r="VVW44" s="562" t="s">
        <v>898</v>
      </c>
      <c r="VVX44" s="660" t="s">
        <v>432</v>
      </c>
      <c r="VVY44" s="562" t="s">
        <v>898</v>
      </c>
      <c r="VVZ44" s="660" t="s">
        <v>432</v>
      </c>
      <c r="VWA44" s="562" t="s">
        <v>898</v>
      </c>
      <c r="VWB44" s="660" t="s">
        <v>432</v>
      </c>
      <c r="VWC44" s="562" t="s">
        <v>898</v>
      </c>
      <c r="VWD44" s="660" t="s">
        <v>432</v>
      </c>
      <c r="VWE44" s="562" t="s">
        <v>898</v>
      </c>
      <c r="VWF44" s="660" t="s">
        <v>432</v>
      </c>
      <c r="VWG44" s="562" t="s">
        <v>898</v>
      </c>
      <c r="VWH44" s="660" t="s">
        <v>432</v>
      </c>
      <c r="VWI44" s="562" t="s">
        <v>898</v>
      </c>
      <c r="VWJ44" s="660" t="s">
        <v>432</v>
      </c>
      <c r="VWK44" s="562" t="s">
        <v>898</v>
      </c>
      <c r="VWL44" s="660" t="s">
        <v>432</v>
      </c>
      <c r="VWM44" s="562" t="s">
        <v>898</v>
      </c>
      <c r="VWN44" s="660" t="s">
        <v>432</v>
      </c>
      <c r="VWO44" s="562" t="s">
        <v>898</v>
      </c>
      <c r="VWP44" s="660" t="s">
        <v>432</v>
      </c>
      <c r="VWQ44" s="562" t="s">
        <v>898</v>
      </c>
      <c r="VWR44" s="660" t="s">
        <v>432</v>
      </c>
      <c r="VWS44" s="562" t="s">
        <v>898</v>
      </c>
      <c r="VWT44" s="660" t="s">
        <v>432</v>
      </c>
      <c r="VWU44" s="562" t="s">
        <v>898</v>
      </c>
      <c r="VWV44" s="660" t="s">
        <v>432</v>
      </c>
      <c r="VWW44" s="562" t="s">
        <v>898</v>
      </c>
      <c r="VWX44" s="660" t="s">
        <v>432</v>
      </c>
      <c r="VWY44" s="562" t="s">
        <v>898</v>
      </c>
      <c r="VWZ44" s="660" t="s">
        <v>432</v>
      </c>
      <c r="VXA44" s="562" t="s">
        <v>898</v>
      </c>
      <c r="VXB44" s="660" t="s">
        <v>432</v>
      </c>
      <c r="VXC44" s="562" t="s">
        <v>898</v>
      </c>
      <c r="VXD44" s="660" t="s">
        <v>432</v>
      </c>
      <c r="VXE44" s="562" t="s">
        <v>898</v>
      </c>
      <c r="VXF44" s="660" t="s">
        <v>432</v>
      </c>
      <c r="VXG44" s="562" t="s">
        <v>898</v>
      </c>
      <c r="VXH44" s="660" t="s">
        <v>432</v>
      </c>
      <c r="VXI44" s="562" t="s">
        <v>898</v>
      </c>
      <c r="VXJ44" s="660" t="s">
        <v>432</v>
      </c>
      <c r="VXK44" s="562" t="s">
        <v>898</v>
      </c>
      <c r="VXL44" s="660" t="s">
        <v>432</v>
      </c>
      <c r="VXM44" s="562" t="s">
        <v>898</v>
      </c>
      <c r="VXN44" s="660" t="s">
        <v>432</v>
      </c>
      <c r="VXO44" s="562" t="s">
        <v>898</v>
      </c>
      <c r="VXP44" s="660" t="s">
        <v>432</v>
      </c>
      <c r="VXQ44" s="562" t="s">
        <v>898</v>
      </c>
      <c r="VXR44" s="660" t="s">
        <v>432</v>
      </c>
      <c r="VXS44" s="562" t="s">
        <v>898</v>
      </c>
      <c r="VXT44" s="660" t="s">
        <v>432</v>
      </c>
      <c r="VXU44" s="562" t="s">
        <v>898</v>
      </c>
      <c r="VXV44" s="660" t="s">
        <v>432</v>
      </c>
      <c r="VXW44" s="562" t="s">
        <v>898</v>
      </c>
      <c r="VXX44" s="660" t="s">
        <v>432</v>
      </c>
      <c r="VXY44" s="562" t="s">
        <v>898</v>
      </c>
      <c r="VXZ44" s="660" t="s">
        <v>432</v>
      </c>
      <c r="VYA44" s="562" t="s">
        <v>898</v>
      </c>
      <c r="VYB44" s="660" t="s">
        <v>432</v>
      </c>
      <c r="VYC44" s="562" t="s">
        <v>898</v>
      </c>
      <c r="VYD44" s="660" t="s">
        <v>432</v>
      </c>
      <c r="VYE44" s="562" t="s">
        <v>898</v>
      </c>
      <c r="VYF44" s="660" t="s">
        <v>432</v>
      </c>
      <c r="VYG44" s="562" t="s">
        <v>898</v>
      </c>
      <c r="VYH44" s="660" t="s">
        <v>432</v>
      </c>
      <c r="VYI44" s="562" t="s">
        <v>898</v>
      </c>
      <c r="VYJ44" s="660" t="s">
        <v>432</v>
      </c>
      <c r="VYK44" s="562" t="s">
        <v>898</v>
      </c>
      <c r="VYL44" s="660" t="s">
        <v>432</v>
      </c>
      <c r="VYM44" s="562" t="s">
        <v>898</v>
      </c>
      <c r="VYN44" s="660" t="s">
        <v>432</v>
      </c>
      <c r="VYO44" s="562" t="s">
        <v>898</v>
      </c>
      <c r="VYP44" s="660" t="s">
        <v>432</v>
      </c>
      <c r="VYQ44" s="562" t="s">
        <v>898</v>
      </c>
      <c r="VYR44" s="660" t="s">
        <v>432</v>
      </c>
      <c r="VYS44" s="562" t="s">
        <v>898</v>
      </c>
      <c r="VYT44" s="660" t="s">
        <v>432</v>
      </c>
      <c r="VYU44" s="562" t="s">
        <v>898</v>
      </c>
      <c r="VYV44" s="660" t="s">
        <v>432</v>
      </c>
      <c r="VYW44" s="562" t="s">
        <v>898</v>
      </c>
      <c r="VYX44" s="660" t="s">
        <v>432</v>
      </c>
      <c r="VYY44" s="562" t="s">
        <v>898</v>
      </c>
      <c r="VYZ44" s="660" t="s">
        <v>432</v>
      </c>
      <c r="VZA44" s="562" t="s">
        <v>898</v>
      </c>
      <c r="VZB44" s="660" t="s">
        <v>432</v>
      </c>
      <c r="VZC44" s="562" t="s">
        <v>898</v>
      </c>
      <c r="VZD44" s="660" t="s">
        <v>432</v>
      </c>
      <c r="VZE44" s="562" t="s">
        <v>898</v>
      </c>
      <c r="VZF44" s="660" t="s">
        <v>432</v>
      </c>
      <c r="VZG44" s="562" t="s">
        <v>898</v>
      </c>
      <c r="VZH44" s="660" t="s">
        <v>432</v>
      </c>
      <c r="VZI44" s="562" t="s">
        <v>898</v>
      </c>
      <c r="VZJ44" s="660" t="s">
        <v>432</v>
      </c>
      <c r="VZK44" s="562" t="s">
        <v>898</v>
      </c>
      <c r="VZL44" s="660" t="s">
        <v>432</v>
      </c>
      <c r="VZM44" s="562" t="s">
        <v>898</v>
      </c>
      <c r="VZN44" s="660" t="s">
        <v>432</v>
      </c>
      <c r="VZO44" s="562" t="s">
        <v>898</v>
      </c>
      <c r="VZP44" s="660" t="s">
        <v>432</v>
      </c>
      <c r="VZQ44" s="562" t="s">
        <v>898</v>
      </c>
      <c r="VZR44" s="660" t="s">
        <v>432</v>
      </c>
      <c r="VZS44" s="562" t="s">
        <v>898</v>
      </c>
      <c r="VZT44" s="660" t="s">
        <v>432</v>
      </c>
      <c r="VZU44" s="562" t="s">
        <v>898</v>
      </c>
      <c r="VZV44" s="660" t="s">
        <v>432</v>
      </c>
      <c r="VZW44" s="562" t="s">
        <v>898</v>
      </c>
      <c r="VZX44" s="660" t="s">
        <v>432</v>
      </c>
      <c r="VZY44" s="562" t="s">
        <v>898</v>
      </c>
      <c r="VZZ44" s="660" t="s">
        <v>432</v>
      </c>
      <c r="WAA44" s="562" t="s">
        <v>898</v>
      </c>
      <c r="WAB44" s="660" t="s">
        <v>432</v>
      </c>
      <c r="WAC44" s="562" t="s">
        <v>898</v>
      </c>
      <c r="WAD44" s="660" t="s">
        <v>432</v>
      </c>
      <c r="WAE44" s="562" t="s">
        <v>898</v>
      </c>
      <c r="WAF44" s="660" t="s">
        <v>432</v>
      </c>
      <c r="WAG44" s="562" t="s">
        <v>898</v>
      </c>
      <c r="WAH44" s="660" t="s">
        <v>432</v>
      </c>
      <c r="WAI44" s="562" t="s">
        <v>898</v>
      </c>
      <c r="WAJ44" s="660" t="s">
        <v>432</v>
      </c>
      <c r="WAK44" s="562" t="s">
        <v>898</v>
      </c>
      <c r="WAL44" s="660" t="s">
        <v>432</v>
      </c>
      <c r="WAM44" s="562" t="s">
        <v>898</v>
      </c>
      <c r="WAN44" s="660" t="s">
        <v>432</v>
      </c>
      <c r="WAO44" s="562" t="s">
        <v>898</v>
      </c>
      <c r="WAP44" s="660" t="s">
        <v>432</v>
      </c>
      <c r="WAQ44" s="562" t="s">
        <v>898</v>
      </c>
      <c r="WAR44" s="660" t="s">
        <v>432</v>
      </c>
      <c r="WAS44" s="562" t="s">
        <v>898</v>
      </c>
      <c r="WAT44" s="660" t="s">
        <v>432</v>
      </c>
      <c r="WAU44" s="562" t="s">
        <v>898</v>
      </c>
      <c r="WAV44" s="660" t="s">
        <v>432</v>
      </c>
      <c r="WAW44" s="562" t="s">
        <v>898</v>
      </c>
      <c r="WAX44" s="660" t="s">
        <v>432</v>
      </c>
      <c r="WAY44" s="562" t="s">
        <v>898</v>
      </c>
      <c r="WAZ44" s="660" t="s">
        <v>432</v>
      </c>
      <c r="WBA44" s="562" t="s">
        <v>898</v>
      </c>
      <c r="WBB44" s="660" t="s">
        <v>432</v>
      </c>
      <c r="WBC44" s="562" t="s">
        <v>898</v>
      </c>
      <c r="WBD44" s="660" t="s">
        <v>432</v>
      </c>
      <c r="WBE44" s="562" t="s">
        <v>898</v>
      </c>
      <c r="WBF44" s="660" t="s">
        <v>432</v>
      </c>
      <c r="WBG44" s="562" t="s">
        <v>898</v>
      </c>
      <c r="WBH44" s="660" t="s">
        <v>432</v>
      </c>
      <c r="WBI44" s="562" t="s">
        <v>898</v>
      </c>
      <c r="WBJ44" s="660" t="s">
        <v>432</v>
      </c>
      <c r="WBK44" s="562" t="s">
        <v>898</v>
      </c>
      <c r="WBL44" s="660" t="s">
        <v>432</v>
      </c>
      <c r="WBM44" s="562" t="s">
        <v>898</v>
      </c>
      <c r="WBN44" s="660" t="s">
        <v>432</v>
      </c>
      <c r="WBO44" s="562" t="s">
        <v>898</v>
      </c>
      <c r="WBP44" s="660" t="s">
        <v>432</v>
      </c>
      <c r="WBQ44" s="562" t="s">
        <v>898</v>
      </c>
      <c r="WBR44" s="660" t="s">
        <v>432</v>
      </c>
      <c r="WBS44" s="562" t="s">
        <v>898</v>
      </c>
      <c r="WBT44" s="660" t="s">
        <v>432</v>
      </c>
      <c r="WBU44" s="562" t="s">
        <v>898</v>
      </c>
      <c r="WBV44" s="660" t="s">
        <v>432</v>
      </c>
      <c r="WBW44" s="562" t="s">
        <v>898</v>
      </c>
      <c r="WBX44" s="660" t="s">
        <v>432</v>
      </c>
      <c r="WBY44" s="562" t="s">
        <v>898</v>
      </c>
      <c r="WBZ44" s="660" t="s">
        <v>432</v>
      </c>
      <c r="WCA44" s="562" t="s">
        <v>898</v>
      </c>
      <c r="WCB44" s="660" t="s">
        <v>432</v>
      </c>
      <c r="WCC44" s="562" t="s">
        <v>898</v>
      </c>
      <c r="WCD44" s="660" t="s">
        <v>432</v>
      </c>
      <c r="WCE44" s="562" t="s">
        <v>898</v>
      </c>
      <c r="WCF44" s="660" t="s">
        <v>432</v>
      </c>
      <c r="WCG44" s="562" t="s">
        <v>898</v>
      </c>
      <c r="WCH44" s="660" t="s">
        <v>432</v>
      </c>
      <c r="WCI44" s="562" t="s">
        <v>898</v>
      </c>
      <c r="WCJ44" s="660" t="s">
        <v>432</v>
      </c>
      <c r="WCK44" s="562" t="s">
        <v>898</v>
      </c>
      <c r="WCL44" s="660" t="s">
        <v>432</v>
      </c>
      <c r="WCM44" s="562" t="s">
        <v>898</v>
      </c>
      <c r="WCN44" s="660" t="s">
        <v>432</v>
      </c>
      <c r="WCO44" s="562" t="s">
        <v>898</v>
      </c>
      <c r="WCP44" s="660" t="s">
        <v>432</v>
      </c>
      <c r="WCQ44" s="562" t="s">
        <v>898</v>
      </c>
      <c r="WCR44" s="660" t="s">
        <v>432</v>
      </c>
      <c r="WCS44" s="562" t="s">
        <v>898</v>
      </c>
      <c r="WCT44" s="660" t="s">
        <v>432</v>
      </c>
      <c r="WCU44" s="562" t="s">
        <v>898</v>
      </c>
      <c r="WCV44" s="660" t="s">
        <v>432</v>
      </c>
      <c r="WCW44" s="562" t="s">
        <v>898</v>
      </c>
      <c r="WCX44" s="660" t="s">
        <v>432</v>
      </c>
      <c r="WCY44" s="562" t="s">
        <v>898</v>
      </c>
      <c r="WCZ44" s="660" t="s">
        <v>432</v>
      </c>
      <c r="WDA44" s="562" t="s">
        <v>898</v>
      </c>
      <c r="WDB44" s="660" t="s">
        <v>432</v>
      </c>
      <c r="WDC44" s="562" t="s">
        <v>898</v>
      </c>
      <c r="WDD44" s="660" t="s">
        <v>432</v>
      </c>
      <c r="WDE44" s="562" t="s">
        <v>898</v>
      </c>
      <c r="WDF44" s="660" t="s">
        <v>432</v>
      </c>
      <c r="WDG44" s="562" t="s">
        <v>898</v>
      </c>
      <c r="WDH44" s="660" t="s">
        <v>432</v>
      </c>
      <c r="WDI44" s="562" t="s">
        <v>898</v>
      </c>
      <c r="WDJ44" s="660" t="s">
        <v>432</v>
      </c>
      <c r="WDK44" s="562" t="s">
        <v>898</v>
      </c>
      <c r="WDL44" s="660" t="s">
        <v>432</v>
      </c>
      <c r="WDM44" s="562" t="s">
        <v>898</v>
      </c>
      <c r="WDN44" s="660" t="s">
        <v>432</v>
      </c>
      <c r="WDO44" s="562" t="s">
        <v>898</v>
      </c>
      <c r="WDP44" s="660" t="s">
        <v>432</v>
      </c>
      <c r="WDQ44" s="562" t="s">
        <v>898</v>
      </c>
      <c r="WDR44" s="660" t="s">
        <v>432</v>
      </c>
      <c r="WDS44" s="562" t="s">
        <v>898</v>
      </c>
      <c r="WDT44" s="660" t="s">
        <v>432</v>
      </c>
      <c r="WDU44" s="562" t="s">
        <v>898</v>
      </c>
      <c r="WDV44" s="660" t="s">
        <v>432</v>
      </c>
      <c r="WDW44" s="562" t="s">
        <v>898</v>
      </c>
      <c r="WDX44" s="660" t="s">
        <v>432</v>
      </c>
      <c r="WDY44" s="562" t="s">
        <v>898</v>
      </c>
      <c r="WDZ44" s="660" t="s">
        <v>432</v>
      </c>
      <c r="WEA44" s="562" t="s">
        <v>898</v>
      </c>
      <c r="WEB44" s="660" t="s">
        <v>432</v>
      </c>
      <c r="WEC44" s="562" t="s">
        <v>898</v>
      </c>
      <c r="WED44" s="660" t="s">
        <v>432</v>
      </c>
      <c r="WEE44" s="562" t="s">
        <v>898</v>
      </c>
      <c r="WEF44" s="660" t="s">
        <v>432</v>
      </c>
      <c r="WEG44" s="562" t="s">
        <v>898</v>
      </c>
      <c r="WEH44" s="660" t="s">
        <v>432</v>
      </c>
      <c r="WEI44" s="562" t="s">
        <v>898</v>
      </c>
      <c r="WEJ44" s="660" t="s">
        <v>432</v>
      </c>
      <c r="WEK44" s="562" t="s">
        <v>898</v>
      </c>
      <c r="WEL44" s="660" t="s">
        <v>432</v>
      </c>
      <c r="WEM44" s="562" t="s">
        <v>898</v>
      </c>
      <c r="WEN44" s="660" t="s">
        <v>432</v>
      </c>
      <c r="WEO44" s="562" t="s">
        <v>898</v>
      </c>
      <c r="WEP44" s="660" t="s">
        <v>432</v>
      </c>
      <c r="WEQ44" s="562" t="s">
        <v>898</v>
      </c>
      <c r="WER44" s="660" t="s">
        <v>432</v>
      </c>
      <c r="WES44" s="562" t="s">
        <v>898</v>
      </c>
      <c r="WET44" s="660" t="s">
        <v>432</v>
      </c>
      <c r="WEU44" s="562" t="s">
        <v>898</v>
      </c>
      <c r="WEV44" s="660" t="s">
        <v>432</v>
      </c>
      <c r="WEW44" s="562" t="s">
        <v>898</v>
      </c>
      <c r="WEX44" s="660" t="s">
        <v>432</v>
      </c>
      <c r="WEY44" s="562" t="s">
        <v>898</v>
      </c>
      <c r="WEZ44" s="660" t="s">
        <v>432</v>
      </c>
      <c r="WFA44" s="562" t="s">
        <v>898</v>
      </c>
      <c r="WFB44" s="660" t="s">
        <v>432</v>
      </c>
      <c r="WFC44" s="562" t="s">
        <v>898</v>
      </c>
      <c r="WFD44" s="660" t="s">
        <v>432</v>
      </c>
      <c r="WFE44" s="562" t="s">
        <v>898</v>
      </c>
      <c r="WFF44" s="660" t="s">
        <v>432</v>
      </c>
      <c r="WFG44" s="562" t="s">
        <v>898</v>
      </c>
      <c r="WFH44" s="660" t="s">
        <v>432</v>
      </c>
      <c r="WFI44" s="562" t="s">
        <v>898</v>
      </c>
      <c r="WFJ44" s="660" t="s">
        <v>432</v>
      </c>
      <c r="WFK44" s="562" t="s">
        <v>898</v>
      </c>
      <c r="WFL44" s="660" t="s">
        <v>432</v>
      </c>
      <c r="WFM44" s="562" t="s">
        <v>898</v>
      </c>
      <c r="WFN44" s="660" t="s">
        <v>432</v>
      </c>
      <c r="WFO44" s="562" t="s">
        <v>898</v>
      </c>
      <c r="WFP44" s="660" t="s">
        <v>432</v>
      </c>
      <c r="WFQ44" s="562" t="s">
        <v>898</v>
      </c>
      <c r="WFR44" s="660" t="s">
        <v>432</v>
      </c>
      <c r="WFS44" s="562" t="s">
        <v>898</v>
      </c>
      <c r="WFT44" s="660" t="s">
        <v>432</v>
      </c>
      <c r="WFU44" s="562" t="s">
        <v>898</v>
      </c>
      <c r="WFV44" s="660" t="s">
        <v>432</v>
      </c>
      <c r="WFW44" s="562" t="s">
        <v>898</v>
      </c>
      <c r="WFX44" s="660" t="s">
        <v>432</v>
      </c>
      <c r="WFY44" s="562" t="s">
        <v>898</v>
      </c>
      <c r="WFZ44" s="660" t="s">
        <v>432</v>
      </c>
      <c r="WGA44" s="562" t="s">
        <v>898</v>
      </c>
      <c r="WGB44" s="660" t="s">
        <v>432</v>
      </c>
      <c r="WGC44" s="562" t="s">
        <v>898</v>
      </c>
      <c r="WGD44" s="660" t="s">
        <v>432</v>
      </c>
      <c r="WGE44" s="562" t="s">
        <v>898</v>
      </c>
      <c r="WGF44" s="660" t="s">
        <v>432</v>
      </c>
      <c r="WGG44" s="562" t="s">
        <v>898</v>
      </c>
      <c r="WGH44" s="660" t="s">
        <v>432</v>
      </c>
      <c r="WGI44" s="562" t="s">
        <v>898</v>
      </c>
      <c r="WGJ44" s="660" t="s">
        <v>432</v>
      </c>
      <c r="WGK44" s="562" t="s">
        <v>898</v>
      </c>
      <c r="WGL44" s="660" t="s">
        <v>432</v>
      </c>
      <c r="WGM44" s="562" t="s">
        <v>898</v>
      </c>
      <c r="WGN44" s="660" t="s">
        <v>432</v>
      </c>
      <c r="WGO44" s="562" t="s">
        <v>898</v>
      </c>
      <c r="WGP44" s="660" t="s">
        <v>432</v>
      </c>
      <c r="WGQ44" s="562" t="s">
        <v>898</v>
      </c>
      <c r="WGR44" s="660" t="s">
        <v>432</v>
      </c>
      <c r="WGS44" s="562" t="s">
        <v>898</v>
      </c>
      <c r="WGT44" s="660" t="s">
        <v>432</v>
      </c>
      <c r="WGU44" s="562" t="s">
        <v>898</v>
      </c>
      <c r="WGV44" s="660" t="s">
        <v>432</v>
      </c>
      <c r="WGW44" s="562" t="s">
        <v>898</v>
      </c>
      <c r="WGX44" s="660" t="s">
        <v>432</v>
      </c>
      <c r="WGY44" s="562" t="s">
        <v>898</v>
      </c>
      <c r="WGZ44" s="660" t="s">
        <v>432</v>
      </c>
      <c r="WHA44" s="562" t="s">
        <v>898</v>
      </c>
      <c r="WHB44" s="660" t="s">
        <v>432</v>
      </c>
      <c r="WHC44" s="562" t="s">
        <v>898</v>
      </c>
      <c r="WHD44" s="660" t="s">
        <v>432</v>
      </c>
      <c r="WHE44" s="562" t="s">
        <v>898</v>
      </c>
      <c r="WHF44" s="660" t="s">
        <v>432</v>
      </c>
      <c r="WHG44" s="562" t="s">
        <v>898</v>
      </c>
      <c r="WHH44" s="660" t="s">
        <v>432</v>
      </c>
      <c r="WHI44" s="562" t="s">
        <v>898</v>
      </c>
      <c r="WHJ44" s="660" t="s">
        <v>432</v>
      </c>
      <c r="WHK44" s="562" t="s">
        <v>898</v>
      </c>
      <c r="WHL44" s="660" t="s">
        <v>432</v>
      </c>
      <c r="WHM44" s="562" t="s">
        <v>898</v>
      </c>
      <c r="WHN44" s="660" t="s">
        <v>432</v>
      </c>
      <c r="WHO44" s="562" t="s">
        <v>898</v>
      </c>
      <c r="WHP44" s="660" t="s">
        <v>432</v>
      </c>
      <c r="WHQ44" s="562" t="s">
        <v>898</v>
      </c>
      <c r="WHR44" s="660" t="s">
        <v>432</v>
      </c>
      <c r="WHS44" s="562" t="s">
        <v>898</v>
      </c>
      <c r="WHT44" s="660" t="s">
        <v>432</v>
      </c>
      <c r="WHU44" s="562" t="s">
        <v>898</v>
      </c>
      <c r="WHV44" s="660" t="s">
        <v>432</v>
      </c>
      <c r="WHW44" s="562" t="s">
        <v>898</v>
      </c>
      <c r="WHX44" s="660" t="s">
        <v>432</v>
      </c>
      <c r="WHY44" s="562" t="s">
        <v>898</v>
      </c>
      <c r="WHZ44" s="660" t="s">
        <v>432</v>
      </c>
      <c r="WIA44" s="562" t="s">
        <v>898</v>
      </c>
      <c r="WIB44" s="660" t="s">
        <v>432</v>
      </c>
      <c r="WIC44" s="562" t="s">
        <v>898</v>
      </c>
      <c r="WID44" s="660" t="s">
        <v>432</v>
      </c>
      <c r="WIE44" s="562" t="s">
        <v>898</v>
      </c>
      <c r="WIF44" s="660" t="s">
        <v>432</v>
      </c>
      <c r="WIG44" s="562" t="s">
        <v>898</v>
      </c>
      <c r="WIH44" s="660" t="s">
        <v>432</v>
      </c>
      <c r="WII44" s="562" t="s">
        <v>898</v>
      </c>
      <c r="WIJ44" s="660" t="s">
        <v>432</v>
      </c>
      <c r="WIK44" s="562" t="s">
        <v>898</v>
      </c>
      <c r="WIL44" s="660" t="s">
        <v>432</v>
      </c>
      <c r="WIM44" s="562" t="s">
        <v>898</v>
      </c>
      <c r="WIN44" s="660" t="s">
        <v>432</v>
      </c>
      <c r="WIO44" s="562" t="s">
        <v>898</v>
      </c>
      <c r="WIP44" s="660" t="s">
        <v>432</v>
      </c>
      <c r="WIQ44" s="562" t="s">
        <v>898</v>
      </c>
      <c r="WIR44" s="660" t="s">
        <v>432</v>
      </c>
      <c r="WIS44" s="562" t="s">
        <v>898</v>
      </c>
      <c r="WIT44" s="660" t="s">
        <v>432</v>
      </c>
      <c r="WIU44" s="562" t="s">
        <v>898</v>
      </c>
      <c r="WIV44" s="660" t="s">
        <v>432</v>
      </c>
      <c r="WIW44" s="562" t="s">
        <v>898</v>
      </c>
      <c r="WIX44" s="660" t="s">
        <v>432</v>
      </c>
      <c r="WIY44" s="562" t="s">
        <v>898</v>
      </c>
      <c r="WIZ44" s="660" t="s">
        <v>432</v>
      </c>
      <c r="WJA44" s="562" t="s">
        <v>898</v>
      </c>
      <c r="WJB44" s="660" t="s">
        <v>432</v>
      </c>
      <c r="WJC44" s="562" t="s">
        <v>898</v>
      </c>
      <c r="WJD44" s="660" t="s">
        <v>432</v>
      </c>
      <c r="WJE44" s="562" t="s">
        <v>898</v>
      </c>
      <c r="WJF44" s="660" t="s">
        <v>432</v>
      </c>
      <c r="WJG44" s="562" t="s">
        <v>898</v>
      </c>
      <c r="WJH44" s="660" t="s">
        <v>432</v>
      </c>
      <c r="WJI44" s="562" t="s">
        <v>898</v>
      </c>
      <c r="WJJ44" s="660" t="s">
        <v>432</v>
      </c>
      <c r="WJK44" s="562" t="s">
        <v>898</v>
      </c>
      <c r="WJL44" s="660" t="s">
        <v>432</v>
      </c>
      <c r="WJM44" s="562" t="s">
        <v>898</v>
      </c>
      <c r="WJN44" s="660" t="s">
        <v>432</v>
      </c>
      <c r="WJO44" s="562" t="s">
        <v>898</v>
      </c>
      <c r="WJP44" s="660" t="s">
        <v>432</v>
      </c>
      <c r="WJQ44" s="562" t="s">
        <v>898</v>
      </c>
      <c r="WJR44" s="660" t="s">
        <v>432</v>
      </c>
      <c r="WJS44" s="562" t="s">
        <v>898</v>
      </c>
      <c r="WJT44" s="660" t="s">
        <v>432</v>
      </c>
      <c r="WJU44" s="562" t="s">
        <v>898</v>
      </c>
      <c r="WJV44" s="660" t="s">
        <v>432</v>
      </c>
      <c r="WJW44" s="562" t="s">
        <v>898</v>
      </c>
      <c r="WJX44" s="660" t="s">
        <v>432</v>
      </c>
      <c r="WJY44" s="562" t="s">
        <v>898</v>
      </c>
      <c r="WJZ44" s="660" t="s">
        <v>432</v>
      </c>
      <c r="WKA44" s="562" t="s">
        <v>898</v>
      </c>
      <c r="WKB44" s="660" t="s">
        <v>432</v>
      </c>
      <c r="WKC44" s="562" t="s">
        <v>898</v>
      </c>
      <c r="WKD44" s="660" t="s">
        <v>432</v>
      </c>
      <c r="WKE44" s="562" t="s">
        <v>898</v>
      </c>
      <c r="WKF44" s="660" t="s">
        <v>432</v>
      </c>
      <c r="WKG44" s="562" t="s">
        <v>898</v>
      </c>
      <c r="WKH44" s="660" t="s">
        <v>432</v>
      </c>
      <c r="WKI44" s="562" t="s">
        <v>898</v>
      </c>
      <c r="WKJ44" s="660" t="s">
        <v>432</v>
      </c>
      <c r="WKK44" s="562" t="s">
        <v>898</v>
      </c>
      <c r="WKL44" s="660" t="s">
        <v>432</v>
      </c>
      <c r="WKM44" s="562" t="s">
        <v>898</v>
      </c>
      <c r="WKN44" s="660" t="s">
        <v>432</v>
      </c>
      <c r="WKO44" s="562" t="s">
        <v>898</v>
      </c>
      <c r="WKP44" s="660" t="s">
        <v>432</v>
      </c>
      <c r="WKQ44" s="562" t="s">
        <v>898</v>
      </c>
      <c r="WKR44" s="660" t="s">
        <v>432</v>
      </c>
      <c r="WKS44" s="562" t="s">
        <v>898</v>
      </c>
      <c r="WKT44" s="660" t="s">
        <v>432</v>
      </c>
      <c r="WKU44" s="562" t="s">
        <v>898</v>
      </c>
      <c r="WKV44" s="660" t="s">
        <v>432</v>
      </c>
      <c r="WKW44" s="562" t="s">
        <v>898</v>
      </c>
      <c r="WKX44" s="660" t="s">
        <v>432</v>
      </c>
      <c r="WKY44" s="562" t="s">
        <v>898</v>
      </c>
      <c r="WKZ44" s="660" t="s">
        <v>432</v>
      </c>
      <c r="WLA44" s="562" t="s">
        <v>898</v>
      </c>
      <c r="WLB44" s="660" t="s">
        <v>432</v>
      </c>
      <c r="WLC44" s="562" t="s">
        <v>898</v>
      </c>
      <c r="WLD44" s="660" t="s">
        <v>432</v>
      </c>
      <c r="WLE44" s="562" t="s">
        <v>898</v>
      </c>
      <c r="WLF44" s="660" t="s">
        <v>432</v>
      </c>
      <c r="WLG44" s="562" t="s">
        <v>898</v>
      </c>
      <c r="WLH44" s="660" t="s">
        <v>432</v>
      </c>
      <c r="WLI44" s="562" t="s">
        <v>898</v>
      </c>
      <c r="WLJ44" s="660" t="s">
        <v>432</v>
      </c>
      <c r="WLK44" s="562" t="s">
        <v>898</v>
      </c>
      <c r="WLL44" s="660" t="s">
        <v>432</v>
      </c>
      <c r="WLM44" s="562" t="s">
        <v>898</v>
      </c>
      <c r="WLN44" s="660" t="s">
        <v>432</v>
      </c>
      <c r="WLO44" s="562" t="s">
        <v>898</v>
      </c>
      <c r="WLP44" s="660" t="s">
        <v>432</v>
      </c>
      <c r="WLQ44" s="562" t="s">
        <v>898</v>
      </c>
      <c r="WLR44" s="660" t="s">
        <v>432</v>
      </c>
      <c r="WLS44" s="562" t="s">
        <v>898</v>
      </c>
      <c r="WLT44" s="660" t="s">
        <v>432</v>
      </c>
      <c r="WLU44" s="562" t="s">
        <v>898</v>
      </c>
      <c r="WLV44" s="660" t="s">
        <v>432</v>
      </c>
      <c r="WLW44" s="562" t="s">
        <v>898</v>
      </c>
      <c r="WLX44" s="660" t="s">
        <v>432</v>
      </c>
      <c r="WLY44" s="562" t="s">
        <v>898</v>
      </c>
      <c r="WLZ44" s="660" t="s">
        <v>432</v>
      </c>
      <c r="WMA44" s="562" t="s">
        <v>898</v>
      </c>
      <c r="WMB44" s="660" t="s">
        <v>432</v>
      </c>
      <c r="WMC44" s="562" t="s">
        <v>898</v>
      </c>
      <c r="WMD44" s="660" t="s">
        <v>432</v>
      </c>
      <c r="WME44" s="562" t="s">
        <v>898</v>
      </c>
      <c r="WMF44" s="660" t="s">
        <v>432</v>
      </c>
      <c r="WMG44" s="562" t="s">
        <v>898</v>
      </c>
      <c r="WMH44" s="660" t="s">
        <v>432</v>
      </c>
      <c r="WMI44" s="562" t="s">
        <v>898</v>
      </c>
      <c r="WMJ44" s="660" t="s">
        <v>432</v>
      </c>
      <c r="WMK44" s="562" t="s">
        <v>898</v>
      </c>
      <c r="WML44" s="660" t="s">
        <v>432</v>
      </c>
      <c r="WMM44" s="562" t="s">
        <v>898</v>
      </c>
      <c r="WMN44" s="660" t="s">
        <v>432</v>
      </c>
      <c r="WMO44" s="562" t="s">
        <v>898</v>
      </c>
      <c r="WMP44" s="660" t="s">
        <v>432</v>
      </c>
      <c r="WMQ44" s="562" t="s">
        <v>898</v>
      </c>
      <c r="WMR44" s="660" t="s">
        <v>432</v>
      </c>
      <c r="WMS44" s="562" t="s">
        <v>898</v>
      </c>
      <c r="WMT44" s="660" t="s">
        <v>432</v>
      </c>
      <c r="WMU44" s="562" t="s">
        <v>898</v>
      </c>
      <c r="WMV44" s="660" t="s">
        <v>432</v>
      </c>
      <c r="WMW44" s="562" t="s">
        <v>898</v>
      </c>
      <c r="WMX44" s="660" t="s">
        <v>432</v>
      </c>
      <c r="WMY44" s="562" t="s">
        <v>898</v>
      </c>
      <c r="WMZ44" s="660" t="s">
        <v>432</v>
      </c>
      <c r="WNA44" s="562" t="s">
        <v>898</v>
      </c>
      <c r="WNB44" s="660" t="s">
        <v>432</v>
      </c>
      <c r="WNC44" s="562" t="s">
        <v>898</v>
      </c>
      <c r="WND44" s="660" t="s">
        <v>432</v>
      </c>
      <c r="WNE44" s="562" t="s">
        <v>898</v>
      </c>
      <c r="WNF44" s="660" t="s">
        <v>432</v>
      </c>
      <c r="WNG44" s="562" t="s">
        <v>898</v>
      </c>
      <c r="WNH44" s="660" t="s">
        <v>432</v>
      </c>
      <c r="WNI44" s="562" t="s">
        <v>898</v>
      </c>
      <c r="WNJ44" s="660" t="s">
        <v>432</v>
      </c>
      <c r="WNK44" s="562" t="s">
        <v>898</v>
      </c>
      <c r="WNL44" s="660" t="s">
        <v>432</v>
      </c>
      <c r="WNM44" s="562" t="s">
        <v>898</v>
      </c>
      <c r="WNN44" s="660" t="s">
        <v>432</v>
      </c>
      <c r="WNO44" s="562" t="s">
        <v>898</v>
      </c>
      <c r="WNP44" s="660" t="s">
        <v>432</v>
      </c>
      <c r="WNQ44" s="562" t="s">
        <v>898</v>
      </c>
      <c r="WNR44" s="660" t="s">
        <v>432</v>
      </c>
      <c r="WNS44" s="562" t="s">
        <v>898</v>
      </c>
      <c r="WNT44" s="660" t="s">
        <v>432</v>
      </c>
      <c r="WNU44" s="562" t="s">
        <v>898</v>
      </c>
      <c r="WNV44" s="660" t="s">
        <v>432</v>
      </c>
      <c r="WNW44" s="562" t="s">
        <v>898</v>
      </c>
      <c r="WNX44" s="660" t="s">
        <v>432</v>
      </c>
      <c r="WNY44" s="562" t="s">
        <v>898</v>
      </c>
      <c r="WNZ44" s="660" t="s">
        <v>432</v>
      </c>
      <c r="WOA44" s="562" t="s">
        <v>898</v>
      </c>
      <c r="WOB44" s="660" t="s">
        <v>432</v>
      </c>
      <c r="WOC44" s="562" t="s">
        <v>898</v>
      </c>
      <c r="WOD44" s="660" t="s">
        <v>432</v>
      </c>
      <c r="WOE44" s="562" t="s">
        <v>898</v>
      </c>
      <c r="WOF44" s="660" t="s">
        <v>432</v>
      </c>
      <c r="WOG44" s="562" t="s">
        <v>898</v>
      </c>
      <c r="WOH44" s="660" t="s">
        <v>432</v>
      </c>
      <c r="WOI44" s="562" t="s">
        <v>898</v>
      </c>
      <c r="WOJ44" s="660" t="s">
        <v>432</v>
      </c>
      <c r="WOK44" s="562" t="s">
        <v>898</v>
      </c>
      <c r="WOL44" s="660" t="s">
        <v>432</v>
      </c>
      <c r="WOM44" s="562" t="s">
        <v>898</v>
      </c>
      <c r="WON44" s="660" t="s">
        <v>432</v>
      </c>
      <c r="WOO44" s="562" t="s">
        <v>898</v>
      </c>
      <c r="WOP44" s="660" t="s">
        <v>432</v>
      </c>
      <c r="WOQ44" s="562" t="s">
        <v>898</v>
      </c>
      <c r="WOR44" s="660" t="s">
        <v>432</v>
      </c>
      <c r="WOS44" s="562" t="s">
        <v>898</v>
      </c>
      <c r="WOT44" s="660" t="s">
        <v>432</v>
      </c>
      <c r="WOU44" s="562" t="s">
        <v>898</v>
      </c>
      <c r="WOV44" s="660" t="s">
        <v>432</v>
      </c>
      <c r="WOW44" s="562" t="s">
        <v>898</v>
      </c>
      <c r="WOX44" s="660" t="s">
        <v>432</v>
      </c>
      <c r="WOY44" s="562" t="s">
        <v>898</v>
      </c>
      <c r="WOZ44" s="660" t="s">
        <v>432</v>
      </c>
      <c r="WPA44" s="562" t="s">
        <v>898</v>
      </c>
      <c r="WPB44" s="660" t="s">
        <v>432</v>
      </c>
      <c r="WPC44" s="562" t="s">
        <v>898</v>
      </c>
      <c r="WPD44" s="660" t="s">
        <v>432</v>
      </c>
      <c r="WPE44" s="562" t="s">
        <v>898</v>
      </c>
      <c r="WPF44" s="660" t="s">
        <v>432</v>
      </c>
      <c r="WPG44" s="562" t="s">
        <v>898</v>
      </c>
      <c r="WPH44" s="660" t="s">
        <v>432</v>
      </c>
      <c r="WPI44" s="562" t="s">
        <v>898</v>
      </c>
      <c r="WPJ44" s="660" t="s">
        <v>432</v>
      </c>
      <c r="WPK44" s="562" t="s">
        <v>898</v>
      </c>
      <c r="WPL44" s="660" t="s">
        <v>432</v>
      </c>
      <c r="WPM44" s="562" t="s">
        <v>898</v>
      </c>
      <c r="WPN44" s="660" t="s">
        <v>432</v>
      </c>
      <c r="WPO44" s="562" t="s">
        <v>898</v>
      </c>
      <c r="WPP44" s="660" t="s">
        <v>432</v>
      </c>
      <c r="WPQ44" s="562" t="s">
        <v>898</v>
      </c>
      <c r="WPR44" s="660" t="s">
        <v>432</v>
      </c>
      <c r="WPS44" s="562" t="s">
        <v>898</v>
      </c>
      <c r="WPT44" s="660" t="s">
        <v>432</v>
      </c>
      <c r="WPU44" s="562" t="s">
        <v>898</v>
      </c>
      <c r="WPV44" s="660" t="s">
        <v>432</v>
      </c>
      <c r="WPW44" s="562" t="s">
        <v>898</v>
      </c>
      <c r="WPX44" s="660" t="s">
        <v>432</v>
      </c>
      <c r="WPY44" s="562" t="s">
        <v>898</v>
      </c>
      <c r="WPZ44" s="660" t="s">
        <v>432</v>
      </c>
      <c r="WQA44" s="562" t="s">
        <v>898</v>
      </c>
      <c r="WQB44" s="660" t="s">
        <v>432</v>
      </c>
      <c r="WQC44" s="562" t="s">
        <v>898</v>
      </c>
      <c r="WQD44" s="660" t="s">
        <v>432</v>
      </c>
      <c r="WQE44" s="562" t="s">
        <v>898</v>
      </c>
      <c r="WQF44" s="660" t="s">
        <v>432</v>
      </c>
      <c r="WQG44" s="562" t="s">
        <v>898</v>
      </c>
      <c r="WQH44" s="660" t="s">
        <v>432</v>
      </c>
      <c r="WQI44" s="562" t="s">
        <v>898</v>
      </c>
      <c r="WQJ44" s="660" t="s">
        <v>432</v>
      </c>
      <c r="WQK44" s="562" t="s">
        <v>898</v>
      </c>
      <c r="WQL44" s="660" t="s">
        <v>432</v>
      </c>
      <c r="WQM44" s="562" t="s">
        <v>898</v>
      </c>
      <c r="WQN44" s="660" t="s">
        <v>432</v>
      </c>
      <c r="WQO44" s="562" t="s">
        <v>898</v>
      </c>
      <c r="WQP44" s="660" t="s">
        <v>432</v>
      </c>
      <c r="WQQ44" s="562" t="s">
        <v>898</v>
      </c>
      <c r="WQR44" s="660" t="s">
        <v>432</v>
      </c>
      <c r="WQS44" s="562" t="s">
        <v>898</v>
      </c>
      <c r="WQT44" s="660" t="s">
        <v>432</v>
      </c>
      <c r="WQU44" s="562" t="s">
        <v>898</v>
      </c>
      <c r="WQV44" s="660" t="s">
        <v>432</v>
      </c>
      <c r="WQW44" s="562" t="s">
        <v>898</v>
      </c>
      <c r="WQX44" s="660" t="s">
        <v>432</v>
      </c>
      <c r="WQY44" s="562" t="s">
        <v>898</v>
      </c>
      <c r="WQZ44" s="660" t="s">
        <v>432</v>
      </c>
      <c r="WRA44" s="562" t="s">
        <v>898</v>
      </c>
      <c r="WRB44" s="660" t="s">
        <v>432</v>
      </c>
      <c r="WRC44" s="562" t="s">
        <v>898</v>
      </c>
      <c r="WRD44" s="660" t="s">
        <v>432</v>
      </c>
      <c r="WRE44" s="562" t="s">
        <v>898</v>
      </c>
      <c r="WRF44" s="660" t="s">
        <v>432</v>
      </c>
      <c r="WRG44" s="562" t="s">
        <v>898</v>
      </c>
      <c r="WRH44" s="660" t="s">
        <v>432</v>
      </c>
      <c r="WRI44" s="562" t="s">
        <v>898</v>
      </c>
      <c r="WRJ44" s="660" t="s">
        <v>432</v>
      </c>
      <c r="WRK44" s="562" t="s">
        <v>898</v>
      </c>
      <c r="WRL44" s="660" t="s">
        <v>432</v>
      </c>
      <c r="WRM44" s="562" t="s">
        <v>898</v>
      </c>
      <c r="WRN44" s="660" t="s">
        <v>432</v>
      </c>
      <c r="WRO44" s="562" t="s">
        <v>898</v>
      </c>
      <c r="WRP44" s="660" t="s">
        <v>432</v>
      </c>
      <c r="WRQ44" s="562" t="s">
        <v>898</v>
      </c>
      <c r="WRR44" s="660" t="s">
        <v>432</v>
      </c>
      <c r="WRS44" s="562" t="s">
        <v>898</v>
      </c>
      <c r="WRT44" s="660" t="s">
        <v>432</v>
      </c>
      <c r="WRU44" s="562" t="s">
        <v>898</v>
      </c>
      <c r="WRV44" s="660" t="s">
        <v>432</v>
      </c>
      <c r="WRW44" s="562" t="s">
        <v>898</v>
      </c>
      <c r="WRX44" s="660" t="s">
        <v>432</v>
      </c>
      <c r="WRY44" s="562" t="s">
        <v>898</v>
      </c>
      <c r="WRZ44" s="660" t="s">
        <v>432</v>
      </c>
      <c r="WSA44" s="562" t="s">
        <v>898</v>
      </c>
      <c r="WSB44" s="660" t="s">
        <v>432</v>
      </c>
      <c r="WSC44" s="562" t="s">
        <v>898</v>
      </c>
      <c r="WSD44" s="660" t="s">
        <v>432</v>
      </c>
      <c r="WSE44" s="562" t="s">
        <v>898</v>
      </c>
      <c r="WSF44" s="660" t="s">
        <v>432</v>
      </c>
      <c r="WSG44" s="562" t="s">
        <v>898</v>
      </c>
      <c r="WSH44" s="660" t="s">
        <v>432</v>
      </c>
      <c r="WSI44" s="562" t="s">
        <v>898</v>
      </c>
      <c r="WSJ44" s="660" t="s">
        <v>432</v>
      </c>
      <c r="WSK44" s="562" t="s">
        <v>898</v>
      </c>
      <c r="WSL44" s="660" t="s">
        <v>432</v>
      </c>
      <c r="WSM44" s="562" t="s">
        <v>898</v>
      </c>
      <c r="WSN44" s="660" t="s">
        <v>432</v>
      </c>
      <c r="WSO44" s="562" t="s">
        <v>898</v>
      </c>
      <c r="WSP44" s="660" t="s">
        <v>432</v>
      </c>
      <c r="WSQ44" s="562" t="s">
        <v>898</v>
      </c>
      <c r="WSR44" s="660" t="s">
        <v>432</v>
      </c>
      <c r="WSS44" s="562" t="s">
        <v>898</v>
      </c>
      <c r="WST44" s="660" t="s">
        <v>432</v>
      </c>
      <c r="WSU44" s="562" t="s">
        <v>898</v>
      </c>
      <c r="WSV44" s="660" t="s">
        <v>432</v>
      </c>
      <c r="WSW44" s="562" t="s">
        <v>898</v>
      </c>
      <c r="WSX44" s="660" t="s">
        <v>432</v>
      </c>
      <c r="WSY44" s="562" t="s">
        <v>898</v>
      </c>
      <c r="WSZ44" s="660" t="s">
        <v>432</v>
      </c>
      <c r="WTA44" s="562" t="s">
        <v>898</v>
      </c>
      <c r="WTB44" s="660" t="s">
        <v>432</v>
      </c>
      <c r="WTC44" s="562" t="s">
        <v>898</v>
      </c>
      <c r="WTD44" s="660" t="s">
        <v>432</v>
      </c>
      <c r="WTE44" s="562" t="s">
        <v>898</v>
      </c>
      <c r="WTF44" s="660" t="s">
        <v>432</v>
      </c>
      <c r="WTG44" s="562" t="s">
        <v>898</v>
      </c>
      <c r="WTH44" s="660" t="s">
        <v>432</v>
      </c>
      <c r="WTI44" s="562" t="s">
        <v>898</v>
      </c>
      <c r="WTJ44" s="660" t="s">
        <v>432</v>
      </c>
      <c r="WTK44" s="562" t="s">
        <v>898</v>
      </c>
      <c r="WTL44" s="660" t="s">
        <v>432</v>
      </c>
      <c r="WTM44" s="562" t="s">
        <v>898</v>
      </c>
      <c r="WTN44" s="660" t="s">
        <v>432</v>
      </c>
      <c r="WTO44" s="562" t="s">
        <v>898</v>
      </c>
      <c r="WTP44" s="660" t="s">
        <v>432</v>
      </c>
      <c r="WTQ44" s="562" t="s">
        <v>898</v>
      </c>
      <c r="WTR44" s="660" t="s">
        <v>432</v>
      </c>
      <c r="WTS44" s="562" t="s">
        <v>898</v>
      </c>
      <c r="WTT44" s="660" t="s">
        <v>432</v>
      </c>
      <c r="WTU44" s="562" t="s">
        <v>898</v>
      </c>
      <c r="WTV44" s="660" t="s">
        <v>432</v>
      </c>
      <c r="WTW44" s="562" t="s">
        <v>898</v>
      </c>
      <c r="WTX44" s="660" t="s">
        <v>432</v>
      </c>
      <c r="WTY44" s="562" t="s">
        <v>898</v>
      </c>
      <c r="WTZ44" s="660" t="s">
        <v>432</v>
      </c>
      <c r="WUA44" s="562" t="s">
        <v>898</v>
      </c>
      <c r="WUB44" s="660" t="s">
        <v>432</v>
      </c>
      <c r="WUC44" s="562" t="s">
        <v>898</v>
      </c>
      <c r="WUD44" s="660" t="s">
        <v>432</v>
      </c>
      <c r="WUE44" s="562" t="s">
        <v>898</v>
      </c>
      <c r="WUF44" s="660" t="s">
        <v>432</v>
      </c>
      <c r="WUG44" s="562" t="s">
        <v>898</v>
      </c>
      <c r="WUH44" s="660" t="s">
        <v>432</v>
      </c>
      <c r="WUI44" s="562" t="s">
        <v>898</v>
      </c>
      <c r="WUJ44" s="660" t="s">
        <v>432</v>
      </c>
      <c r="WUK44" s="562" t="s">
        <v>898</v>
      </c>
      <c r="WUL44" s="660" t="s">
        <v>432</v>
      </c>
      <c r="WUM44" s="562" t="s">
        <v>898</v>
      </c>
      <c r="WUN44" s="660" t="s">
        <v>432</v>
      </c>
      <c r="WUO44" s="562" t="s">
        <v>898</v>
      </c>
      <c r="WUP44" s="660" t="s">
        <v>432</v>
      </c>
      <c r="WUQ44" s="562" t="s">
        <v>898</v>
      </c>
      <c r="WUR44" s="660" t="s">
        <v>432</v>
      </c>
      <c r="WUS44" s="562" t="s">
        <v>898</v>
      </c>
      <c r="WUT44" s="660" t="s">
        <v>432</v>
      </c>
      <c r="WUU44" s="562" t="s">
        <v>898</v>
      </c>
      <c r="WUV44" s="660" t="s">
        <v>432</v>
      </c>
      <c r="WUW44" s="562" t="s">
        <v>898</v>
      </c>
      <c r="WUX44" s="660" t="s">
        <v>432</v>
      </c>
      <c r="WUY44" s="562" t="s">
        <v>898</v>
      </c>
      <c r="WUZ44" s="660" t="s">
        <v>432</v>
      </c>
      <c r="WVA44" s="562" t="s">
        <v>898</v>
      </c>
      <c r="WVB44" s="660" t="s">
        <v>432</v>
      </c>
      <c r="WVC44" s="562" t="s">
        <v>898</v>
      </c>
      <c r="WVD44" s="660" t="s">
        <v>432</v>
      </c>
      <c r="WVE44" s="562" t="s">
        <v>898</v>
      </c>
      <c r="WVF44" s="660" t="s">
        <v>432</v>
      </c>
      <c r="WVG44" s="562" t="s">
        <v>898</v>
      </c>
      <c r="WVH44" s="660" t="s">
        <v>432</v>
      </c>
      <c r="WVI44" s="562" t="s">
        <v>898</v>
      </c>
      <c r="WVJ44" s="660" t="s">
        <v>432</v>
      </c>
      <c r="WVK44" s="562" t="s">
        <v>898</v>
      </c>
      <c r="WVL44" s="660" t="s">
        <v>432</v>
      </c>
      <c r="WVM44" s="562" t="s">
        <v>898</v>
      </c>
      <c r="WVN44" s="660" t="s">
        <v>432</v>
      </c>
      <c r="WVO44" s="562" t="s">
        <v>898</v>
      </c>
      <c r="WVP44" s="660" t="s">
        <v>432</v>
      </c>
      <c r="WVQ44" s="562" t="s">
        <v>898</v>
      </c>
      <c r="WVR44" s="660" t="s">
        <v>432</v>
      </c>
      <c r="WVS44" s="562" t="s">
        <v>898</v>
      </c>
      <c r="WVT44" s="660" t="s">
        <v>432</v>
      </c>
      <c r="WVU44" s="562" t="s">
        <v>898</v>
      </c>
      <c r="WVV44" s="660" t="s">
        <v>432</v>
      </c>
      <c r="WVW44" s="562" t="s">
        <v>898</v>
      </c>
      <c r="WVX44" s="660" t="s">
        <v>432</v>
      </c>
      <c r="WVY44" s="562" t="s">
        <v>898</v>
      </c>
      <c r="WVZ44" s="660" t="s">
        <v>432</v>
      </c>
      <c r="WWA44" s="562" t="s">
        <v>898</v>
      </c>
      <c r="WWB44" s="660" t="s">
        <v>432</v>
      </c>
      <c r="WWC44" s="562" t="s">
        <v>898</v>
      </c>
      <c r="WWD44" s="660" t="s">
        <v>432</v>
      </c>
      <c r="WWE44" s="562" t="s">
        <v>898</v>
      </c>
      <c r="WWF44" s="660" t="s">
        <v>432</v>
      </c>
      <c r="WWG44" s="562" t="s">
        <v>898</v>
      </c>
      <c r="WWH44" s="660" t="s">
        <v>432</v>
      </c>
      <c r="WWI44" s="562" t="s">
        <v>898</v>
      </c>
      <c r="WWJ44" s="660" t="s">
        <v>432</v>
      </c>
      <c r="WWK44" s="562" t="s">
        <v>898</v>
      </c>
      <c r="WWL44" s="660" t="s">
        <v>432</v>
      </c>
      <c r="WWM44" s="562" t="s">
        <v>898</v>
      </c>
      <c r="WWN44" s="660" t="s">
        <v>432</v>
      </c>
      <c r="WWO44" s="562" t="s">
        <v>898</v>
      </c>
      <c r="WWP44" s="660" t="s">
        <v>432</v>
      </c>
      <c r="WWQ44" s="562" t="s">
        <v>898</v>
      </c>
      <c r="WWR44" s="660" t="s">
        <v>432</v>
      </c>
      <c r="WWS44" s="562" t="s">
        <v>898</v>
      </c>
      <c r="WWT44" s="660" t="s">
        <v>432</v>
      </c>
      <c r="WWU44" s="562" t="s">
        <v>898</v>
      </c>
      <c r="WWV44" s="660" t="s">
        <v>432</v>
      </c>
      <c r="WWW44" s="562" t="s">
        <v>898</v>
      </c>
      <c r="WWX44" s="660" t="s">
        <v>432</v>
      </c>
      <c r="WWY44" s="562" t="s">
        <v>898</v>
      </c>
      <c r="WWZ44" s="660" t="s">
        <v>432</v>
      </c>
      <c r="WXA44" s="562" t="s">
        <v>898</v>
      </c>
      <c r="WXB44" s="660" t="s">
        <v>432</v>
      </c>
      <c r="WXC44" s="562" t="s">
        <v>898</v>
      </c>
      <c r="WXD44" s="660" t="s">
        <v>432</v>
      </c>
      <c r="WXE44" s="562" t="s">
        <v>898</v>
      </c>
      <c r="WXF44" s="660" t="s">
        <v>432</v>
      </c>
      <c r="WXG44" s="562" t="s">
        <v>898</v>
      </c>
      <c r="WXH44" s="660" t="s">
        <v>432</v>
      </c>
      <c r="WXI44" s="562" t="s">
        <v>898</v>
      </c>
      <c r="WXJ44" s="660" t="s">
        <v>432</v>
      </c>
      <c r="WXK44" s="562" t="s">
        <v>898</v>
      </c>
      <c r="WXL44" s="660" t="s">
        <v>432</v>
      </c>
      <c r="WXM44" s="562" t="s">
        <v>898</v>
      </c>
      <c r="WXN44" s="660" t="s">
        <v>432</v>
      </c>
      <c r="WXO44" s="562" t="s">
        <v>898</v>
      </c>
      <c r="WXP44" s="660" t="s">
        <v>432</v>
      </c>
      <c r="WXQ44" s="562" t="s">
        <v>898</v>
      </c>
      <c r="WXR44" s="660" t="s">
        <v>432</v>
      </c>
      <c r="WXS44" s="562" t="s">
        <v>898</v>
      </c>
      <c r="WXT44" s="660" t="s">
        <v>432</v>
      </c>
      <c r="WXU44" s="562" t="s">
        <v>898</v>
      </c>
      <c r="WXV44" s="660" t="s">
        <v>432</v>
      </c>
      <c r="WXW44" s="562" t="s">
        <v>898</v>
      </c>
      <c r="WXX44" s="660" t="s">
        <v>432</v>
      </c>
      <c r="WXY44" s="562" t="s">
        <v>898</v>
      </c>
      <c r="WXZ44" s="660" t="s">
        <v>432</v>
      </c>
      <c r="WYA44" s="562" t="s">
        <v>898</v>
      </c>
      <c r="WYB44" s="660" t="s">
        <v>432</v>
      </c>
      <c r="WYC44" s="562" t="s">
        <v>898</v>
      </c>
      <c r="WYD44" s="660" t="s">
        <v>432</v>
      </c>
      <c r="WYE44" s="562" t="s">
        <v>898</v>
      </c>
      <c r="WYF44" s="660" t="s">
        <v>432</v>
      </c>
      <c r="WYG44" s="562" t="s">
        <v>898</v>
      </c>
      <c r="WYH44" s="660" t="s">
        <v>432</v>
      </c>
      <c r="WYI44" s="562" t="s">
        <v>898</v>
      </c>
      <c r="WYJ44" s="660" t="s">
        <v>432</v>
      </c>
      <c r="WYK44" s="562" t="s">
        <v>898</v>
      </c>
      <c r="WYL44" s="660" t="s">
        <v>432</v>
      </c>
      <c r="WYM44" s="562" t="s">
        <v>898</v>
      </c>
      <c r="WYN44" s="660" t="s">
        <v>432</v>
      </c>
      <c r="WYO44" s="562" t="s">
        <v>898</v>
      </c>
      <c r="WYP44" s="660" t="s">
        <v>432</v>
      </c>
      <c r="WYQ44" s="562" t="s">
        <v>898</v>
      </c>
      <c r="WYR44" s="660" t="s">
        <v>432</v>
      </c>
      <c r="WYS44" s="562" t="s">
        <v>898</v>
      </c>
      <c r="WYT44" s="660" t="s">
        <v>432</v>
      </c>
      <c r="WYU44" s="562" t="s">
        <v>898</v>
      </c>
      <c r="WYV44" s="660" t="s">
        <v>432</v>
      </c>
      <c r="WYW44" s="562" t="s">
        <v>898</v>
      </c>
      <c r="WYX44" s="660" t="s">
        <v>432</v>
      </c>
      <c r="WYY44" s="562" t="s">
        <v>898</v>
      </c>
      <c r="WYZ44" s="660" t="s">
        <v>432</v>
      </c>
      <c r="WZA44" s="562" t="s">
        <v>898</v>
      </c>
      <c r="WZB44" s="660" t="s">
        <v>432</v>
      </c>
      <c r="WZC44" s="562" t="s">
        <v>898</v>
      </c>
      <c r="WZD44" s="660" t="s">
        <v>432</v>
      </c>
      <c r="WZE44" s="562" t="s">
        <v>898</v>
      </c>
      <c r="WZF44" s="660" t="s">
        <v>432</v>
      </c>
      <c r="WZG44" s="562" t="s">
        <v>898</v>
      </c>
      <c r="WZH44" s="660" t="s">
        <v>432</v>
      </c>
      <c r="WZI44" s="562" t="s">
        <v>898</v>
      </c>
      <c r="WZJ44" s="660" t="s">
        <v>432</v>
      </c>
      <c r="WZK44" s="562" t="s">
        <v>898</v>
      </c>
      <c r="WZL44" s="660" t="s">
        <v>432</v>
      </c>
      <c r="WZM44" s="562" t="s">
        <v>898</v>
      </c>
      <c r="WZN44" s="660" t="s">
        <v>432</v>
      </c>
      <c r="WZO44" s="562" t="s">
        <v>898</v>
      </c>
      <c r="WZP44" s="660" t="s">
        <v>432</v>
      </c>
      <c r="WZQ44" s="562" t="s">
        <v>898</v>
      </c>
      <c r="WZR44" s="660" t="s">
        <v>432</v>
      </c>
      <c r="WZS44" s="562" t="s">
        <v>898</v>
      </c>
      <c r="WZT44" s="660" t="s">
        <v>432</v>
      </c>
      <c r="WZU44" s="562" t="s">
        <v>898</v>
      </c>
      <c r="WZV44" s="660" t="s">
        <v>432</v>
      </c>
      <c r="WZW44" s="562" t="s">
        <v>898</v>
      </c>
      <c r="WZX44" s="660" t="s">
        <v>432</v>
      </c>
      <c r="WZY44" s="562" t="s">
        <v>898</v>
      </c>
      <c r="WZZ44" s="660" t="s">
        <v>432</v>
      </c>
      <c r="XAA44" s="562" t="s">
        <v>898</v>
      </c>
      <c r="XAB44" s="660" t="s">
        <v>432</v>
      </c>
      <c r="XAC44" s="562" t="s">
        <v>898</v>
      </c>
      <c r="XAD44" s="660" t="s">
        <v>432</v>
      </c>
      <c r="XAE44" s="562" t="s">
        <v>898</v>
      </c>
      <c r="XAF44" s="660" t="s">
        <v>432</v>
      </c>
      <c r="XAG44" s="562" t="s">
        <v>898</v>
      </c>
      <c r="XAH44" s="660" t="s">
        <v>432</v>
      </c>
      <c r="XAI44" s="562" t="s">
        <v>898</v>
      </c>
      <c r="XAJ44" s="660" t="s">
        <v>432</v>
      </c>
      <c r="XAK44" s="562" t="s">
        <v>898</v>
      </c>
      <c r="XAL44" s="660" t="s">
        <v>432</v>
      </c>
      <c r="XAM44" s="562" t="s">
        <v>898</v>
      </c>
      <c r="XAN44" s="660" t="s">
        <v>432</v>
      </c>
      <c r="XAO44" s="562" t="s">
        <v>898</v>
      </c>
      <c r="XAP44" s="660" t="s">
        <v>432</v>
      </c>
      <c r="XAQ44" s="562" t="s">
        <v>898</v>
      </c>
      <c r="XAR44" s="660" t="s">
        <v>432</v>
      </c>
      <c r="XAS44" s="562" t="s">
        <v>898</v>
      </c>
    </row>
    <row r="45" spans="1:16269" s="624" customFormat="1" ht="23.25" x14ac:dyDescent="0.2">
      <c r="A45" s="618" t="s">
        <v>283</v>
      </c>
      <c r="B45" s="1079" t="s">
        <v>326</v>
      </c>
      <c r="C45" s="619">
        <f>'2.1.Bevételek_részletes'!C50</f>
        <v>0</v>
      </c>
      <c r="D45" s="620">
        <f>'2.1.Bevételek_részletes'!D50</f>
        <v>0</v>
      </c>
      <c r="E45" s="620">
        <f>'2.1.Bevételek_részletes'!E50</f>
        <v>0</v>
      </c>
      <c r="F45" s="621"/>
      <c r="G45" s="619"/>
      <c r="H45" s="620"/>
      <c r="I45" s="620"/>
      <c r="J45" s="621"/>
      <c r="K45" s="619">
        <f t="shared" si="6"/>
        <v>0</v>
      </c>
      <c r="L45" s="620">
        <f t="shared" si="6"/>
        <v>0</v>
      </c>
      <c r="M45" s="620">
        <f t="shared" si="6"/>
        <v>0</v>
      </c>
      <c r="N45" s="621"/>
      <c r="O45" s="657"/>
      <c r="P45" s="658"/>
      <c r="Q45" s="659"/>
      <c r="R45" s="658"/>
      <c r="S45" s="659"/>
      <c r="T45" s="658"/>
      <c r="U45" s="659"/>
      <c r="V45" s="658"/>
      <c r="W45" s="659"/>
      <c r="X45" s="658"/>
      <c r="Y45" s="659"/>
      <c r="Z45" s="658"/>
      <c r="AA45" s="658"/>
      <c r="AB45" s="658"/>
      <c r="AC45" s="658"/>
      <c r="AD45" s="658"/>
      <c r="AE45" s="658"/>
      <c r="AF45" s="658"/>
      <c r="AG45" s="659"/>
      <c r="AH45" s="658"/>
      <c r="AI45" s="659"/>
      <c r="AJ45" s="658"/>
      <c r="AK45" s="659"/>
      <c r="AL45" s="658"/>
      <c r="AM45" s="562" t="s">
        <v>326</v>
      </c>
      <c r="AN45" s="660" t="s">
        <v>283</v>
      </c>
      <c r="AO45" s="562" t="s">
        <v>326</v>
      </c>
      <c r="AP45" s="660" t="s">
        <v>283</v>
      </c>
      <c r="AQ45" s="562" t="s">
        <v>326</v>
      </c>
      <c r="AR45" s="660" t="s">
        <v>283</v>
      </c>
      <c r="AS45" s="562" t="s">
        <v>326</v>
      </c>
      <c r="AT45" s="660" t="s">
        <v>283</v>
      </c>
      <c r="AU45" s="562" t="s">
        <v>326</v>
      </c>
      <c r="AV45" s="660" t="s">
        <v>283</v>
      </c>
      <c r="AW45" s="562" t="s">
        <v>326</v>
      </c>
      <c r="AX45" s="660" t="s">
        <v>283</v>
      </c>
      <c r="AY45" s="562" t="s">
        <v>326</v>
      </c>
      <c r="AZ45" s="660" t="s">
        <v>283</v>
      </c>
      <c r="BA45" s="562" t="s">
        <v>326</v>
      </c>
      <c r="BB45" s="660" t="s">
        <v>283</v>
      </c>
      <c r="BC45" s="562" t="s">
        <v>326</v>
      </c>
      <c r="BD45" s="660" t="s">
        <v>283</v>
      </c>
      <c r="BE45" s="562" t="s">
        <v>326</v>
      </c>
      <c r="BF45" s="660" t="s">
        <v>283</v>
      </c>
      <c r="BG45" s="562" t="s">
        <v>326</v>
      </c>
      <c r="BH45" s="660" t="s">
        <v>283</v>
      </c>
      <c r="BI45" s="562" t="s">
        <v>326</v>
      </c>
      <c r="BJ45" s="660" t="s">
        <v>283</v>
      </c>
      <c r="BK45" s="562" t="s">
        <v>326</v>
      </c>
      <c r="BL45" s="660" t="s">
        <v>283</v>
      </c>
      <c r="BM45" s="562" t="s">
        <v>326</v>
      </c>
      <c r="BN45" s="660" t="s">
        <v>283</v>
      </c>
      <c r="BO45" s="562" t="s">
        <v>326</v>
      </c>
      <c r="BP45" s="660" t="s">
        <v>283</v>
      </c>
      <c r="BQ45" s="562" t="s">
        <v>326</v>
      </c>
      <c r="BR45" s="660" t="s">
        <v>283</v>
      </c>
      <c r="BS45" s="562" t="s">
        <v>326</v>
      </c>
      <c r="BT45" s="660" t="s">
        <v>283</v>
      </c>
      <c r="BU45" s="562" t="s">
        <v>326</v>
      </c>
      <c r="BV45" s="660" t="s">
        <v>283</v>
      </c>
      <c r="BW45" s="562" t="s">
        <v>326</v>
      </c>
      <c r="BX45" s="660" t="s">
        <v>283</v>
      </c>
      <c r="BY45" s="562" t="s">
        <v>326</v>
      </c>
      <c r="BZ45" s="660" t="s">
        <v>283</v>
      </c>
      <c r="CA45" s="562" t="s">
        <v>326</v>
      </c>
      <c r="CB45" s="660" t="s">
        <v>283</v>
      </c>
      <c r="CC45" s="562" t="s">
        <v>326</v>
      </c>
      <c r="CD45" s="660" t="s">
        <v>283</v>
      </c>
      <c r="CE45" s="562" t="s">
        <v>326</v>
      </c>
      <c r="CF45" s="660" t="s">
        <v>283</v>
      </c>
      <c r="CG45" s="562" t="s">
        <v>326</v>
      </c>
      <c r="CH45" s="660" t="s">
        <v>283</v>
      </c>
      <c r="CI45" s="562" t="s">
        <v>326</v>
      </c>
      <c r="CJ45" s="660" t="s">
        <v>283</v>
      </c>
      <c r="CK45" s="562" t="s">
        <v>326</v>
      </c>
      <c r="CL45" s="660" t="s">
        <v>283</v>
      </c>
      <c r="CM45" s="562" t="s">
        <v>326</v>
      </c>
      <c r="CN45" s="660" t="s">
        <v>283</v>
      </c>
      <c r="CO45" s="562" t="s">
        <v>326</v>
      </c>
      <c r="CP45" s="660" t="s">
        <v>283</v>
      </c>
      <c r="CQ45" s="562" t="s">
        <v>326</v>
      </c>
      <c r="CR45" s="660" t="s">
        <v>283</v>
      </c>
      <c r="CS45" s="562" t="s">
        <v>326</v>
      </c>
      <c r="CT45" s="660" t="s">
        <v>283</v>
      </c>
      <c r="CU45" s="562" t="s">
        <v>326</v>
      </c>
      <c r="CV45" s="660" t="s">
        <v>283</v>
      </c>
      <c r="CW45" s="562" t="s">
        <v>326</v>
      </c>
      <c r="CX45" s="660" t="s">
        <v>283</v>
      </c>
      <c r="CY45" s="562" t="s">
        <v>326</v>
      </c>
      <c r="CZ45" s="660" t="s">
        <v>283</v>
      </c>
      <c r="DA45" s="562" t="s">
        <v>326</v>
      </c>
      <c r="DB45" s="660" t="s">
        <v>283</v>
      </c>
      <c r="DC45" s="562" t="s">
        <v>326</v>
      </c>
      <c r="DD45" s="660" t="s">
        <v>283</v>
      </c>
      <c r="DE45" s="562" t="s">
        <v>326</v>
      </c>
      <c r="DF45" s="660" t="s">
        <v>283</v>
      </c>
      <c r="DG45" s="562" t="s">
        <v>326</v>
      </c>
      <c r="DH45" s="660" t="s">
        <v>283</v>
      </c>
      <c r="DI45" s="562" t="s">
        <v>326</v>
      </c>
      <c r="DJ45" s="660" t="s">
        <v>283</v>
      </c>
      <c r="DK45" s="562" t="s">
        <v>326</v>
      </c>
      <c r="DL45" s="660" t="s">
        <v>283</v>
      </c>
      <c r="DM45" s="562" t="s">
        <v>326</v>
      </c>
      <c r="DN45" s="660" t="s">
        <v>283</v>
      </c>
      <c r="DO45" s="562" t="s">
        <v>326</v>
      </c>
      <c r="DP45" s="660" t="s">
        <v>283</v>
      </c>
      <c r="DQ45" s="562" t="s">
        <v>326</v>
      </c>
      <c r="DR45" s="660" t="s">
        <v>283</v>
      </c>
      <c r="DS45" s="562" t="s">
        <v>326</v>
      </c>
      <c r="DT45" s="660" t="s">
        <v>283</v>
      </c>
      <c r="DU45" s="562" t="s">
        <v>326</v>
      </c>
      <c r="DV45" s="660" t="s">
        <v>283</v>
      </c>
      <c r="DW45" s="562" t="s">
        <v>326</v>
      </c>
      <c r="DX45" s="660" t="s">
        <v>283</v>
      </c>
      <c r="DY45" s="562" t="s">
        <v>326</v>
      </c>
      <c r="DZ45" s="660" t="s">
        <v>283</v>
      </c>
      <c r="EA45" s="562" t="s">
        <v>326</v>
      </c>
      <c r="EB45" s="660" t="s">
        <v>283</v>
      </c>
      <c r="EC45" s="562" t="s">
        <v>326</v>
      </c>
      <c r="ED45" s="660" t="s">
        <v>283</v>
      </c>
      <c r="EE45" s="562" t="s">
        <v>326</v>
      </c>
      <c r="EF45" s="660" t="s">
        <v>283</v>
      </c>
      <c r="EG45" s="562" t="s">
        <v>326</v>
      </c>
      <c r="EH45" s="660" t="s">
        <v>283</v>
      </c>
      <c r="EI45" s="562" t="s">
        <v>326</v>
      </c>
      <c r="EJ45" s="660" t="s">
        <v>283</v>
      </c>
      <c r="EK45" s="562" t="s">
        <v>326</v>
      </c>
      <c r="EL45" s="660" t="s">
        <v>283</v>
      </c>
      <c r="EM45" s="562" t="s">
        <v>326</v>
      </c>
      <c r="EN45" s="660" t="s">
        <v>283</v>
      </c>
      <c r="EO45" s="562" t="s">
        <v>326</v>
      </c>
      <c r="EP45" s="660" t="s">
        <v>283</v>
      </c>
      <c r="EQ45" s="562" t="s">
        <v>326</v>
      </c>
      <c r="ER45" s="660" t="s">
        <v>283</v>
      </c>
      <c r="ES45" s="562" t="s">
        <v>326</v>
      </c>
      <c r="ET45" s="660" t="s">
        <v>283</v>
      </c>
      <c r="EU45" s="562" t="s">
        <v>326</v>
      </c>
      <c r="EV45" s="660" t="s">
        <v>283</v>
      </c>
      <c r="EW45" s="562" t="s">
        <v>326</v>
      </c>
      <c r="EX45" s="660" t="s">
        <v>283</v>
      </c>
      <c r="EY45" s="562" t="s">
        <v>326</v>
      </c>
      <c r="EZ45" s="660" t="s">
        <v>283</v>
      </c>
      <c r="FA45" s="562" t="s">
        <v>326</v>
      </c>
      <c r="FB45" s="660" t="s">
        <v>283</v>
      </c>
      <c r="FC45" s="562" t="s">
        <v>326</v>
      </c>
      <c r="FD45" s="660" t="s">
        <v>283</v>
      </c>
      <c r="FE45" s="562" t="s">
        <v>326</v>
      </c>
      <c r="FF45" s="660" t="s">
        <v>283</v>
      </c>
      <c r="FG45" s="562" t="s">
        <v>326</v>
      </c>
      <c r="FH45" s="660" t="s">
        <v>283</v>
      </c>
      <c r="FI45" s="562" t="s">
        <v>326</v>
      </c>
      <c r="FJ45" s="660" t="s">
        <v>283</v>
      </c>
      <c r="FK45" s="562" t="s">
        <v>326</v>
      </c>
      <c r="FL45" s="660" t="s">
        <v>283</v>
      </c>
      <c r="FM45" s="562" t="s">
        <v>326</v>
      </c>
      <c r="FN45" s="660" t="s">
        <v>283</v>
      </c>
      <c r="FO45" s="562" t="s">
        <v>326</v>
      </c>
      <c r="FP45" s="660" t="s">
        <v>283</v>
      </c>
      <c r="FQ45" s="562" t="s">
        <v>326</v>
      </c>
      <c r="FR45" s="660" t="s">
        <v>283</v>
      </c>
      <c r="FS45" s="562" t="s">
        <v>326</v>
      </c>
      <c r="FT45" s="660" t="s">
        <v>283</v>
      </c>
      <c r="FU45" s="562" t="s">
        <v>326</v>
      </c>
      <c r="FV45" s="660" t="s">
        <v>283</v>
      </c>
      <c r="FW45" s="562" t="s">
        <v>326</v>
      </c>
      <c r="FX45" s="660" t="s">
        <v>283</v>
      </c>
      <c r="FY45" s="562" t="s">
        <v>326</v>
      </c>
      <c r="FZ45" s="660" t="s">
        <v>283</v>
      </c>
      <c r="GA45" s="562" t="s">
        <v>326</v>
      </c>
      <c r="GB45" s="660" t="s">
        <v>283</v>
      </c>
      <c r="GC45" s="562" t="s">
        <v>326</v>
      </c>
      <c r="GD45" s="660" t="s">
        <v>283</v>
      </c>
      <c r="GE45" s="562" t="s">
        <v>326</v>
      </c>
      <c r="GF45" s="660" t="s">
        <v>283</v>
      </c>
      <c r="GG45" s="562" t="s">
        <v>326</v>
      </c>
      <c r="GH45" s="660" t="s">
        <v>283</v>
      </c>
      <c r="GI45" s="562" t="s">
        <v>326</v>
      </c>
      <c r="GJ45" s="660" t="s">
        <v>283</v>
      </c>
      <c r="GK45" s="562" t="s">
        <v>326</v>
      </c>
      <c r="GL45" s="660" t="s">
        <v>283</v>
      </c>
      <c r="GM45" s="562" t="s">
        <v>326</v>
      </c>
      <c r="GN45" s="660" t="s">
        <v>283</v>
      </c>
      <c r="GO45" s="562" t="s">
        <v>326</v>
      </c>
      <c r="GP45" s="660" t="s">
        <v>283</v>
      </c>
      <c r="GQ45" s="562" t="s">
        <v>326</v>
      </c>
      <c r="GR45" s="660" t="s">
        <v>283</v>
      </c>
      <c r="GS45" s="562" t="s">
        <v>326</v>
      </c>
      <c r="GT45" s="660" t="s">
        <v>283</v>
      </c>
      <c r="GU45" s="562" t="s">
        <v>326</v>
      </c>
      <c r="GV45" s="660" t="s">
        <v>283</v>
      </c>
      <c r="GW45" s="562" t="s">
        <v>326</v>
      </c>
      <c r="GX45" s="660" t="s">
        <v>283</v>
      </c>
      <c r="GY45" s="562" t="s">
        <v>326</v>
      </c>
      <c r="GZ45" s="660" t="s">
        <v>283</v>
      </c>
      <c r="HA45" s="562" t="s">
        <v>326</v>
      </c>
      <c r="HB45" s="660" t="s">
        <v>283</v>
      </c>
      <c r="HC45" s="562" t="s">
        <v>326</v>
      </c>
      <c r="HD45" s="660" t="s">
        <v>283</v>
      </c>
      <c r="HE45" s="562" t="s">
        <v>326</v>
      </c>
      <c r="HF45" s="660" t="s">
        <v>283</v>
      </c>
      <c r="HG45" s="562" t="s">
        <v>326</v>
      </c>
      <c r="HH45" s="660" t="s">
        <v>283</v>
      </c>
      <c r="HI45" s="562" t="s">
        <v>326</v>
      </c>
      <c r="HJ45" s="660" t="s">
        <v>283</v>
      </c>
      <c r="HK45" s="562" t="s">
        <v>326</v>
      </c>
      <c r="HL45" s="660" t="s">
        <v>283</v>
      </c>
      <c r="HM45" s="562" t="s">
        <v>326</v>
      </c>
      <c r="HN45" s="660" t="s">
        <v>283</v>
      </c>
      <c r="HO45" s="562" t="s">
        <v>326</v>
      </c>
      <c r="HP45" s="660" t="s">
        <v>283</v>
      </c>
      <c r="HQ45" s="562" t="s">
        <v>326</v>
      </c>
      <c r="HR45" s="660" t="s">
        <v>283</v>
      </c>
      <c r="HS45" s="562" t="s">
        <v>326</v>
      </c>
      <c r="HT45" s="660" t="s">
        <v>283</v>
      </c>
      <c r="HU45" s="562" t="s">
        <v>326</v>
      </c>
      <c r="HV45" s="660" t="s">
        <v>283</v>
      </c>
      <c r="HW45" s="562" t="s">
        <v>326</v>
      </c>
      <c r="HX45" s="660" t="s">
        <v>283</v>
      </c>
      <c r="HY45" s="562" t="s">
        <v>326</v>
      </c>
      <c r="HZ45" s="660" t="s">
        <v>283</v>
      </c>
      <c r="IA45" s="562" t="s">
        <v>326</v>
      </c>
      <c r="IB45" s="660" t="s">
        <v>283</v>
      </c>
      <c r="IC45" s="562" t="s">
        <v>326</v>
      </c>
      <c r="ID45" s="660" t="s">
        <v>283</v>
      </c>
      <c r="IE45" s="562" t="s">
        <v>326</v>
      </c>
      <c r="IF45" s="660" t="s">
        <v>283</v>
      </c>
      <c r="IG45" s="562" t="s">
        <v>326</v>
      </c>
      <c r="IH45" s="660" t="s">
        <v>283</v>
      </c>
      <c r="II45" s="562" t="s">
        <v>326</v>
      </c>
      <c r="IJ45" s="660" t="s">
        <v>283</v>
      </c>
      <c r="IK45" s="562" t="s">
        <v>326</v>
      </c>
      <c r="IL45" s="660" t="s">
        <v>283</v>
      </c>
      <c r="IM45" s="562" t="s">
        <v>326</v>
      </c>
      <c r="IN45" s="660" t="s">
        <v>283</v>
      </c>
      <c r="IO45" s="562" t="s">
        <v>326</v>
      </c>
      <c r="IP45" s="660" t="s">
        <v>283</v>
      </c>
      <c r="IQ45" s="562" t="s">
        <v>326</v>
      </c>
      <c r="IR45" s="660" t="s">
        <v>283</v>
      </c>
      <c r="IS45" s="562" t="s">
        <v>326</v>
      </c>
      <c r="IT45" s="660" t="s">
        <v>283</v>
      </c>
      <c r="IU45" s="562" t="s">
        <v>326</v>
      </c>
      <c r="IV45" s="660" t="s">
        <v>283</v>
      </c>
      <c r="IW45" s="562" t="s">
        <v>326</v>
      </c>
      <c r="IX45" s="660" t="s">
        <v>283</v>
      </c>
      <c r="IY45" s="562" t="s">
        <v>326</v>
      </c>
      <c r="IZ45" s="660" t="s">
        <v>283</v>
      </c>
      <c r="JA45" s="562" t="s">
        <v>326</v>
      </c>
      <c r="JB45" s="660" t="s">
        <v>283</v>
      </c>
      <c r="JC45" s="562" t="s">
        <v>326</v>
      </c>
      <c r="JD45" s="660" t="s">
        <v>283</v>
      </c>
      <c r="JE45" s="562" t="s">
        <v>326</v>
      </c>
      <c r="JF45" s="660" t="s">
        <v>283</v>
      </c>
      <c r="JG45" s="562" t="s">
        <v>326</v>
      </c>
      <c r="JH45" s="660" t="s">
        <v>283</v>
      </c>
      <c r="JI45" s="562" t="s">
        <v>326</v>
      </c>
      <c r="JJ45" s="660" t="s">
        <v>283</v>
      </c>
      <c r="JK45" s="562" t="s">
        <v>326</v>
      </c>
      <c r="JL45" s="660" t="s">
        <v>283</v>
      </c>
      <c r="JM45" s="562" t="s">
        <v>326</v>
      </c>
      <c r="JN45" s="660" t="s">
        <v>283</v>
      </c>
      <c r="JO45" s="562" t="s">
        <v>326</v>
      </c>
      <c r="JP45" s="660" t="s">
        <v>283</v>
      </c>
      <c r="JQ45" s="562" t="s">
        <v>326</v>
      </c>
      <c r="JR45" s="660" t="s">
        <v>283</v>
      </c>
      <c r="JS45" s="562" t="s">
        <v>326</v>
      </c>
      <c r="JT45" s="660" t="s">
        <v>283</v>
      </c>
      <c r="JU45" s="562" t="s">
        <v>326</v>
      </c>
      <c r="JV45" s="660" t="s">
        <v>283</v>
      </c>
      <c r="JW45" s="562" t="s">
        <v>326</v>
      </c>
      <c r="JX45" s="660" t="s">
        <v>283</v>
      </c>
      <c r="JY45" s="562" t="s">
        <v>326</v>
      </c>
      <c r="JZ45" s="660" t="s">
        <v>283</v>
      </c>
      <c r="KA45" s="562" t="s">
        <v>326</v>
      </c>
      <c r="KB45" s="660" t="s">
        <v>283</v>
      </c>
      <c r="KC45" s="562" t="s">
        <v>326</v>
      </c>
      <c r="KD45" s="660" t="s">
        <v>283</v>
      </c>
      <c r="KE45" s="562" t="s">
        <v>326</v>
      </c>
      <c r="KF45" s="660" t="s">
        <v>283</v>
      </c>
      <c r="KG45" s="562" t="s">
        <v>326</v>
      </c>
      <c r="KH45" s="660" t="s">
        <v>283</v>
      </c>
      <c r="KI45" s="562" t="s">
        <v>326</v>
      </c>
      <c r="KJ45" s="660" t="s">
        <v>283</v>
      </c>
      <c r="KK45" s="562" t="s">
        <v>326</v>
      </c>
      <c r="KL45" s="660" t="s">
        <v>283</v>
      </c>
      <c r="KM45" s="562" t="s">
        <v>326</v>
      </c>
      <c r="KN45" s="660" t="s">
        <v>283</v>
      </c>
      <c r="KO45" s="562" t="s">
        <v>326</v>
      </c>
      <c r="KP45" s="660" t="s">
        <v>283</v>
      </c>
      <c r="KQ45" s="562" t="s">
        <v>326</v>
      </c>
      <c r="KR45" s="660" t="s">
        <v>283</v>
      </c>
      <c r="KS45" s="562" t="s">
        <v>326</v>
      </c>
      <c r="KT45" s="660" t="s">
        <v>283</v>
      </c>
      <c r="KU45" s="562" t="s">
        <v>326</v>
      </c>
      <c r="KV45" s="660" t="s">
        <v>283</v>
      </c>
      <c r="KW45" s="562" t="s">
        <v>326</v>
      </c>
      <c r="KX45" s="660" t="s">
        <v>283</v>
      </c>
      <c r="KY45" s="562" t="s">
        <v>326</v>
      </c>
      <c r="KZ45" s="660" t="s">
        <v>283</v>
      </c>
      <c r="LA45" s="562" t="s">
        <v>326</v>
      </c>
      <c r="LB45" s="660" t="s">
        <v>283</v>
      </c>
      <c r="LC45" s="562" t="s">
        <v>326</v>
      </c>
      <c r="LD45" s="660" t="s">
        <v>283</v>
      </c>
      <c r="LE45" s="562" t="s">
        <v>326</v>
      </c>
      <c r="LF45" s="660" t="s">
        <v>283</v>
      </c>
      <c r="LG45" s="562" t="s">
        <v>326</v>
      </c>
      <c r="LH45" s="660" t="s">
        <v>283</v>
      </c>
      <c r="LI45" s="562" t="s">
        <v>326</v>
      </c>
      <c r="LJ45" s="660" t="s">
        <v>283</v>
      </c>
      <c r="LK45" s="562" t="s">
        <v>326</v>
      </c>
      <c r="LL45" s="660" t="s">
        <v>283</v>
      </c>
      <c r="LM45" s="562" t="s">
        <v>326</v>
      </c>
      <c r="LN45" s="660" t="s">
        <v>283</v>
      </c>
      <c r="LO45" s="562" t="s">
        <v>326</v>
      </c>
      <c r="LP45" s="660" t="s">
        <v>283</v>
      </c>
      <c r="LQ45" s="562" t="s">
        <v>326</v>
      </c>
      <c r="LR45" s="660" t="s">
        <v>283</v>
      </c>
      <c r="LS45" s="562" t="s">
        <v>326</v>
      </c>
      <c r="LT45" s="660" t="s">
        <v>283</v>
      </c>
      <c r="LU45" s="562" t="s">
        <v>326</v>
      </c>
      <c r="LV45" s="660" t="s">
        <v>283</v>
      </c>
      <c r="LW45" s="562" t="s">
        <v>326</v>
      </c>
      <c r="LX45" s="660" t="s">
        <v>283</v>
      </c>
      <c r="LY45" s="562" t="s">
        <v>326</v>
      </c>
      <c r="LZ45" s="660" t="s">
        <v>283</v>
      </c>
      <c r="MA45" s="562" t="s">
        <v>326</v>
      </c>
      <c r="MB45" s="660" t="s">
        <v>283</v>
      </c>
      <c r="MC45" s="562" t="s">
        <v>326</v>
      </c>
      <c r="MD45" s="660" t="s">
        <v>283</v>
      </c>
      <c r="ME45" s="562" t="s">
        <v>326</v>
      </c>
      <c r="MF45" s="660" t="s">
        <v>283</v>
      </c>
      <c r="MG45" s="562" t="s">
        <v>326</v>
      </c>
      <c r="MH45" s="660" t="s">
        <v>283</v>
      </c>
      <c r="MI45" s="562" t="s">
        <v>326</v>
      </c>
      <c r="MJ45" s="660" t="s">
        <v>283</v>
      </c>
      <c r="MK45" s="562" t="s">
        <v>326</v>
      </c>
      <c r="ML45" s="660" t="s">
        <v>283</v>
      </c>
      <c r="MM45" s="562" t="s">
        <v>326</v>
      </c>
      <c r="MN45" s="660" t="s">
        <v>283</v>
      </c>
      <c r="MO45" s="562" t="s">
        <v>326</v>
      </c>
      <c r="MP45" s="660" t="s">
        <v>283</v>
      </c>
      <c r="MQ45" s="562" t="s">
        <v>326</v>
      </c>
      <c r="MR45" s="660" t="s">
        <v>283</v>
      </c>
      <c r="MS45" s="562" t="s">
        <v>326</v>
      </c>
      <c r="MT45" s="660" t="s">
        <v>283</v>
      </c>
      <c r="MU45" s="562" t="s">
        <v>326</v>
      </c>
      <c r="MV45" s="660" t="s">
        <v>283</v>
      </c>
      <c r="MW45" s="562" t="s">
        <v>326</v>
      </c>
      <c r="MX45" s="660" t="s">
        <v>283</v>
      </c>
      <c r="MY45" s="562" t="s">
        <v>326</v>
      </c>
      <c r="MZ45" s="660" t="s">
        <v>283</v>
      </c>
      <c r="NA45" s="562" t="s">
        <v>326</v>
      </c>
      <c r="NB45" s="660" t="s">
        <v>283</v>
      </c>
      <c r="NC45" s="562" t="s">
        <v>326</v>
      </c>
      <c r="ND45" s="660" t="s">
        <v>283</v>
      </c>
      <c r="NE45" s="562" t="s">
        <v>326</v>
      </c>
      <c r="NF45" s="660" t="s">
        <v>283</v>
      </c>
      <c r="NG45" s="562" t="s">
        <v>326</v>
      </c>
      <c r="NH45" s="660" t="s">
        <v>283</v>
      </c>
      <c r="NI45" s="562" t="s">
        <v>326</v>
      </c>
      <c r="NJ45" s="660" t="s">
        <v>283</v>
      </c>
      <c r="NK45" s="562" t="s">
        <v>326</v>
      </c>
      <c r="NL45" s="660" t="s">
        <v>283</v>
      </c>
      <c r="NM45" s="562" t="s">
        <v>326</v>
      </c>
      <c r="NN45" s="660" t="s">
        <v>283</v>
      </c>
      <c r="NO45" s="562" t="s">
        <v>326</v>
      </c>
      <c r="NP45" s="660" t="s">
        <v>283</v>
      </c>
      <c r="NQ45" s="562" t="s">
        <v>326</v>
      </c>
      <c r="NR45" s="660" t="s">
        <v>283</v>
      </c>
      <c r="NS45" s="562" t="s">
        <v>326</v>
      </c>
      <c r="NT45" s="660" t="s">
        <v>283</v>
      </c>
      <c r="NU45" s="562" t="s">
        <v>326</v>
      </c>
      <c r="NV45" s="660" t="s">
        <v>283</v>
      </c>
      <c r="NW45" s="562" t="s">
        <v>326</v>
      </c>
      <c r="NX45" s="660" t="s">
        <v>283</v>
      </c>
      <c r="NY45" s="562" t="s">
        <v>326</v>
      </c>
      <c r="NZ45" s="660" t="s">
        <v>283</v>
      </c>
      <c r="OA45" s="562" t="s">
        <v>326</v>
      </c>
      <c r="OB45" s="660" t="s">
        <v>283</v>
      </c>
      <c r="OC45" s="562" t="s">
        <v>326</v>
      </c>
      <c r="OD45" s="660" t="s">
        <v>283</v>
      </c>
      <c r="OE45" s="562" t="s">
        <v>326</v>
      </c>
      <c r="OF45" s="660" t="s">
        <v>283</v>
      </c>
      <c r="OG45" s="562" t="s">
        <v>326</v>
      </c>
      <c r="OH45" s="660" t="s">
        <v>283</v>
      </c>
      <c r="OI45" s="562" t="s">
        <v>326</v>
      </c>
      <c r="OJ45" s="660" t="s">
        <v>283</v>
      </c>
      <c r="OK45" s="562" t="s">
        <v>326</v>
      </c>
      <c r="OL45" s="660" t="s">
        <v>283</v>
      </c>
      <c r="OM45" s="562" t="s">
        <v>326</v>
      </c>
      <c r="ON45" s="660" t="s">
        <v>283</v>
      </c>
      <c r="OO45" s="562" t="s">
        <v>326</v>
      </c>
      <c r="OP45" s="660" t="s">
        <v>283</v>
      </c>
      <c r="OQ45" s="562" t="s">
        <v>326</v>
      </c>
      <c r="OR45" s="660" t="s">
        <v>283</v>
      </c>
      <c r="OS45" s="562" t="s">
        <v>326</v>
      </c>
      <c r="OT45" s="660" t="s">
        <v>283</v>
      </c>
      <c r="OU45" s="562" t="s">
        <v>326</v>
      </c>
      <c r="OV45" s="660" t="s">
        <v>283</v>
      </c>
      <c r="OW45" s="562" t="s">
        <v>326</v>
      </c>
      <c r="OX45" s="660" t="s">
        <v>283</v>
      </c>
      <c r="OY45" s="562" t="s">
        <v>326</v>
      </c>
      <c r="OZ45" s="660" t="s">
        <v>283</v>
      </c>
      <c r="PA45" s="562" t="s">
        <v>326</v>
      </c>
      <c r="PB45" s="660" t="s">
        <v>283</v>
      </c>
      <c r="PC45" s="562" t="s">
        <v>326</v>
      </c>
      <c r="PD45" s="660" t="s">
        <v>283</v>
      </c>
      <c r="PE45" s="562" t="s">
        <v>326</v>
      </c>
      <c r="PF45" s="660" t="s">
        <v>283</v>
      </c>
      <c r="PG45" s="562" t="s">
        <v>326</v>
      </c>
      <c r="PH45" s="660" t="s">
        <v>283</v>
      </c>
      <c r="PI45" s="562" t="s">
        <v>326</v>
      </c>
      <c r="PJ45" s="660" t="s">
        <v>283</v>
      </c>
      <c r="PK45" s="562" t="s">
        <v>326</v>
      </c>
      <c r="PL45" s="660" t="s">
        <v>283</v>
      </c>
      <c r="PM45" s="562" t="s">
        <v>326</v>
      </c>
      <c r="PN45" s="660" t="s">
        <v>283</v>
      </c>
      <c r="PO45" s="562" t="s">
        <v>326</v>
      </c>
      <c r="PP45" s="660" t="s">
        <v>283</v>
      </c>
      <c r="PQ45" s="562" t="s">
        <v>326</v>
      </c>
      <c r="PR45" s="660" t="s">
        <v>283</v>
      </c>
      <c r="PS45" s="562" t="s">
        <v>326</v>
      </c>
      <c r="PT45" s="660" t="s">
        <v>283</v>
      </c>
      <c r="PU45" s="562" t="s">
        <v>326</v>
      </c>
      <c r="PV45" s="660" t="s">
        <v>283</v>
      </c>
      <c r="PW45" s="562" t="s">
        <v>326</v>
      </c>
      <c r="PX45" s="660" t="s">
        <v>283</v>
      </c>
      <c r="PY45" s="562" t="s">
        <v>326</v>
      </c>
      <c r="PZ45" s="660" t="s">
        <v>283</v>
      </c>
      <c r="QA45" s="562" t="s">
        <v>326</v>
      </c>
      <c r="QB45" s="660" t="s">
        <v>283</v>
      </c>
      <c r="QC45" s="562" t="s">
        <v>326</v>
      </c>
      <c r="QD45" s="660" t="s">
        <v>283</v>
      </c>
      <c r="QE45" s="562" t="s">
        <v>326</v>
      </c>
      <c r="QF45" s="660" t="s">
        <v>283</v>
      </c>
      <c r="QG45" s="562" t="s">
        <v>326</v>
      </c>
      <c r="QH45" s="660" t="s">
        <v>283</v>
      </c>
      <c r="QI45" s="562" t="s">
        <v>326</v>
      </c>
      <c r="QJ45" s="660" t="s">
        <v>283</v>
      </c>
      <c r="QK45" s="562" t="s">
        <v>326</v>
      </c>
      <c r="QL45" s="660" t="s">
        <v>283</v>
      </c>
      <c r="QM45" s="562" t="s">
        <v>326</v>
      </c>
      <c r="QN45" s="660" t="s">
        <v>283</v>
      </c>
      <c r="QO45" s="562" t="s">
        <v>326</v>
      </c>
      <c r="QP45" s="660" t="s">
        <v>283</v>
      </c>
      <c r="QQ45" s="562" t="s">
        <v>326</v>
      </c>
      <c r="QR45" s="660" t="s">
        <v>283</v>
      </c>
      <c r="QS45" s="562" t="s">
        <v>326</v>
      </c>
      <c r="QT45" s="660" t="s">
        <v>283</v>
      </c>
      <c r="QU45" s="562" t="s">
        <v>326</v>
      </c>
      <c r="QV45" s="660" t="s">
        <v>283</v>
      </c>
      <c r="QW45" s="562" t="s">
        <v>326</v>
      </c>
      <c r="QX45" s="660" t="s">
        <v>283</v>
      </c>
      <c r="QY45" s="562" t="s">
        <v>326</v>
      </c>
      <c r="QZ45" s="660" t="s">
        <v>283</v>
      </c>
      <c r="RA45" s="562" t="s">
        <v>326</v>
      </c>
      <c r="RB45" s="660" t="s">
        <v>283</v>
      </c>
      <c r="RC45" s="562" t="s">
        <v>326</v>
      </c>
      <c r="RD45" s="660" t="s">
        <v>283</v>
      </c>
      <c r="RE45" s="562" t="s">
        <v>326</v>
      </c>
      <c r="RF45" s="660" t="s">
        <v>283</v>
      </c>
      <c r="RG45" s="562" t="s">
        <v>326</v>
      </c>
      <c r="RH45" s="660" t="s">
        <v>283</v>
      </c>
      <c r="RI45" s="562" t="s">
        <v>326</v>
      </c>
      <c r="RJ45" s="660" t="s">
        <v>283</v>
      </c>
      <c r="RK45" s="562" t="s">
        <v>326</v>
      </c>
      <c r="RL45" s="660" t="s">
        <v>283</v>
      </c>
      <c r="RM45" s="562" t="s">
        <v>326</v>
      </c>
      <c r="RN45" s="660" t="s">
        <v>283</v>
      </c>
      <c r="RO45" s="562" t="s">
        <v>326</v>
      </c>
      <c r="RP45" s="660" t="s">
        <v>283</v>
      </c>
      <c r="RQ45" s="562" t="s">
        <v>326</v>
      </c>
      <c r="RR45" s="660" t="s">
        <v>283</v>
      </c>
      <c r="RS45" s="562" t="s">
        <v>326</v>
      </c>
      <c r="RT45" s="660" t="s">
        <v>283</v>
      </c>
      <c r="RU45" s="562" t="s">
        <v>326</v>
      </c>
      <c r="RV45" s="660" t="s">
        <v>283</v>
      </c>
      <c r="RW45" s="562" t="s">
        <v>326</v>
      </c>
      <c r="RX45" s="660" t="s">
        <v>283</v>
      </c>
      <c r="RY45" s="562" t="s">
        <v>326</v>
      </c>
      <c r="RZ45" s="660" t="s">
        <v>283</v>
      </c>
      <c r="SA45" s="562" t="s">
        <v>326</v>
      </c>
      <c r="SB45" s="660" t="s">
        <v>283</v>
      </c>
      <c r="SC45" s="562" t="s">
        <v>326</v>
      </c>
      <c r="SD45" s="660" t="s">
        <v>283</v>
      </c>
      <c r="SE45" s="562" t="s">
        <v>326</v>
      </c>
      <c r="SF45" s="660" t="s">
        <v>283</v>
      </c>
      <c r="SG45" s="562" t="s">
        <v>326</v>
      </c>
      <c r="SH45" s="660" t="s">
        <v>283</v>
      </c>
      <c r="SI45" s="562" t="s">
        <v>326</v>
      </c>
      <c r="SJ45" s="660" t="s">
        <v>283</v>
      </c>
      <c r="SK45" s="562" t="s">
        <v>326</v>
      </c>
      <c r="SL45" s="660" t="s">
        <v>283</v>
      </c>
      <c r="SM45" s="562" t="s">
        <v>326</v>
      </c>
      <c r="SN45" s="660" t="s">
        <v>283</v>
      </c>
      <c r="SO45" s="562" t="s">
        <v>326</v>
      </c>
      <c r="SP45" s="660" t="s">
        <v>283</v>
      </c>
      <c r="SQ45" s="562" t="s">
        <v>326</v>
      </c>
      <c r="SR45" s="660" t="s">
        <v>283</v>
      </c>
      <c r="SS45" s="562" t="s">
        <v>326</v>
      </c>
      <c r="ST45" s="660" t="s">
        <v>283</v>
      </c>
      <c r="SU45" s="562" t="s">
        <v>326</v>
      </c>
      <c r="SV45" s="660" t="s">
        <v>283</v>
      </c>
      <c r="SW45" s="562" t="s">
        <v>326</v>
      </c>
      <c r="SX45" s="660" t="s">
        <v>283</v>
      </c>
      <c r="SY45" s="562" t="s">
        <v>326</v>
      </c>
      <c r="SZ45" s="660" t="s">
        <v>283</v>
      </c>
      <c r="TA45" s="562" t="s">
        <v>326</v>
      </c>
      <c r="TB45" s="660" t="s">
        <v>283</v>
      </c>
      <c r="TC45" s="562" t="s">
        <v>326</v>
      </c>
      <c r="TD45" s="660" t="s">
        <v>283</v>
      </c>
      <c r="TE45" s="562" t="s">
        <v>326</v>
      </c>
      <c r="TF45" s="660" t="s">
        <v>283</v>
      </c>
      <c r="TG45" s="562" t="s">
        <v>326</v>
      </c>
      <c r="TH45" s="660" t="s">
        <v>283</v>
      </c>
      <c r="TI45" s="562" t="s">
        <v>326</v>
      </c>
      <c r="TJ45" s="660" t="s">
        <v>283</v>
      </c>
      <c r="TK45" s="562" t="s">
        <v>326</v>
      </c>
      <c r="TL45" s="660" t="s">
        <v>283</v>
      </c>
      <c r="TM45" s="562" t="s">
        <v>326</v>
      </c>
      <c r="TN45" s="660" t="s">
        <v>283</v>
      </c>
      <c r="TO45" s="562" t="s">
        <v>326</v>
      </c>
      <c r="TP45" s="660" t="s">
        <v>283</v>
      </c>
      <c r="TQ45" s="562" t="s">
        <v>326</v>
      </c>
      <c r="TR45" s="660" t="s">
        <v>283</v>
      </c>
      <c r="TS45" s="562" t="s">
        <v>326</v>
      </c>
      <c r="TT45" s="660" t="s">
        <v>283</v>
      </c>
      <c r="TU45" s="562" t="s">
        <v>326</v>
      </c>
      <c r="TV45" s="660" t="s">
        <v>283</v>
      </c>
      <c r="TW45" s="562" t="s">
        <v>326</v>
      </c>
      <c r="TX45" s="660" t="s">
        <v>283</v>
      </c>
      <c r="TY45" s="562" t="s">
        <v>326</v>
      </c>
      <c r="TZ45" s="660" t="s">
        <v>283</v>
      </c>
      <c r="UA45" s="562" t="s">
        <v>326</v>
      </c>
      <c r="UB45" s="660" t="s">
        <v>283</v>
      </c>
      <c r="UC45" s="562" t="s">
        <v>326</v>
      </c>
      <c r="UD45" s="660" t="s">
        <v>283</v>
      </c>
      <c r="UE45" s="562" t="s">
        <v>326</v>
      </c>
      <c r="UF45" s="660" t="s">
        <v>283</v>
      </c>
      <c r="UG45" s="562" t="s">
        <v>326</v>
      </c>
      <c r="UH45" s="660" t="s">
        <v>283</v>
      </c>
      <c r="UI45" s="562" t="s">
        <v>326</v>
      </c>
      <c r="UJ45" s="660" t="s">
        <v>283</v>
      </c>
      <c r="UK45" s="562" t="s">
        <v>326</v>
      </c>
      <c r="UL45" s="660" t="s">
        <v>283</v>
      </c>
      <c r="UM45" s="562" t="s">
        <v>326</v>
      </c>
      <c r="UN45" s="660" t="s">
        <v>283</v>
      </c>
      <c r="UO45" s="562" t="s">
        <v>326</v>
      </c>
      <c r="UP45" s="660" t="s">
        <v>283</v>
      </c>
      <c r="UQ45" s="562" t="s">
        <v>326</v>
      </c>
      <c r="UR45" s="660" t="s">
        <v>283</v>
      </c>
      <c r="US45" s="562" t="s">
        <v>326</v>
      </c>
      <c r="UT45" s="660" t="s">
        <v>283</v>
      </c>
      <c r="UU45" s="562" t="s">
        <v>326</v>
      </c>
      <c r="UV45" s="660" t="s">
        <v>283</v>
      </c>
      <c r="UW45" s="562" t="s">
        <v>326</v>
      </c>
      <c r="UX45" s="660" t="s">
        <v>283</v>
      </c>
      <c r="UY45" s="562" t="s">
        <v>326</v>
      </c>
      <c r="UZ45" s="660" t="s">
        <v>283</v>
      </c>
      <c r="VA45" s="562" t="s">
        <v>326</v>
      </c>
      <c r="VB45" s="660" t="s">
        <v>283</v>
      </c>
      <c r="VC45" s="562" t="s">
        <v>326</v>
      </c>
      <c r="VD45" s="660" t="s">
        <v>283</v>
      </c>
      <c r="VE45" s="562" t="s">
        <v>326</v>
      </c>
      <c r="VF45" s="660" t="s">
        <v>283</v>
      </c>
      <c r="VG45" s="562" t="s">
        <v>326</v>
      </c>
      <c r="VH45" s="660" t="s">
        <v>283</v>
      </c>
      <c r="VI45" s="562" t="s">
        <v>326</v>
      </c>
      <c r="VJ45" s="660" t="s">
        <v>283</v>
      </c>
      <c r="VK45" s="562" t="s">
        <v>326</v>
      </c>
      <c r="VL45" s="660" t="s">
        <v>283</v>
      </c>
      <c r="VM45" s="562" t="s">
        <v>326</v>
      </c>
      <c r="VN45" s="660" t="s">
        <v>283</v>
      </c>
      <c r="VO45" s="562" t="s">
        <v>326</v>
      </c>
      <c r="VP45" s="660" t="s">
        <v>283</v>
      </c>
      <c r="VQ45" s="562" t="s">
        <v>326</v>
      </c>
      <c r="VR45" s="660" t="s">
        <v>283</v>
      </c>
      <c r="VS45" s="562" t="s">
        <v>326</v>
      </c>
      <c r="VT45" s="660" t="s">
        <v>283</v>
      </c>
      <c r="VU45" s="562" t="s">
        <v>326</v>
      </c>
      <c r="VV45" s="660" t="s">
        <v>283</v>
      </c>
      <c r="VW45" s="562" t="s">
        <v>326</v>
      </c>
      <c r="VX45" s="660" t="s">
        <v>283</v>
      </c>
      <c r="VY45" s="562" t="s">
        <v>326</v>
      </c>
      <c r="VZ45" s="660" t="s">
        <v>283</v>
      </c>
      <c r="WA45" s="562" t="s">
        <v>326</v>
      </c>
      <c r="WB45" s="660" t="s">
        <v>283</v>
      </c>
      <c r="WC45" s="562" t="s">
        <v>326</v>
      </c>
      <c r="WD45" s="660" t="s">
        <v>283</v>
      </c>
      <c r="WE45" s="562" t="s">
        <v>326</v>
      </c>
      <c r="WF45" s="660" t="s">
        <v>283</v>
      </c>
      <c r="WG45" s="562" t="s">
        <v>326</v>
      </c>
      <c r="WH45" s="660" t="s">
        <v>283</v>
      </c>
      <c r="WI45" s="562" t="s">
        <v>326</v>
      </c>
      <c r="WJ45" s="660" t="s">
        <v>283</v>
      </c>
      <c r="WK45" s="562" t="s">
        <v>326</v>
      </c>
      <c r="WL45" s="660" t="s">
        <v>283</v>
      </c>
      <c r="WM45" s="562" t="s">
        <v>326</v>
      </c>
      <c r="WN45" s="660" t="s">
        <v>283</v>
      </c>
      <c r="WO45" s="562" t="s">
        <v>326</v>
      </c>
      <c r="WP45" s="660" t="s">
        <v>283</v>
      </c>
      <c r="WQ45" s="562" t="s">
        <v>326</v>
      </c>
      <c r="WR45" s="660" t="s">
        <v>283</v>
      </c>
      <c r="WS45" s="562" t="s">
        <v>326</v>
      </c>
      <c r="WT45" s="660" t="s">
        <v>283</v>
      </c>
      <c r="WU45" s="562" t="s">
        <v>326</v>
      </c>
      <c r="WV45" s="660" t="s">
        <v>283</v>
      </c>
      <c r="WW45" s="562" t="s">
        <v>326</v>
      </c>
      <c r="WX45" s="660" t="s">
        <v>283</v>
      </c>
      <c r="WY45" s="562" t="s">
        <v>326</v>
      </c>
      <c r="WZ45" s="660" t="s">
        <v>283</v>
      </c>
      <c r="XA45" s="562" t="s">
        <v>326</v>
      </c>
      <c r="XB45" s="660" t="s">
        <v>283</v>
      </c>
      <c r="XC45" s="562" t="s">
        <v>326</v>
      </c>
      <c r="XD45" s="660" t="s">
        <v>283</v>
      </c>
      <c r="XE45" s="562" t="s">
        <v>326</v>
      </c>
      <c r="XF45" s="660" t="s">
        <v>283</v>
      </c>
      <c r="XG45" s="562" t="s">
        <v>326</v>
      </c>
      <c r="XH45" s="660" t="s">
        <v>283</v>
      </c>
      <c r="XI45" s="562" t="s">
        <v>326</v>
      </c>
      <c r="XJ45" s="660" t="s">
        <v>283</v>
      </c>
      <c r="XK45" s="562" t="s">
        <v>326</v>
      </c>
      <c r="XL45" s="660" t="s">
        <v>283</v>
      </c>
      <c r="XM45" s="562" t="s">
        <v>326</v>
      </c>
      <c r="XN45" s="660" t="s">
        <v>283</v>
      </c>
      <c r="XO45" s="562" t="s">
        <v>326</v>
      </c>
      <c r="XP45" s="660" t="s">
        <v>283</v>
      </c>
      <c r="XQ45" s="562" t="s">
        <v>326</v>
      </c>
      <c r="XR45" s="660" t="s">
        <v>283</v>
      </c>
      <c r="XS45" s="562" t="s">
        <v>326</v>
      </c>
      <c r="XT45" s="660" t="s">
        <v>283</v>
      </c>
      <c r="XU45" s="562" t="s">
        <v>326</v>
      </c>
      <c r="XV45" s="660" t="s">
        <v>283</v>
      </c>
      <c r="XW45" s="562" t="s">
        <v>326</v>
      </c>
      <c r="XX45" s="660" t="s">
        <v>283</v>
      </c>
      <c r="XY45" s="562" t="s">
        <v>326</v>
      </c>
      <c r="XZ45" s="660" t="s">
        <v>283</v>
      </c>
      <c r="YA45" s="562" t="s">
        <v>326</v>
      </c>
      <c r="YB45" s="660" t="s">
        <v>283</v>
      </c>
      <c r="YC45" s="562" t="s">
        <v>326</v>
      </c>
      <c r="YD45" s="660" t="s">
        <v>283</v>
      </c>
      <c r="YE45" s="562" t="s">
        <v>326</v>
      </c>
      <c r="YF45" s="660" t="s">
        <v>283</v>
      </c>
      <c r="YG45" s="562" t="s">
        <v>326</v>
      </c>
      <c r="YH45" s="660" t="s">
        <v>283</v>
      </c>
      <c r="YI45" s="562" t="s">
        <v>326</v>
      </c>
      <c r="YJ45" s="660" t="s">
        <v>283</v>
      </c>
      <c r="YK45" s="562" t="s">
        <v>326</v>
      </c>
      <c r="YL45" s="660" t="s">
        <v>283</v>
      </c>
      <c r="YM45" s="562" t="s">
        <v>326</v>
      </c>
      <c r="YN45" s="660" t="s">
        <v>283</v>
      </c>
      <c r="YO45" s="562" t="s">
        <v>326</v>
      </c>
      <c r="YP45" s="660" t="s">
        <v>283</v>
      </c>
      <c r="YQ45" s="562" t="s">
        <v>326</v>
      </c>
      <c r="YR45" s="660" t="s">
        <v>283</v>
      </c>
      <c r="YS45" s="562" t="s">
        <v>326</v>
      </c>
      <c r="YT45" s="660" t="s">
        <v>283</v>
      </c>
      <c r="YU45" s="562" t="s">
        <v>326</v>
      </c>
      <c r="YV45" s="660" t="s">
        <v>283</v>
      </c>
      <c r="YW45" s="562" t="s">
        <v>326</v>
      </c>
      <c r="YX45" s="660" t="s">
        <v>283</v>
      </c>
      <c r="YY45" s="562" t="s">
        <v>326</v>
      </c>
      <c r="YZ45" s="660" t="s">
        <v>283</v>
      </c>
      <c r="ZA45" s="562" t="s">
        <v>326</v>
      </c>
      <c r="ZB45" s="660" t="s">
        <v>283</v>
      </c>
      <c r="ZC45" s="562" t="s">
        <v>326</v>
      </c>
      <c r="ZD45" s="660" t="s">
        <v>283</v>
      </c>
      <c r="ZE45" s="562" t="s">
        <v>326</v>
      </c>
      <c r="ZF45" s="660" t="s">
        <v>283</v>
      </c>
      <c r="ZG45" s="562" t="s">
        <v>326</v>
      </c>
      <c r="ZH45" s="660" t="s">
        <v>283</v>
      </c>
      <c r="ZI45" s="562" t="s">
        <v>326</v>
      </c>
      <c r="ZJ45" s="660" t="s">
        <v>283</v>
      </c>
      <c r="ZK45" s="562" t="s">
        <v>326</v>
      </c>
      <c r="ZL45" s="660" t="s">
        <v>283</v>
      </c>
      <c r="ZM45" s="562" t="s">
        <v>326</v>
      </c>
      <c r="ZN45" s="660" t="s">
        <v>283</v>
      </c>
      <c r="ZO45" s="562" t="s">
        <v>326</v>
      </c>
      <c r="ZP45" s="660" t="s">
        <v>283</v>
      </c>
      <c r="ZQ45" s="562" t="s">
        <v>326</v>
      </c>
      <c r="ZR45" s="660" t="s">
        <v>283</v>
      </c>
      <c r="ZS45" s="562" t="s">
        <v>326</v>
      </c>
      <c r="ZT45" s="660" t="s">
        <v>283</v>
      </c>
      <c r="ZU45" s="562" t="s">
        <v>326</v>
      </c>
      <c r="ZV45" s="660" t="s">
        <v>283</v>
      </c>
      <c r="ZW45" s="562" t="s">
        <v>326</v>
      </c>
      <c r="ZX45" s="660" t="s">
        <v>283</v>
      </c>
      <c r="ZY45" s="562" t="s">
        <v>326</v>
      </c>
      <c r="ZZ45" s="660" t="s">
        <v>283</v>
      </c>
      <c r="AAA45" s="562" t="s">
        <v>326</v>
      </c>
      <c r="AAB45" s="660" t="s">
        <v>283</v>
      </c>
      <c r="AAC45" s="562" t="s">
        <v>326</v>
      </c>
      <c r="AAD45" s="660" t="s">
        <v>283</v>
      </c>
      <c r="AAE45" s="562" t="s">
        <v>326</v>
      </c>
      <c r="AAF45" s="660" t="s">
        <v>283</v>
      </c>
      <c r="AAG45" s="562" t="s">
        <v>326</v>
      </c>
      <c r="AAH45" s="660" t="s">
        <v>283</v>
      </c>
      <c r="AAI45" s="562" t="s">
        <v>326</v>
      </c>
      <c r="AAJ45" s="660" t="s">
        <v>283</v>
      </c>
      <c r="AAK45" s="562" t="s">
        <v>326</v>
      </c>
      <c r="AAL45" s="660" t="s">
        <v>283</v>
      </c>
      <c r="AAM45" s="562" t="s">
        <v>326</v>
      </c>
      <c r="AAN45" s="660" t="s">
        <v>283</v>
      </c>
      <c r="AAO45" s="562" t="s">
        <v>326</v>
      </c>
      <c r="AAP45" s="660" t="s">
        <v>283</v>
      </c>
      <c r="AAQ45" s="562" t="s">
        <v>326</v>
      </c>
      <c r="AAR45" s="660" t="s">
        <v>283</v>
      </c>
      <c r="AAS45" s="562" t="s">
        <v>326</v>
      </c>
      <c r="AAT45" s="660" t="s">
        <v>283</v>
      </c>
      <c r="AAU45" s="562" t="s">
        <v>326</v>
      </c>
      <c r="AAV45" s="660" t="s">
        <v>283</v>
      </c>
      <c r="AAW45" s="562" t="s">
        <v>326</v>
      </c>
      <c r="AAX45" s="660" t="s">
        <v>283</v>
      </c>
      <c r="AAY45" s="562" t="s">
        <v>326</v>
      </c>
      <c r="AAZ45" s="660" t="s">
        <v>283</v>
      </c>
      <c r="ABA45" s="562" t="s">
        <v>326</v>
      </c>
      <c r="ABB45" s="660" t="s">
        <v>283</v>
      </c>
      <c r="ABC45" s="562" t="s">
        <v>326</v>
      </c>
      <c r="ABD45" s="660" t="s">
        <v>283</v>
      </c>
      <c r="ABE45" s="562" t="s">
        <v>326</v>
      </c>
      <c r="ABF45" s="660" t="s">
        <v>283</v>
      </c>
      <c r="ABG45" s="562" t="s">
        <v>326</v>
      </c>
      <c r="ABH45" s="660" t="s">
        <v>283</v>
      </c>
      <c r="ABI45" s="562" t="s">
        <v>326</v>
      </c>
      <c r="ABJ45" s="660" t="s">
        <v>283</v>
      </c>
      <c r="ABK45" s="562" t="s">
        <v>326</v>
      </c>
      <c r="ABL45" s="660" t="s">
        <v>283</v>
      </c>
      <c r="ABM45" s="562" t="s">
        <v>326</v>
      </c>
      <c r="ABN45" s="660" t="s">
        <v>283</v>
      </c>
      <c r="ABO45" s="562" t="s">
        <v>326</v>
      </c>
      <c r="ABP45" s="660" t="s">
        <v>283</v>
      </c>
      <c r="ABQ45" s="562" t="s">
        <v>326</v>
      </c>
      <c r="ABR45" s="660" t="s">
        <v>283</v>
      </c>
      <c r="ABS45" s="562" t="s">
        <v>326</v>
      </c>
      <c r="ABT45" s="660" t="s">
        <v>283</v>
      </c>
      <c r="ABU45" s="562" t="s">
        <v>326</v>
      </c>
      <c r="ABV45" s="660" t="s">
        <v>283</v>
      </c>
      <c r="ABW45" s="562" t="s">
        <v>326</v>
      </c>
      <c r="ABX45" s="660" t="s">
        <v>283</v>
      </c>
      <c r="ABY45" s="562" t="s">
        <v>326</v>
      </c>
      <c r="ABZ45" s="660" t="s">
        <v>283</v>
      </c>
      <c r="ACA45" s="562" t="s">
        <v>326</v>
      </c>
      <c r="ACB45" s="660" t="s">
        <v>283</v>
      </c>
      <c r="ACC45" s="562" t="s">
        <v>326</v>
      </c>
      <c r="ACD45" s="660" t="s">
        <v>283</v>
      </c>
      <c r="ACE45" s="562" t="s">
        <v>326</v>
      </c>
      <c r="ACF45" s="660" t="s">
        <v>283</v>
      </c>
      <c r="ACG45" s="562" t="s">
        <v>326</v>
      </c>
      <c r="ACH45" s="660" t="s">
        <v>283</v>
      </c>
      <c r="ACI45" s="562" t="s">
        <v>326</v>
      </c>
      <c r="ACJ45" s="660" t="s">
        <v>283</v>
      </c>
      <c r="ACK45" s="562" t="s">
        <v>326</v>
      </c>
      <c r="ACL45" s="660" t="s">
        <v>283</v>
      </c>
      <c r="ACM45" s="562" t="s">
        <v>326</v>
      </c>
      <c r="ACN45" s="660" t="s">
        <v>283</v>
      </c>
      <c r="ACO45" s="562" t="s">
        <v>326</v>
      </c>
      <c r="ACP45" s="660" t="s">
        <v>283</v>
      </c>
      <c r="ACQ45" s="562" t="s">
        <v>326</v>
      </c>
      <c r="ACR45" s="660" t="s">
        <v>283</v>
      </c>
      <c r="ACS45" s="562" t="s">
        <v>326</v>
      </c>
      <c r="ACT45" s="660" t="s">
        <v>283</v>
      </c>
      <c r="ACU45" s="562" t="s">
        <v>326</v>
      </c>
      <c r="ACV45" s="660" t="s">
        <v>283</v>
      </c>
      <c r="ACW45" s="562" t="s">
        <v>326</v>
      </c>
      <c r="ACX45" s="660" t="s">
        <v>283</v>
      </c>
      <c r="ACY45" s="562" t="s">
        <v>326</v>
      </c>
      <c r="ACZ45" s="660" t="s">
        <v>283</v>
      </c>
      <c r="ADA45" s="562" t="s">
        <v>326</v>
      </c>
      <c r="ADB45" s="660" t="s">
        <v>283</v>
      </c>
      <c r="ADC45" s="562" t="s">
        <v>326</v>
      </c>
      <c r="ADD45" s="660" t="s">
        <v>283</v>
      </c>
      <c r="ADE45" s="562" t="s">
        <v>326</v>
      </c>
      <c r="ADF45" s="660" t="s">
        <v>283</v>
      </c>
      <c r="ADG45" s="562" t="s">
        <v>326</v>
      </c>
      <c r="ADH45" s="660" t="s">
        <v>283</v>
      </c>
      <c r="ADI45" s="562" t="s">
        <v>326</v>
      </c>
      <c r="ADJ45" s="660" t="s">
        <v>283</v>
      </c>
      <c r="ADK45" s="562" t="s">
        <v>326</v>
      </c>
      <c r="ADL45" s="660" t="s">
        <v>283</v>
      </c>
      <c r="ADM45" s="562" t="s">
        <v>326</v>
      </c>
      <c r="ADN45" s="660" t="s">
        <v>283</v>
      </c>
      <c r="ADO45" s="562" t="s">
        <v>326</v>
      </c>
      <c r="ADP45" s="660" t="s">
        <v>283</v>
      </c>
      <c r="ADQ45" s="562" t="s">
        <v>326</v>
      </c>
      <c r="ADR45" s="660" t="s">
        <v>283</v>
      </c>
      <c r="ADS45" s="562" t="s">
        <v>326</v>
      </c>
      <c r="ADT45" s="660" t="s">
        <v>283</v>
      </c>
      <c r="ADU45" s="562" t="s">
        <v>326</v>
      </c>
      <c r="ADV45" s="660" t="s">
        <v>283</v>
      </c>
      <c r="ADW45" s="562" t="s">
        <v>326</v>
      </c>
      <c r="ADX45" s="660" t="s">
        <v>283</v>
      </c>
      <c r="ADY45" s="562" t="s">
        <v>326</v>
      </c>
      <c r="ADZ45" s="660" t="s">
        <v>283</v>
      </c>
      <c r="AEA45" s="562" t="s">
        <v>326</v>
      </c>
      <c r="AEB45" s="660" t="s">
        <v>283</v>
      </c>
      <c r="AEC45" s="562" t="s">
        <v>326</v>
      </c>
      <c r="AED45" s="660" t="s">
        <v>283</v>
      </c>
      <c r="AEE45" s="562" t="s">
        <v>326</v>
      </c>
      <c r="AEF45" s="660" t="s">
        <v>283</v>
      </c>
      <c r="AEG45" s="562" t="s">
        <v>326</v>
      </c>
      <c r="AEH45" s="660" t="s">
        <v>283</v>
      </c>
      <c r="AEI45" s="562" t="s">
        <v>326</v>
      </c>
      <c r="AEJ45" s="660" t="s">
        <v>283</v>
      </c>
      <c r="AEK45" s="562" t="s">
        <v>326</v>
      </c>
      <c r="AEL45" s="660" t="s">
        <v>283</v>
      </c>
      <c r="AEM45" s="562" t="s">
        <v>326</v>
      </c>
      <c r="AEN45" s="660" t="s">
        <v>283</v>
      </c>
      <c r="AEO45" s="562" t="s">
        <v>326</v>
      </c>
      <c r="AEP45" s="660" t="s">
        <v>283</v>
      </c>
      <c r="AEQ45" s="562" t="s">
        <v>326</v>
      </c>
      <c r="AER45" s="660" t="s">
        <v>283</v>
      </c>
      <c r="AES45" s="562" t="s">
        <v>326</v>
      </c>
      <c r="AET45" s="660" t="s">
        <v>283</v>
      </c>
      <c r="AEU45" s="562" t="s">
        <v>326</v>
      </c>
      <c r="AEV45" s="660" t="s">
        <v>283</v>
      </c>
      <c r="AEW45" s="562" t="s">
        <v>326</v>
      </c>
      <c r="AEX45" s="660" t="s">
        <v>283</v>
      </c>
      <c r="AEY45" s="562" t="s">
        <v>326</v>
      </c>
      <c r="AEZ45" s="660" t="s">
        <v>283</v>
      </c>
      <c r="AFA45" s="562" t="s">
        <v>326</v>
      </c>
      <c r="AFB45" s="660" t="s">
        <v>283</v>
      </c>
      <c r="AFC45" s="562" t="s">
        <v>326</v>
      </c>
      <c r="AFD45" s="660" t="s">
        <v>283</v>
      </c>
      <c r="AFE45" s="562" t="s">
        <v>326</v>
      </c>
      <c r="AFF45" s="660" t="s">
        <v>283</v>
      </c>
      <c r="AFG45" s="562" t="s">
        <v>326</v>
      </c>
      <c r="AFH45" s="660" t="s">
        <v>283</v>
      </c>
      <c r="AFI45" s="562" t="s">
        <v>326</v>
      </c>
      <c r="AFJ45" s="660" t="s">
        <v>283</v>
      </c>
      <c r="AFK45" s="562" t="s">
        <v>326</v>
      </c>
      <c r="AFL45" s="660" t="s">
        <v>283</v>
      </c>
      <c r="AFM45" s="562" t="s">
        <v>326</v>
      </c>
      <c r="AFN45" s="660" t="s">
        <v>283</v>
      </c>
      <c r="AFO45" s="562" t="s">
        <v>326</v>
      </c>
      <c r="AFP45" s="660" t="s">
        <v>283</v>
      </c>
      <c r="AFQ45" s="562" t="s">
        <v>326</v>
      </c>
      <c r="AFR45" s="660" t="s">
        <v>283</v>
      </c>
      <c r="AFS45" s="562" t="s">
        <v>326</v>
      </c>
      <c r="AFT45" s="660" t="s">
        <v>283</v>
      </c>
      <c r="AFU45" s="562" t="s">
        <v>326</v>
      </c>
      <c r="AFV45" s="660" t="s">
        <v>283</v>
      </c>
      <c r="AFW45" s="562" t="s">
        <v>326</v>
      </c>
      <c r="AFX45" s="660" t="s">
        <v>283</v>
      </c>
      <c r="AFY45" s="562" t="s">
        <v>326</v>
      </c>
      <c r="AFZ45" s="660" t="s">
        <v>283</v>
      </c>
      <c r="AGA45" s="562" t="s">
        <v>326</v>
      </c>
      <c r="AGB45" s="660" t="s">
        <v>283</v>
      </c>
      <c r="AGC45" s="562" t="s">
        <v>326</v>
      </c>
      <c r="AGD45" s="660" t="s">
        <v>283</v>
      </c>
      <c r="AGE45" s="562" t="s">
        <v>326</v>
      </c>
      <c r="AGF45" s="660" t="s">
        <v>283</v>
      </c>
      <c r="AGG45" s="562" t="s">
        <v>326</v>
      </c>
      <c r="AGH45" s="660" t="s">
        <v>283</v>
      </c>
      <c r="AGI45" s="562" t="s">
        <v>326</v>
      </c>
      <c r="AGJ45" s="660" t="s">
        <v>283</v>
      </c>
      <c r="AGK45" s="562" t="s">
        <v>326</v>
      </c>
      <c r="AGL45" s="660" t="s">
        <v>283</v>
      </c>
      <c r="AGM45" s="562" t="s">
        <v>326</v>
      </c>
      <c r="AGN45" s="660" t="s">
        <v>283</v>
      </c>
      <c r="AGO45" s="562" t="s">
        <v>326</v>
      </c>
      <c r="AGP45" s="660" t="s">
        <v>283</v>
      </c>
      <c r="AGQ45" s="562" t="s">
        <v>326</v>
      </c>
      <c r="AGR45" s="660" t="s">
        <v>283</v>
      </c>
      <c r="AGS45" s="562" t="s">
        <v>326</v>
      </c>
      <c r="AGT45" s="660" t="s">
        <v>283</v>
      </c>
      <c r="AGU45" s="562" t="s">
        <v>326</v>
      </c>
      <c r="AGV45" s="660" t="s">
        <v>283</v>
      </c>
      <c r="AGW45" s="562" t="s">
        <v>326</v>
      </c>
      <c r="AGX45" s="660" t="s">
        <v>283</v>
      </c>
      <c r="AGY45" s="562" t="s">
        <v>326</v>
      </c>
      <c r="AGZ45" s="660" t="s">
        <v>283</v>
      </c>
      <c r="AHA45" s="562" t="s">
        <v>326</v>
      </c>
      <c r="AHB45" s="660" t="s">
        <v>283</v>
      </c>
      <c r="AHC45" s="562" t="s">
        <v>326</v>
      </c>
      <c r="AHD45" s="660" t="s">
        <v>283</v>
      </c>
      <c r="AHE45" s="562" t="s">
        <v>326</v>
      </c>
      <c r="AHF45" s="660" t="s">
        <v>283</v>
      </c>
      <c r="AHG45" s="562" t="s">
        <v>326</v>
      </c>
      <c r="AHH45" s="660" t="s">
        <v>283</v>
      </c>
      <c r="AHI45" s="562" t="s">
        <v>326</v>
      </c>
      <c r="AHJ45" s="660" t="s">
        <v>283</v>
      </c>
      <c r="AHK45" s="562" t="s">
        <v>326</v>
      </c>
      <c r="AHL45" s="660" t="s">
        <v>283</v>
      </c>
      <c r="AHM45" s="562" t="s">
        <v>326</v>
      </c>
      <c r="AHN45" s="660" t="s">
        <v>283</v>
      </c>
      <c r="AHO45" s="562" t="s">
        <v>326</v>
      </c>
      <c r="AHP45" s="660" t="s">
        <v>283</v>
      </c>
      <c r="AHQ45" s="562" t="s">
        <v>326</v>
      </c>
      <c r="AHR45" s="660" t="s">
        <v>283</v>
      </c>
      <c r="AHS45" s="562" t="s">
        <v>326</v>
      </c>
      <c r="AHT45" s="660" t="s">
        <v>283</v>
      </c>
      <c r="AHU45" s="562" t="s">
        <v>326</v>
      </c>
      <c r="AHV45" s="660" t="s">
        <v>283</v>
      </c>
      <c r="AHW45" s="562" t="s">
        <v>326</v>
      </c>
      <c r="AHX45" s="660" t="s">
        <v>283</v>
      </c>
      <c r="AHY45" s="562" t="s">
        <v>326</v>
      </c>
      <c r="AHZ45" s="660" t="s">
        <v>283</v>
      </c>
      <c r="AIA45" s="562" t="s">
        <v>326</v>
      </c>
      <c r="AIB45" s="660" t="s">
        <v>283</v>
      </c>
      <c r="AIC45" s="562" t="s">
        <v>326</v>
      </c>
      <c r="AID45" s="660" t="s">
        <v>283</v>
      </c>
      <c r="AIE45" s="562" t="s">
        <v>326</v>
      </c>
      <c r="AIF45" s="660" t="s">
        <v>283</v>
      </c>
      <c r="AIG45" s="562" t="s">
        <v>326</v>
      </c>
      <c r="AIH45" s="660" t="s">
        <v>283</v>
      </c>
      <c r="AII45" s="562" t="s">
        <v>326</v>
      </c>
      <c r="AIJ45" s="660" t="s">
        <v>283</v>
      </c>
      <c r="AIK45" s="562" t="s">
        <v>326</v>
      </c>
      <c r="AIL45" s="660" t="s">
        <v>283</v>
      </c>
      <c r="AIM45" s="562" t="s">
        <v>326</v>
      </c>
      <c r="AIN45" s="660" t="s">
        <v>283</v>
      </c>
      <c r="AIO45" s="562" t="s">
        <v>326</v>
      </c>
      <c r="AIP45" s="660" t="s">
        <v>283</v>
      </c>
      <c r="AIQ45" s="562" t="s">
        <v>326</v>
      </c>
      <c r="AIR45" s="660" t="s">
        <v>283</v>
      </c>
      <c r="AIS45" s="562" t="s">
        <v>326</v>
      </c>
      <c r="AIT45" s="660" t="s">
        <v>283</v>
      </c>
      <c r="AIU45" s="562" t="s">
        <v>326</v>
      </c>
      <c r="AIV45" s="660" t="s">
        <v>283</v>
      </c>
      <c r="AIW45" s="562" t="s">
        <v>326</v>
      </c>
      <c r="AIX45" s="660" t="s">
        <v>283</v>
      </c>
      <c r="AIY45" s="562" t="s">
        <v>326</v>
      </c>
      <c r="AIZ45" s="660" t="s">
        <v>283</v>
      </c>
      <c r="AJA45" s="562" t="s">
        <v>326</v>
      </c>
      <c r="AJB45" s="660" t="s">
        <v>283</v>
      </c>
      <c r="AJC45" s="562" t="s">
        <v>326</v>
      </c>
      <c r="AJD45" s="660" t="s">
        <v>283</v>
      </c>
      <c r="AJE45" s="562" t="s">
        <v>326</v>
      </c>
      <c r="AJF45" s="660" t="s">
        <v>283</v>
      </c>
      <c r="AJG45" s="562" t="s">
        <v>326</v>
      </c>
      <c r="AJH45" s="660" t="s">
        <v>283</v>
      </c>
      <c r="AJI45" s="562" t="s">
        <v>326</v>
      </c>
      <c r="AJJ45" s="660" t="s">
        <v>283</v>
      </c>
      <c r="AJK45" s="562" t="s">
        <v>326</v>
      </c>
      <c r="AJL45" s="660" t="s">
        <v>283</v>
      </c>
      <c r="AJM45" s="562" t="s">
        <v>326</v>
      </c>
      <c r="AJN45" s="660" t="s">
        <v>283</v>
      </c>
      <c r="AJO45" s="562" t="s">
        <v>326</v>
      </c>
      <c r="AJP45" s="660" t="s">
        <v>283</v>
      </c>
      <c r="AJQ45" s="562" t="s">
        <v>326</v>
      </c>
      <c r="AJR45" s="660" t="s">
        <v>283</v>
      </c>
      <c r="AJS45" s="562" t="s">
        <v>326</v>
      </c>
      <c r="AJT45" s="660" t="s">
        <v>283</v>
      </c>
      <c r="AJU45" s="562" t="s">
        <v>326</v>
      </c>
      <c r="AJV45" s="660" t="s">
        <v>283</v>
      </c>
      <c r="AJW45" s="562" t="s">
        <v>326</v>
      </c>
      <c r="AJX45" s="660" t="s">
        <v>283</v>
      </c>
      <c r="AJY45" s="562" t="s">
        <v>326</v>
      </c>
      <c r="AJZ45" s="660" t="s">
        <v>283</v>
      </c>
      <c r="AKA45" s="562" t="s">
        <v>326</v>
      </c>
      <c r="AKB45" s="660" t="s">
        <v>283</v>
      </c>
      <c r="AKC45" s="562" t="s">
        <v>326</v>
      </c>
      <c r="AKD45" s="660" t="s">
        <v>283</v>
      </c>
      <c r="AKE45" s="562" t="s">
        <v>326</v>
      </c>
      <c r="AKF45" s="660" t="s">
        <v>283</v>
      </c>
      <c r="AKG45" s="562" t="s">
        <v>326</v>
      </c>
      <c r="AKH45" s="660" t="s">
        <v>283</v>
      </c>
      <c r="AKI45" s="562" t="s">
        <v>326</v>
      </c>
      <c r="AKJ45" s="660" t="s">
        <v>283</v>
      </c>
      <c r="AKK45" s="562" t="s">
        <v>326</v>
      </c>
      <c r="AKL45" s="660" t="s">
        <v>283</v>
      </c>
      <c r="AKM45" s="562" t="s">
        <v>326</v>
      </c>
      <c r="AKN45" s="660" t="s">
        <v>283</v>
      </c>
      <c r="AKO45" s="562" t="s">
        <v>326</v>
      </c>
      <c r="AKP45" s="660" t="s">
        <v>283</v>
      </c>
      <c r="AKQ45" s="562" t="s">
        <v>326</v>
      </c>
      <c r="AKR45" s="660" t="s">
        <v>283</v>
      </c>
      <c r="AKS45" s="562" t="s">
        <v>326</v>
      </c>
      <c r="AKT45" s="660" t="s">
        <v>283</v>
      </c>
      <c r="AKU45" s="562" t="s">
        <v>326</v>
      </c>
      <c r="AKV45" s="660" t="s">
        <v>283</v>
      </c>
      <c r="AKW45" s="562" t="s">
        <v>326</v>
      </c>
      <c r="AKX45" s="660" t="s">
        <v>283</v>
      </c>
      <c r="AKY45" s="562" t="s">
        <v>326</v>
      </c>
      <c r="AKZ45" s="660" t="s">
        <v>283</v>
      </c>
      <c r="ALA45" s="562" t="s">
        <v>326</v>
      </c>
      <c r="ALB45" s="660" t="s">
        <v>283</v>
      </c>
      <c r="ALC45" s="562" t="s">
        <v>326</v>
      </c>
      <c r="ALD45" s="660" t="s">
        <v>283</v>
      </c>
      <c r="ALE45" s="562" t="s">
        <v>326</v>
      </c>
      <c r="ALF45" s="660" t="s">
        <v>283</v>
      </c>
      <c r="ALG45" s="562" t="s">
        <v>326</v>
      </c>
      <c r="ALH45" s="660" t="s">
        <v>283</v>
      </c>
      <c r="ALI45" s="562" t="s">
        <v>326</v>
      </c>
      <c r="ALJ45" s="660" t="s">
        <v>283</v>
      </c>
      <c r="ALK45" s="562" t="s">
        <v>326</v>
      </c>
      <c r="ALL45" s="660" t="s">
        <v>283</v>
      </c>
      <c r="ALM45" s="562" t="s">
        <v>326</v>
      </c>
      <c r="ALN45" s="660" t="s">
        <v>283</v>
      </c>
      <c r="ALO45" s="562" t="s">
        <v>326</v>
      </c>
      <c r="ALP45" s="660" t="s">
        <v>283</v>
      </c>
      <c r="ALQ45" s="562" t="s">
        <v>326</v>
      </c>
      <c r="ALR45" s="660" t="s">
        <v>283</v>
      </c>
      <c r="ALS45" s="562" t="s">
        <v>326</v>
      </c>
      <c r="ALT45" s="660" t="s">
        <v>283</v>
      </c>
      <c r="ALU45" s="562" t="s">
        <v>326</v>
      </c>
      <c r="ALV45" s="660" t="s">
        <v>283</v>
      </c>
      <c r="ALW45" s="562" t="s">
        <v>326</v>
      </c>
      <c r="ALX45" s="660" t="s">
        <v>283</v>
      </c>
      <c r="ALY45" s="562" t="s">
        <v>326</v>
      </c>
      <c r="ALZ45" s="660" t="s">
        <v>283</v>
      </c>
      <c r="AMA45" s="562" t="s">
        <v>326</v>
      </c>
      <c r="AMB45" s="660" t="s">
        <v>283</v>
      </c>
      <c r="AMC45" s="562" t="s">
        <v>326</v>
      </c>
      <c r="AMD45" s="660" t="s">
        <v>283</v>
      </c>
      <c r="AME45" s="562" t="s">
        <v>326</v>
      </c>
      <c r="AMF45" s="660" t="s">
        <v>283</v>
      </c>
      <c r="AMG45" s="562" t="s">
        <v>326</v>
      </c>
      <c r="AMH45" s="660" t="s">
        <v>283</v>
      </c>
      <c r="AMI45" s="562" t="s">
        <v>326</v>
      </c>
      <c r="AMJ45" s="660" t="s">
        <v>283</v>
      </c>
      <c r="AMK45" s="562" t="s">
        <v>326</v>
      </c>
      <c r="AML45" s="660" t="s">
        <v>283</v>
      </c>
      <c r="AMM45" s="562" t="s">
        <v>326</v>
      </c>
      <c r="AMN45" s="660" t="s">
        <v>283</v>
      </c>
      <c r="AMO45" s="562" t="s">
        <v>326</v>
      </c>
      <c r="AMP45" s="660" t="s">
        <v>283</v>
      </c>
      <c r="AMQ45" s="562" t="s">
        <v>326</v>
      </c>
      <c r="AMR45" s="660" t="s">
        <v>283</v>
      </c>
      <c r="AMS45" s="562" t="s">
        <v>326</v>
      </c>
      <c r="AMT45" s="660" t="s">
        <v>283</v>
      </c>
      <c r="AMU45" s="562" t="s">
        <v>326</v>
      </c>
      <c r="AMV45" s="660" t="s">
        <v>283</v>
      </c>
      <c r="AMW45" s="562" t="s">
        <v>326</v>
      </c>
      <c r="AMX45" s="660" t="s">
        <v>283</v>
      </c>
      <c r="AMY45" s="562" t="s">
        <v>326</v>
      </c>
      <c r="AMZ45" s="660" t="s">
        <v>283</v>
      </c>
      <c r="ANA45" s="562" t="s">
        <v>326</v>
      </c>
      <c r="ANB45" s="660" t="s">
        <v>283</v>
      </c>
      <c r="ANC45" s="562" t="s">
        <v>326</v>
      </c>
      <c r="AND45" s="660" t="s">
        <v>283</v>
      </c>
      <c r="ANE45" s="562" t="s">
        <v>326</v>
      </c>
      <c r="ANF45" s="660" t="s">
        <v>283</v>
      </c>
      <c r="ANG45" s="562" t="s">
        <v>326</v>
      </c>
      <c r="ANH45" s="660" t="s">
        <v>283</v>
      </c>
      <c r="ANI45" s="562" t="s">
        <v>326</v>
      </c>
      <c r="ANJ45" s="660" t="s">
        <v>283</v>
      </c>
      <c r="ANK45" s="562" t="s">
        <v>326</v>
      </c>
      <c r="ANL45" s="660" t="s">
        <v>283</v>
      </c>
      <c r="ANM45" s="562" t="s">
        <v>326</v>
      </c>
      <c r="ANN45" s="660" t="s">
        <v>283</v>
      </c>
      <c r="ANO45" s="562" t="s">
        <v>326</v>
      </c>
      <c r="ANP45" s="660" t="s">
        <v>283</v>
      </c>
      <c r="ANQ45" s="562" t="s">
        <v>326</v>
      </c>
      <c r="ANR45" s="660" t="s">
        <v>283</v>
      </c>
      <c r="ANS45" s="562" t="s">
        <v>326</v>
      </c>
      <c r="ANT45" s="660" t="s">
        <v>283</v>
      </c>
      <c r="ANU45" s="562" t="s">
        <v>326</v>
      </c>
      <c r="ANV45" s="660" t="s">
        <v>283</v>
      </c>
      <c r="ANW45" s="562" t="s">
        <v>326</v>
      </c>
      <c r="ANX45" s="660" t="s">
        <v>283</v>
      </c>
      <c r="ANY45" s="562" t="s">
        <v>326</v>
      </c>
      <c r="ANZ45" s="660" t="s">
        <v>283</v>
      </c>
      <c r="AOA45" s="562" t="s">
        <v>326</v>
      </c>
      <c r="AOB45" s="660" t="s">
        <v>283</v>
      </c>
      <c r="AOC45" s="562" t="s">
        <v>326</v>
      </c>
      <c r="AOD45" s="660" t="s">
        <v>283</v>
      </c>
      <c r="AOE45" s="562" t="s">
        <v>326</v>
      </c>
      <c r="AOF45" s="660" t="s">
        <v>283</v>
      </c>
      <c r="AOG45" s="562" t="s">
        <v>326</v>
      </c>
      <c r="AOH45" s="660" t="s">
        <v>283</v>
      </c>
      <c r="AOI45" s="562" t="s">
        <v>326</v>
      </c>
      <c r="AOJ45" s="660" t="s">
        <v>283</v>
      </c>
      <c r="AOK45" s="562" t="s">
        <v>326</v>
      </c>
      <c r="AOL45" s="660" t="s">
        <v>283</v>
      </c>
      <c r="AOM45" s="562" t="s">
        <v>326</v>
      </c>
      <c r="AON45" s="660" t="s">
        <v>283</v>
      </c>
      <c r="AOO45" s="562" t="s">
        <v>326</v>
      </c>
      <c r="AOP45" s="660" t="s">
        <v>283</v>
      </c>
      <c r="AOQ45" s="562" t="s">
        <v>326</v>
      </c>
      <c r="AOR45" s="660" t="s">
        <v>283</v>
      </c>
      <c r="AOS45" s="562" t="s">
        <v>326</v>
      </c>
      <c r="AOT45" s="660" t="s">
        <v>283</v>
      </c>
      <c r="AOU45" s="562" t="s">
        <v>326</v>
      </c>
      <c r="AOV45" s="660" t="s">
        <v>283</v>
      </c>
      <c r="AOW45" s="562" t="s">
        <v>326</v>
      </c>
      <c r="AOX45" s="660" t="s">
        <v>283</v>
      </c>
      <c r="AOY45" s="562" t="s">
        <v>326</v>
      </c>
      <c r="AOZ45" s="660" t="s">
        <v>283</v>
      </c>
      <c r="APA45" s="562" t="s">
        <v>326</v>
      </c>
      <c r="APB45" s="660" t="s">
        <v>283</v>
      </c>
      <c r="APC45" s="562" t="s">
        <v>326</v>
      </c>
      <c r="APD45" s="660" t="s">
        <v>283</v>
      </c>
      <c r="APE45" s="562" t="s">
        <v>326</v>
      </c>
      <c r="APF45" s="660" t="s">
        <v>283</v>
      </c>
      <c r="APG45" s="562" t="s">
        <v>326</v>
      </c>
      <c r="APH45" s="660" t="s">
        <v>283</v>
      </c>
      <c r="API45" s="562" t="s">
        <v>326</v>
      </c>
      <c r="APJ45" s="660" t="s">
        <v>283</v>
      </c>
      <c r="APK45" s="562" t="s">
        <v>326</v>
      </c>
      <c r="APL45" s="660" t="s">
        <v>283</v>
      </c>
      <c r="APM45" s="562" t="s">
        <v>326</v>
      </c>
      <c r="APN45" s="660" t="s">
        <v>283</v>
      </c>
      <c r="APO45" s="562" t="s">
        <v>326</v>
      </c>
      <c r="APP45" s="660" t="s">
        <v>283</v>
      </c>
      <c r="APQ45" s="562" t="s">
        <v>326</v>
      </c>
      <c r="APR45" s="660" t="s">
        <v>283</v>
      </c>
      <c r="APS45" s="562" t="s">
        <v>326</v>
      </c>
      <c r="APT45" s="660" t="s">
        <v>283</v>
      </c>
      <c r="APU45" s="562" t="s">
        <v>326</v>
      </c>
      <c r="APV45" s="660" t="s">
        <v>283</v>
      </c>
      <c r="APW45" s="562" t="s">
        <v>326</v>
      </c>
      <c r="APX45" s="660" t="s">
        <v>283</v>
      </c>
      <c r="APY45" s="562" t="s">
        <v>326</v>
      </c>
      <c r="APZ45" s="660" t="s">
        <v>283</v>
      </c>
      <c r="AQA45" s="562" t="s">
        <v>326</v>
      </c>
      <c r="AQB45" s="660" t="s">
        <v>283</v>
      </c>
      <c r="AQC45" s="562" t="s">
        <v>326</v>
      </c>
      <c r="AQD45" s="660" t="s">
        <v>283</v>
      </c>
      <c r="AQE45" s="562" t="s">
        <v>326</v>
      </c>
      <c r="AQF45" s="660" t="s">
        <v>283</v>
      </c>
      <c r="AQG45" s="562" t="s">
        <v>326</v>
      </c>
      <c r="AQH45" s="660" t="s">
        <v>283</v>
      </c>
      <c r="AQI45" s="562" t="s">
        <v>326</v>
      </c>
      <c r="AQJ45" s="660" t="s">
        <v>283</v>
      </c>
      <c r="AQK45" s="562" t="s">
        <v>326</v>
      </c>
      <c r="AQL45" s="660" t="s">
        <v>283</v>
      </c>
      <c r="AQM45" s="562" t="s">
        <v>326</v>
      </c>
      <c r="AQN45" s="660" t="s">
        <v>283</v>
      </c>
      <c r="AQO45" s="562" t="s">
        <v>326</v>
      </c>
      <c r="AQP45" s="660" t="s">
        <v>283</v>
      </c>
      <c r="AQQ45" s="562" t="s">
        <v>326</v>
      </c>
      <c r="AQR45" s="660" t="s">
        <v>283</v>
      </c>
      <c r="AQS45" s="562" t="s">
        <v>326</v>
      </c>
      <c r="AQT45" s="660" t="s">
        <v>283</v>
      </c>
      <c r="AQU45" s="562" t="s">
        <v>326</v>
      </c>
      <c r="AQV45" s="660" t="s">
        <v>283</v>
      </c>
      <c r="AQW45" s="562" t="s">
        <v>326</v>
      </c>
      <c r="AQX45" s="660" t="s">
        <v>283</v>
      </c>
      <c r="AQY45" s="562" t="s">
        <v>326</v>
      </c>
      <c r="AQZ45" s="660" t="s">
        <v>283</v>
      </c>
      <c r="ARA45" s="562" t="s">
        <v>326</v>
      </c>
      <c r="ARB45" s="660" t="s">
        <v>283</v>
      </c>
      <c r="ARC45" s="562" t="s">
        <v>326</v>
      </c>
      <c r="ARD45" s="660" t="s">
        <v>283</v>
      </c>
      <c r="ARE45" s="562" t="s">
        <v>326</v>
      </c>
      <c r="ARF45" s="660" t="s">
        <v>283</v>
      </c>
      <c r="ARG45" s="562" t="s">
        <v>326</v>
      </c>
      <c r="ARH45" s="660" t="s">
        <v>283</v>
      </c>
      <c r="ARI45" s="562" t="s">
        <v>326</v>
      </c>
      <c r="ARJ45" s="660" t="s">
        <v>283</v>
      </c>
      <c r="ARK45" s="562" t="s">
        <v>326</v>
      </c>
      <c r="ARL45" s="660" t="s">
        <v>283</v>
      </c>
      <c r="ARM45" s="562" t="s">
        <v>326</v>
      </c>
      <c r="ARN45" s="660" t="s">
        <v>283</v>
      </c>
      <c r="ARO45" s="562" t="s">
        <v>326</v>
      </c>
      <c r="ARP45" s="660" t="s">
        <v>283</v>
      </c>
      <c r="ARQ45" s="562" t="s">
        <v>326</v>
      </c>
      <c r="ARR45" s="660" t="s">
        <v>283</v>
      </c>
      <c r="ARS45" s="562" t="s">
        <v>326</v>
      </c>
      <c r="ART45" s="660" t="s">
        <v>283</v>
      </c>
      <c r="ARU45" s="562" t="s">
        <v>326</v>
      </c>
      <c r="ARV45" s="660" t="s">
        <v>283</v>
      </c>
      <c r="ARW45" s="562" t="s">
        <v>326</v>
      </c>
      <c r="ARX45" s="660" t="s">
        <v>283</v>
      </c>
      <c r="ARY45" s="562" t="s">
        <v>326</v>
      </c>
      <c r="ARZ45" s="660" t="s">
        <v>283</v>
      </c>
      <c r="ASA45" s="562" t="s">
        <v>326</v>
      </c>
      <c r="ASB45" s="660" t="s">
        <v>283</v>
      </c>
      <c r="ASC45" s="562" t="s">
        <v>326</v>
      </c>
      <c r="ASD45" s="660" t="s">
        <v>283</v>
      </c>
      <c r="ASE45" s="562" t="s">
        <v>326</v>
      </c>
      <c r="ASF45" s="660" t="s">
        <v>283</v>
      </c>
      <c r="ASG45" s="562" t="s">
        <v>326</v>
      </c>
      <c r="ASH45" s="660" t="s">
        <v>283</v>
      </c>
      <c r="ASI45" s="562" t="s">
        <v>326</v>
      </c>
      <c r="ASJ45" s="660" t="s">
        <v>283</v>
      </c>
      <c r="ASK45" s="562" t="s">
        <v>326</v>
      </c>
      <c r="ASL45" s="660" t="s">
        <v>283</v>
      </c>
      <c r="ASM45" s="562" t="s">
        <v>326</v>
      </c>
      <c r="ASN45" s="660" t="s">
        <v>283</v>
      </c>
      <c r="ASO45" s="562" t="s">
        <v>326</v>
      </c>
      <c r="ASP45" s="660" t="s">
        <v>283</v>
      </c>
      <c r="ASQ45" s="562" t="s">
        <v>326</v>
      </c>
      <c r="ASR45" s="660" t="s">
        <v>283</v>
      </c>
      <c r="ASS45" s="562" t="s">
        <v>326</v>
      </c>
      <c r="AST45" s="660" t="s">
        <v>283</v>
      </c>
      <c r="ASU45" s="562" t="s">
        <v>326</v>
      </c>
      <c r="ASV45" s="660" t="s">
        <v>283</v>
      </c>
      <c r="ASW45" s="562" t="s">
        <v>326</v>
      </c>
      <c r="ASX45" s="660" t="s">
        <v>283</v>
      </c>
      <c r="ASY45" s="562" t="s">
        <v>326</v>
      </c>
      <c r="ASZ45" s="660" t="s">
        <v>283</v>
      </c>
      <c r="ATA45" s="562" t="s">
        <v>326</v>
      </c>
      <c r="ATB45" s="660" t="s">
        <v>283</v>
      </c>
      <c r="ATC45" s="562" t="s">
        <v>326</v>
      </c>
      <c r="ATD45" s="660" t="s">
        <v>283</v>
      </c>
      <c r="ATE45" s="562" t="s">
        <v>326</v>
      </c>
      <c r="ATF45" s="660" t="s">
        <v>283</v>
      </c>
      <c r="ATG45" s="562" t="s">
        <v>326</v>
      </c>
      <c r="ATH45" s="660" t="s">
        <v>283</v>
      </c>
      <c r="ATI45" s="562" t="s">
        <v>326</v>
      </c>
      <c r="ATJ45" s="660" t="s">
        <v>283</v>
      </c>
      <c r="ATK45" s="562" t="s">
        <v>326</v>
      </c>
      <c r="ATL45" s="660" t="s">
        <v>283</v>
      </c>
      <c r="ATM45" s="562" t="s">
        <v>326</v>
      </c>
      <c r="ATN45" s="660" t="s">
        <v>283</v>
      </c>
      <c r="ATO45" s="562" t="s">
        <v>326</v>
      </c>
      <c r="ATP45" s="660" t="s">
        <v>283</v>
      </c>
      <c r="ATQ45" s="562" t="s">
        <v>326</v>
      </c>
      <c r="ATR45" s="660" t="s">
        <v>283</v>
      </c>
      <c r="ATS45" s="562" t="s">
        <v>326</v>
      </c>
      <c r="ATT45" s="660" t="s">
        <v>283</v>
      </c>
      <c r="ATU45" s="562" t="s">
        <v>326</v>
      </c>
      <c r="ATV45" s="660" t="s">
        <v>283</v>
      </c>
      <c r="ATW45" s="562" t="s">
        <v>326</v>
      </c>
      <c r="ATX45" s="660" t="s">
        <v>283</v>
      </c>
      <c r="ATY45" s="562" t="s">
        <v>326</v>
      </c>
      <c r="ATZ45" s="660" t="s">
        <v>283</v>
      </c>
      <c r="AUA45" s="562" t="s">
        <v>326</v>
      </c>
      <c r="AUB45" s="660" t="s">
        <v>283</v>
      </c>
      <c r="AUC45" s="562" t="s">
        <v>326</v>
      </c>
      <c r="AUD45" s="660" t="s">
        <v>283</v>
      </c>
      <c r="AUE45" s="562" t="s">
        <v>326</v>
      </c>
      <c r="AUF45" s="660" t="s">
        <v>283</v>
      </c>
      <c r="AUG45" s="562" t="s">
        <v>326</v>
      </c>
      <c r="AUH45" s="660" t="s">
        <v>283</v>
      </c>
      <c r="AUI45" s="562" t="s">
        <v>326</v>
      </c>
      <c r="AUJ45" s="660" t="s">
        <v>283</v>
      </c>
      <c r="AUK45" s="562" t="s">
        <v>326</v>
      </c>
      <c r="AUL45" s="660" t="s">
        <v>283</v>
      </c>
      <c r="AUM45" s="562" t="s">
        <v>326</v>
      </c>
      <c r="AUN45" s="660" t="s">
        <v>283</v>
      </c>
      <c r="AUO45" s="562" t="s">
        <v>326</v>
      </c>
      <c r="AUP45" s="660" t="s">
        <v>283</v>
      </c>
      <c r="AUQ45" s="562" t="s">
        <v>326</v>
      </c>
      <c r="AUR45" s="660" t="s">
        <v>283</v>
      </c>
      <c r="AUS45" s="562" t="s">
        <v>326</v>
      </c>
      <c r="AUT45" s="660" t="s">
        <v>283</v>
      </c>
      <c r="AUU45" s="562" t="s">
        <v>326</v>
      </c>
      <c r="AUV45" s="660" t="s">
        <v>283</v>
      </c>
      <c r="AUW45" s="562" t="s">
        <v>326</v>
      </c>
      <c r="AUX45" s="660" t="s">
        <v>283</v>
      </c>
      <c r="AUY45" s="562" t="s">
        <v>326</v>
      </c>
      <c r="AUZ45" s="660" t="s">
        <v>283</v>
      </c>
      <c r="AVA45" s="562" t="s">
        <v>326</v>
      </c>
      <c r="AVB45" s="660" t="s">
        <v>283</v>
      </c>
      <c r="AVC45" s="562" t="s">
        <v>326</v>
      </c>
      <c r="AVD45" s="660" t="s">
        <v>283</v>
      </c>
      <c r="AVE45" s="562" t="s">
        <v>326</v>
      </c>
      <c r="AVF45" s="660" t="s">
        <v>283</v>
      </c>
      <c r="AVG45" s="562" t="s">
        <v>326</v>
      </c>
      <c r="AVH45" s="660" t="s">
        <v>283</v>
      </c>
      <c r="AVI45" s="562" t="s">
        <v>326</v>
      </c>
      <c r="AVJ45" s="660" t="s">
        <v>283</v>
      </c>
      <c r="AVK45" s="562" t="s">
        <v>326</v>
      </c>
      <c r="AVL45" s="660" t="s">
        <v>283</v>
      </c>
      <c r="AVM45" s="562" t="s">
        <v>326</v>
      </c>
      <c r="AVN45" s="660" t="s">
        <v>283</v>
      </c>
      <c r="AVO45" s="562" t="s">
        <v>326</v>
      </c>
      <c r="AVP45" s="660" t="s">
        <v>283</v>
      </c>
      <c r="AVQ45" s="562" t="s">
        <v>326</v>
      </c>
      <c r="AVR45" s="660" t="s">
        <v>283</v>
      </c>
      <c r="AVS45" s="562" t="s">
        <v>326</v>
      </c>
      <c r="AVT45" s="660" t="s">
        <v>283</v>
      </c>
      <c r="AVU45" s="562" t="s">
        <v>326</v>
      </c>
      <c r="AVV45" s="660" t="s">
        <v>283</v>
      </c>
      <c r="AVW45" s="562" t="s">
        <v>326</v>
      </c>
      <c r="AVX45" s="660" t="s">
        <v>283</v>
      </c>
      <c r="AVY45" s="562" t="s">
        <v>326</v>
      </c>
      <c r="AVZ45" s="660" t="s">
        <v>283</v>
      </c>
      <c r="AWA45" s="562" t="s">
        <v>326</v>
      </c>
      <c r="AWB45" s="660" t="s">
        <v>283</v>
      </c>
      <c r="AWC45" s="562" t="s">
        <v>326</v>
      </c>
      <c r="AWD45" s="660" t="s">
        <v>283</v>
      </c>
      <c r="AWE45" s="562" t="s">
        <v>326</v>
      </c>
      <c r="AWF45" s="660" t="s">
        <v>283</v>
      </c>
      <c r="AWG45" s="562" t="s">
        <v>326</v>
      </c>
      <c r="AWH45" s="660" t="s">
        <v>283</v>
      </c>
      <c r="AWI45" s="562" t="s">
        <v>326</v>
      </c>
      <c r="AWJ45" s="660" t="s">
        <v>283</v>
      </c>
      <c r="AWK45" s="562" t="s">
        <v>326</v>
      </c>
      <c r="AWL45" s="660" t="s">
        <v>283</v>
      </c>
      <c r="AWM45" s="562" t="s">
        <v>326</v>
      </c>
      <c r="AWN45" s="660" t="s">
        <v>283</v>
      </c>
      <c r="AWO45" s="562" t="s">
        <v>326</v>
      </c>
      <c r="AWP45" s="660" t="s">
        <v>283</v>
      </c>
      <c r="AWQ45" s="562" t="s">
        <v>326</v>
      </c>
      <c r="AWR45" s="660" t="s">
        <v>283</v>
      </c>
      <c r="AWS45" s="562" t="s">
        <v>326</v>
      </c>
      <c r="AWT45" s="660" t="s">
        <v>283</v>
      </c>
      <c r="AWU45" s="562" t="s">
        <v>326</v>
      </c>
      <c r="AWV45" s="660" t="s">
        <v>283</v>
      </c>
      <c r="AWW45" s="562" t="s">
        <v>326</v>
      </c>
      <c r="AWX45" s="660" t="s">
        <v>283</v>
      </c>
      <c r="AWY45" s="562" t="s">
        <v>326</v>
      </c>
      <c r="AWZ45" s="660" t="s">
        <v>283</v>
      </c>
      <c r="AXA45" s="562" t="s">
        <v>326</v>
      </c>
      <c r="AXB45" s="660" t="s">
        <v>283</v>
      </c>
      <c r="AXC45" s="562" t="s">
        <v>326</v>
      </c>
      <c r="AXD45" s="660" t="s">
        <v>283</v>
      </c>
      <c r="AXE45" s="562" t="s">
        <v>326</v>
      </c>
      <c r="AXF45" s="660" t="s">
        <v>283</v>
      </c>
      <c r="AXG45" s="562" t="s">
        <v>326</v>
      </c>
      <c r="AXH45" s="660" t="s">
        <v>283</v>
      </c>
      <c r="AXI45" s="562" t="s">
        <v>326</v>
      </c>
      <c r="AXJ45" s="660" t="s">
        <v>283</v>
      </c>
      <c r="AXK45" s="562" t="s">
        <v>326</v>
      </c>
      <c r="AXL45" s="660" t="s">
        <v>283</v>
      </c>
      <c r="AXM45" s="562" t="s">
        <v>326</v>
      </c>
      <c r="AXN45" s="660" t="s">
        <v>283</v>
      </c>
      <c r="AXO45" s="562" t="s">
        <v>326</v>
      </c>
      <c r="AXP45" s="660" t="s">
        <v>283</v>
      </c>
      <c r="AXQ45" s="562" t="s">
        <v>326</v>
      </c>
      <c r="AXR45" s="660" t="s">
        <v>283</v>
      </c>
      <c r="AXS45" s="562" t="s">
        <v>326</v>
      </c>
      <c r="AXT45" s="660" t="s">
        <v>283</v>
      </c>
      <c r="AXU45" s="562" t="s">
        <v>326</v>
      </c>
      <c r="AXV45" s="660" t="s">
        <v>283</v>
      </c>
      <c r="AXW45" s="562" t="s">
        <v>326</v>
      </c>
      <c r="AXX45" s="660" t="s">
        <v>283</v>
      </c>
      <c r="AXY45" s="562" t="s">
        <v>326</v>
      </c>
      <c r="AXZ45" s="660" t="s">
        <v>283</v>
      </c>
      <c r="AYA45" s="562" t="s">
        <v>326</v>
      </c>
      <c r="AYB45" s="660" t="s">
        <v>283</v>
      </c>
      <c r="AYC45" s="562" t="s">
        <v>326</v>
      </c>
      <c r="AYD45" s="660" t="s">
        <v>283</v>
      </c>
      <c r="AYE45" s="562" t="s">
        <v>326</v>
      </c>
      <c r="AYF45" s="660" t="s">
        <v>283</v>
      </c>
      <c r="AYG45" s="562" t="s">
        <v>326</v>
      </c>
      <c r="AYH45" s="660" t="s">
        <v>283</v>
      </c>
      <c r="AYI45" s="562" t="s">
        <v>326</v>
      </c>
      <c r="AYJ45" s="660" t="s">
        <v>283</v>
      </c>
      <c r="AYK45" s="562" t="s">
        <v>326</v>
      </c>
      <c r="AYL45" s="660" t="s">
        <v>283</v>
      </c>
      <c r="AYM45" s="562" t="s">
        <v>326</v>
      </c>
      <c r="AYN45" s="660" t="s">
        <v>283</v>
      </c>
      <c r="AYO45" s="562" t="s">
        <v>326</v>
      </c>
      <c r="AYP45" s="660" t="s">
        <v>283</v>
      </c>
      <c r="AYQ45" s="562" t="s">
        <v>326</v>
      </c>
      <c r="AYR45" s="660" t="s">
        <v>283</v>
      </c>
      <c r="AYS45" s="562" t="s">
        <v>326</v>
      </c>
      <c r="AYT45" s="660" t="s">
        <v>283</v>
      </c>
      <c r="AYU45" s="562" t="s">
        <v>326</v>
      </c>
      <c r="AYV45" s="660" t="s">
        <v>283</v>
      </c>
      <c r="AYW45" s="562" t="s">
        <v>326</v>
      </c>
      <c r="AYX45" s="660" t="s">
        <v>283</v>
      </c>
      <c r="AYY45" s="562" t="s">
        <v>326</v>
      </c>
      <c r="AYZ45" s="660" t="s">
        <v>283</v>
      </c>
      <c r="AZA45" s="562" t="s">
        <v>326</v>
      </c>
      <c r="AZB45" s="660" t="s">
        <v>283</v>
      </c>
      <c r="AZC45" s="562" t="s">
        <v>326</v>
      </c>
      <c r="AZD45" s="660" t="s">
        <v>283</v>
      </c>
      <c r="AZE45" s="562" t="s">
        <v>326</v>
      </c>
      <c r="AZF45" s="660" t="s">
        <v>283</v>
      </c>
      <c r="AZG45" s="562" t="s">
        <v>326</v>
      </c>
      <c r="AZH45" s="660" t="s">
        <v>283</v>
      </c>
      <c r="AZI45" s="562" t="s">
        <v>326</v>
      </c>
      <c r="AZJ45" s="660" t="s">
        <v>283</v>
      </c>
      <c r="AZK45" s="562" t="s">
        <v>326</v>
      </c>
      <c r="AZL45" s="660" t="s">
        <v>283</v>
      </c>
      <c r="AZM45" s="562" t="s">
        <v>326</v>
      </c>
      <c r="AZN45" s="660" t="s">
        <v>283</v>
      </c>
      <c r="AZO45" s="562" t="s">
        <v>326</v>
      </c>
      <c r="AZP45" s="660" t="s">
        <v>283</v>
      </c>
      <c r="AZQ45" s="562" t="s">
        <v>326</v>
      </c>
      <c r="AZR45" s="660" t="s">
        <v>283</v>
      </c>
      <c r="AZS45" s="562" t="s">
        <v>326</v>
      </c>
      <c r="AZT45" s="660" t="s">
        <v>283</v>
      </c>
      <c r="AZU45" s="562" t="s">
        <v>326</v>
      </c>
      <c r="AZV45" s="660" t="s">
        <v>283</v>
      </c>
      <c r="AZW45" s="562" t="s">
        <v>326</v>
      </c>
      <c r="AZX45" s="660" t="s">
        <v>283</v>
      </c>
      <c r="AZY45" s="562" t="s">
        <v>326</v>
      </c>
      <c r="AZZ45" s="660" t="s">
        <v>283</v>
      </c>
      <c r="BAA45" s="562" t="s">
        <v>326</v>
      </c>
      <c r="BAB45" s="660" t="s">
        <v>283</v>
      </c>
      <c r="BAC45" s="562" t="s">
        <v>326</v>
      </c>
      <c r="BAD45" s="660" t="s">
        <v>283</v>
      </c>
      <c r="BAE45" s="562" t="s">
        <v>326</v>
      </c>
      <c r="BAF45" s="660" t="s">
        <v>283</v>
      </c>
      <c r="BAG45" s="562" t="s">
        <v>326</v>
      </c>
      <c r="BAH45" s="660" t="s">
        <v>283</v>
      </c>
      <c r="BAI45" s="562" t="s">
        <v>326</v>
      </c>
      <c r="BAJ45" s="660" t="s">
        <v>283</v>
      </c>
      <c r="BAK45" s="562" t="s">
        <v>326</v>
      </c>
      <c r="BAL45" s="660" t="s">
        <v>283</v>
      </c>
      <c r="BAM45" s="562" t="s">
        <v>326</v>
      </c>
      <c r="BAN45" s="660" t="s">
        <v>283</v>
      </c>
      <c r="BAO45" s="562" t="s">
        <v>326</v>
      </c>
      <c r="BAP45" s="660" t="s">
        <v>283</v>
      </c>
      <c r="BAQ45" s="562" t="s">
        <v>326</v>
      </c>
      <c r="BAR45" s="660" t="s">
        <v>283</v>
      </c>
      <c r="BAS45" s="562" t="s">
        <v>326</v>
      </c>
      <c r="BAT45" s="660" t="s">
        <v>283</v>
      </c>
      <c r="BAU45" s="562" t="s">
        <v>326</v>
      </c>
      <c r="BAV45" s="660" t="s">
        <v>283</v>
      </c>
      <c r="BAW45" s="562" t="s">
        <v>326</v>
      </c>
      <c r="BAX45" s="660" t="s">
        <v>283</v>
      </c>
      <c r="BAY45" s="562" t="s">
        <v>326</v>
      </c>
      <c r="BAZ45" s="660" t="s">
        <v>283</v>
      </c>
      <c r="BBA45" s="562" t="s">
        <v>326</v>
      </c>
      <c r="BBB45" s="660" t="s">
        <v>283</v>
      </c>
      <c r="BBC45" s="562" t="s">
        <v>326</v>
      </c>
      <c r="BBD45" s="660" t="s">
        <v>283</v>
      </c>
      <c r="BBE45" s="562" t="s">
        <v>326</v>
      </c>
      <c r="BBF45" s="660" t="s">
        <v>283</v>
      </c>
      <c r="BBG45" s="562" t="s">
        <v>326</v>
      </c>
      <c r="BBH45" s="660" t="s">
        <v>283</v>
      </c>
      <c r="BBI45" s="562" t="s">
        <v>326</v>
      </c>
      <c r="BBJ45" s="660" t="s">
        <v>283</v>
      </c>
      <c r="BBK45" s="562" t="s">
        <v>326</v>
      </c>
      <c r="BBL45" s="660" t="s">
        <v>283</v>
      </c>
      <c r="BBM45" s="562" t="s">
        <v>326</v>
      </c>
      <c r="BBN45" s="660" t="s">
        <v>283</v>
      </c>
      <c r="BBO45" s="562" t="s">
        <v>326</v>
      </c>
      <c r="BBP45" s="660" t="s">
        <v>283</v>
      </c>
      <c r="BBQ45" s="562" t="s">
        <v>326</v>
      </c>
      <c r="BBR45" s="660" t="s">
        <v>283</v>
      </c>
      <c r="BBS45" s="562" t="s">
        <v>326</v>
      </c>
      <c r="BBT45" s="660" t="s">
        <v>283</v>
      </c>
      <c r="BBU45" s="562" t="s">
        <v>326</v>
      </c>
      <c r="BBV45" s="660" t="s">
        <v>283</v>
      </c>
      <c r="BBW45" s="562" t="s">
        <v>326</v>
      </c>
      <c r="BBX45" s="660" t="s">
        <v>283</v>
      </c>
      <c r="BBY45" s="562" t="s">
        <v>326</v>
      </c>
      <c r="BBZ45" s="660" t="s">
        <v>283</v>
      </c>
      <c r="BCA45" s="562" t="s">
        <v>326</v>
      </c>
      <c r="BCB45" s="660" t="s">
        <v>283</v>
      </c>
      <c r="BCC45" s="562" t="s">
        <v>326</v>
      </c>
      <c r="BCD45" s="660" t="s">
        <v>283</v>
      </c>
      <c r="BCE45" s="562" t="s">
        <v>326</v>
      </c>
      <c r="BCF45" s="660" t="s">
        <v>283</v>
      </c>
      <c r="BCG45" s="562" t="s">
        <v>326</v>
      </c>
      <c r="BCH45" s="660" t="s">
        <v>283</v>
      </c>
      <c r="BCI45" s="562" t="s">
        <v>326</v>
      </c>
      <c r="BCJ45" s="660" t="s">
        <v>283</v>
      </c>
      <c r="BCK45" s="562" t="s">
        <v>326</v>
      </c>
      <c r="BCL45" s="660" t="s">
        <v>283</v>
      </c>
      <c r="BCM45" s="562" t="s">
        <v>326</v>
      </c>
      <c r="BCN45" s="660" t="s">
        <v>283</v>
      </c>
      <c r="BCO45" s="562" t="s">
        <v>326</v>
      </c>
      <c r="BCP45" s="660" t="s">
        <v>283</v>
      </c>
      <c r="BCQ45" s="562" t="s">
        <v>326</v>
      </c>
      <c r="BCR45" s="660" t="s">
        <v>283</v>
      </c>
      <c r="BCS45" s="562" t="s">
        <v>326</v>
      </c>
      <c r="BCT45" s="660" t="s">
        <v>283</v>
      </c>
      <c r="BCU45" s="562" t="s">
        <v>326</v>
      </c>
      <c r="BCV45" s="660" t="s">
        <v>283</v>
      </c>
      <c r="BCW45" s="562" t="s">
        <v>326</v>
      </c>
      <c r="BCX45" s="660" t="s">
        <v>283</v>
      </c>
      <c r="BCY45" s="562" t="s">
        <v>326</v>
      </c>
      <c r="BCZ45" s="660" t="s">
        <v>283</v>
      </c>
      <c r="BDA45" s="562" t="s">
        <v>326</v>
      </c>
      <c r="BDB45" s="660" t="s">
        <v>283</v>
      </c>
      <c r="BDC45" s="562" t="s">
        <v>326</v>
      </c>
      <c r="BDD45" s="660" t="s">
        <v>283</v>
      </c>
      <c r="BDE45" s="562" t="s">
        <v>326</v>
      </c>
      <c r="BDF45" s="660" t="s">
        <v>283</v>
      </c>
      <c r="BDG45" s="562" t="s">
        <v>326</v>
      </c>
      <c r="BDH45" s="660" t="s">
        <v>283</v>
      </c>
      <c r="BDI45" s="562" t="s">
        <v>326</v>
      </c>
      <c r="BDJ45" s="660" t="s">
        <v>283</v>
      </c>
      <c r="BDK45" s="562" t="s">
        <v>326</v>
      </c>
      <c r="BDL45" s="660" t="s">
        <v>283</v>
      </c>
      <c r="BDM45" s="562" t="s">
        <v>326</v>
      </c>
      <c r="BDN45" s="660" t="s">
        <v>283</v>
      </c>
      <c r="BDO45" s="562" t="s">
        <v>326</v>
      </c>
      <c r="BDP45" s="660" t="s">
        <v>283</v>
      </c>
      <c r="BDQ45" s="562" t="s">
        <v>326</v>
      </c>
      <c r="BDR45" s="660" t="s">
        <v>283</v>
      </c>
      <c r="BDS45" s="562" t="s">
        <v>326</v>
      </c>
      <c r="BDT45" s="660" t="s">
        <v>283</v>
      </c>
      <c r="BDU45" s="562" t="s">
        <v>326</v>
      </c>
      <c r="BDV45" s="660" t="s">
        <v>283</v>
      </c>
      <c r="BDW45" s="562" t="s">
        <v>326</v>
      </c>
      <c r="BDX45" s="660" t="s">
        <v>283</v>
      </c>
      <c r="BDY45" s="562" t="s">
        <v>326</v>
      </c>
      <c r="BDZ45" s="660" t="s">
        <v>283</v>
      </c>
      <c r="BEA45" s="562" t="s">
        <v>326</v>
      </c>
      <c r="BEB45" s="660" t="s">
        <v>283</v>
      </c>
      <c r="BEC45" s="562" t="s">
        <v>326</v>
      </c>
      <c r="BED45" s="660" t="s">
        <v>283</v>
      </c>
      <c r="BEE45" s="562" t="s">
        <v>326</v>
      </c>
      <c r="BEF45" s="660" t="s">
        <v>283</v>
      </c>
      <c r="BEG45" s="562" t="s">
        <v>326</v>
      </c>
      <c r="BEH45" s="660" t="s">
        <v>283</v>
      </c>
      <c r="BEI45" s="562" t="s">
        <v>326</v>
      </c>
      <c r="BEJ45" s="660" t="s">
        <v>283</v>
      </c>
      <c r="BEK45" s="562" t="s">
        <v>326</v>
      </c>
      <c r="BEL45" s="660" t="s">
        <v>283</v>
      </c>
      <c r="BEM45" s="562" t="s">
        <v>326</v>
      </c>
      <c r="BEN45" s="660" t="s">
        <v>283</v>
      </c>
      <c r="BEO45" s="562" t="s">
        <v>326</v>
      </c>
      <c r="BEP45" s="660" t="s">
        <v>283</v>
      </c>
      <c r="BEQ45" s="562" t="s">
        <v>326</v>
      </c>
      <c r="BER45" s="660" t="s">
        <v>283</v>
      </c>
      <c r="BES45" s="562" t="s">
        <v>326</v>
      </c>
      <c r="BET45" s="660" t="s">
        <v>283</v>
      </c>
      <c r="BEU45" s="562" t="s">
        <v>326</v>
      </c>
      <c r="BEV45" s="660" t="s">
        <v>283</v>
      </c>
      <c r="BEW45" s="562" t="s">
        <v>326</v>
      </c>
      <c r="BEX45" s="660" t="s">
        <v>283</v>
      </c>
      <c r="BEY45" s="562" t="s">
        <v>326</v>
      </c>
      <c r="BEZ45" s="660" t="s">
        <v>283</v>
      </c>
      <c r="BFA45" s="562" t="s">
        <v>326</v>
      </c>
      <c r="BFB45" s="660" t="s">
        <v>283</v>
      </c>
      <c r="BFC45" s="562" t="s">
        <v>326</v>
      </c>
      <c r="BFD45" s="660" t="s">
        <v>283</v>
      </c>
      <c r="BFE45" s="562" t="s">
        <v>326</v>
      </c>
      <c r="BFF45" s="660" t="s">
        <v>283</v>
      </c>
      <c r="BFG45" s="562" t="s">
        <v>326</v>
      </c>
      <c r="BFH45" s="660" t="s">
        <v>283</v>
      </c>
      <c r="BFI45" s="562" t="s">
        <v>326</v>
      </c>
      <c r="BFJ45" s="660" t="s">
        <v>283</v>
      </c>
      <c r="BFK45" s="562" t="s">
        <v>326</v>
      </c>
      <c r="BFL45" s="660" t="s">
        <v>283</v>
      </c>
      <c r="BFM45" s="562" t="s">
        <v>326</v>
      </c>
      <c r="BFN45" s="660" t="s">
        <v>283</v>
      </c>
      <c r="BFO45" s="562" t="s">
        <v>326</v>
      </c>
      <c r="BFP45" s="660" t="s">
        <v>283</v>
      </c>
      <c r="BFQ45" s="562" t="s">
        <v>326</v>
      </c>
      <c r="BFR45" s="660" t="s">
        <v>283</v>
      </c>
      <c r="BFS45" s="562" t="s">
        <v>326</v>
      </c>
      <c r="BFT45" s="660" t="s">
        <v>283</v>
      </c>
      <c r="BFU45" s="562" t="s">
        <v>326</v>
      </c>
      <c r="BFV45" s="660" t="s">
        <v>283</v>
      </c>
      <c r="BFW45" s="562" t="s">
        <v>326</v>
      </c>
      <c r="BFX45" s="660" t="s">
        <v>283</v>
      </c>
      <c r="BFY45" s="562" t="s">
        <v>326</v>
      </c>
      <c r="BFZ45" s="660" t="s">
        <v>283</v>
      </c>
      <c r="BGA45" s="562" t="s">
        <v>326</v>
      </c>
      <c r="BGB45" s="660" t="s">
        <v>283</v>
      </c>
      <c r="BGC45" s="562" t="s">
        <v>326</v>
      </c>
      <c r="BGD45" s="660" t="s">
        <v>283</v>
      </c>
      <c r="BGE45" s="562" t="s">
        <v>326</v>
      </c>
      <c r="BGF45" s="660" t="s">
        <v>283</v>
      </c>
      <c r="BGG45" s="562" t="s">
        <v>326</v>
      </c>
      <c r="BGH45" s="660" t="s">
        <v>283</v>
      </c>
      <c r="BGI45" s="562" t="s">
        <v>326</v>
      </c>
      <c r="BGJ45" s="660" t="s">
        <v>283</v>
      </c>
      <c r="BGK45" s="562" t="s">
        <v>326</v>
      </c>
      <c r="BGL45" s="660" t="s">
        <v>283</v>
      </c>
      <c r="BGM45" s="562" t="s">
        <v>326</v>
      </c>
      <c r="BGN45" s="660" t="s">
        <v>283</v>
      </c>
      <c r="BGO45" s="562" t="s">
        <v>326</v>
      </c>
      <c r="BGP45" s="660" t="s">
        <v>283</v>
      </c>
      <c r="BGQ45" s="562" t="s">
        <v>326</v>
      </c>
      <c r="BGR45" s="660" t="s">
        <v>283</v>
      </c>
      <c r="BGS45" s="562" t="s">
        <v>326</v>
      </c>
      <c r="BGT45" s="660" t="s">
        <v>283</v>
      </c>
      <c r="BGU45" s="562" t="s">
        <v>326</v>
      </c>
      <c r="BGV45" s="660" t="s">
        <v>283</v>
      </c>
      <c r="BGW45" s="562" t="s">
        <v>326</v>
      </c>
      <c r="BGX45" s="660" t="s">
        <v>283</v>
      </c>
      <c r="BGY45" s="562" t="s">
        <v>326</v>
      </c>
      <c r="BGZ45" s="660" t="s">
        <v>283</v>
      </c>
      <c r="BHA45" s="562" t="s">
        <v>326</v>
      </c>
      <c r="BHB45" s="660" t="s">
        <v>283</v>
      </c>
      <c r="BHC45" s="562" t="s">
        <v>326</v>
      </c>
      <c r="BHD45" s="660" t="s">
        <v>283</v>
      </c>
      <c r="BHE45" s="562" t="s">
        <v>326</v>
      </c>
      <c r="BHF45" s="660" t="s">
        <v>283</v>
      </c>
      <c r="BHG45" s="562" t="s">
        <v>326</v>
      </c>
      <c r="BHH45" s="660" t="s">
        <v>283</v>
      </c>
      <c r="BHI45" s="562" t="s">
        <v>326</v>
      </c>
      <c r="BHJ45" s="660" t="s">
        <v>283</v>
      </c>
      <c r="BHK45" s="562" t="s">
        <v>326</v>
      </c>
      <c r="BHL45" s="660" t="s">
        <v>283</v>
      </c>
      <c r="BHM45" s="562" t="s">
        <v>326</v>
      </c>
      <c r="BHN45" s="660" t="s">
        <v>283</v>
      </c>
      <c r="BHO45" s="562" t="s">
        <v>326</v>
      </c>
      <c r="BHP45" s="660" t="s">
        <v>283</v>
      </c>
      <c r="BHQ45" s="562" t="s">
        <v>326</v>
      </c>
      <c r="BHR45" s="660" t="s">
        <v>283</v>
      </c>
      <c r="BHS45" s="562" t="s">
        <v>326</v>
      </c>
      <c r="BHT45" s="660" t="s">
        <v>283</v>
      </c>
      <c r="BHU45" s="562" t="s">
        <v>326</v>
      </c>
      <c r="BHV45" s="660" t="s">
        <v>283</v>
      </c>
      <c r="BHW45" s="562" t="s">
        <v>326</v>
      </c>
      <c r="BHX45" s="660" t="s">
        <v>283</v>
      </c>
      <c r="BHY45" s="562" t="s">
        <v>326</v>
      </c>
      <c r="BHZ45" s="660" t="s">
        <v>283</v>
      </c>
      <c r="BIA45" s="562" t="s">
        <v>326</v>
      </c>
      <c r="BIB45" s="660" t="s">
        <v>283</v>
      </c>
      <c r="BIC45" s="562" t="s">
        <v>326</v>
      </c>
      <c r="BID45" s="660" t="s">
        <v>283</v>
      </c>
      <c r="BIE45" s="562" t="s">
        <v>326</v>
      </c>
      <c r="BIF45" s="660" t="s">
        <v>283</v>
      </c>
      <c r="BIG45" s="562" t="s">
        <v>326</v>
      </c>
      <c r="BIH45" s="660" t="s">
        <v>283</v>
      </c>
      <c r="BII45" s="562" t="s">
        <v>326</v>
      </c>
      <c r="BIJ45" s="660" t="s">
        <v>283</v>
      </c>
      <c r="BIK45" s="562" t="s">
        <v>326</v>
      </c>
      <c r="BIL45" s="660" t="s">
        <v>283</v>
      </c>
      <c r="BIM45" s="562" t="s">
        <v>326</v>
      </c>
      <c r="BIN45" s="660" t="s">
        <v>283</v>
      </c>
      <c r="BIO45" s="562" t="s">
        <v>326</v>
      </c>
      <c r="BIP45" s="660" t="s">
        <v>283</v>
      </c>
      <c r="BIQ45" s="562" t="s">
        <v>326</v>
      </c>
      <c r="BIR45" s="660" t="s">
        <v>283</v>
      </c>
      <c r="BIS45" s="562" t="s">
        <v>326</v>
      </c>
      <c r="BIT45" s="660" t="s">
        <v>283</v>
      </c>
      <c r="BIU45" s="562" t="s">
        <v>326</v>
      </c>
      <c r="BIV45" s="660" t="s">
        <v>283</v>
      </c>
      <c r="BIW45" s="562" t="s">
        <v>326</v>
      </c>
      <c r="BIX45" s="660" t="s">
        <v>283</v>
      </c>
      <c r="BIY45" s="562" t="s">
        <v>326</v>
      </c>
      <c r="BIZ45" s="660" t="s">
        <v>283</v>
      </c>
      <c r="BJA45" s="562" t="s">
        <v>326</v>
      </c>
      <c r="BJB45" s="660" t="s">
        <v>283</v>
      </c>
      <c r="BJC45" s="562" t="s">
        <v>326</v>
      </c>
      <c r="BJD45" s="660" t="s">
        <v>283</v>
      </c>
      <c r="BJE45" s="562" t="s">
        <v>326</v>
      </c>
      <c r="BJF45" s="660" t="s">
        <v>283</v>
      </c>
      <c r="BJG45" s="562" t="s">
        <v>326</v>
      </c>
      <c r="BJH45" s="660" t="s">
        <v>283</v>
      </c>
      <c r="BJI45" s="562" t="s">
        <v>326</v>
      </c>
      <c r="BJJ45" s="660" t="s">
        <v>283</v>
      </c>
      <c r="BJK45" s="562" t="s">
        <v>326</v>
      </c>
      <c r="BJL45" s="660" t="s">
        <v>283</v>
      </c>
      <c r="BJM45" s="562" t="s">
        <v>326</v>
      </c>
      <c r="BJN45" s="660" t="s">
        <v>283</v>
      </c>
      <c r="BJO45" s="562" t="s">
        <v>326</v>
      </c>
      <c r="BJP45" s="660" t="s">
        <v>283</v>
      </c>
      <c r="BJQ45" s="562" t="s">
        <v>326</v>
      </c>
      <c r="BJR45" s="660" t="s">
        <v>283</v>
      </c>
      <c r="BJS45" s="562" t="s">
        <v>326</v>
      </c>
      <c r="BJT45" s="660" t="s">
        <v>283</v>
      </c>
      <c r="BJU45" s="562" t="s">
        <v>326</v>
      </c>
      <c r="BJV45" s="660" t="s">
        <v>283</v>
      </c>
      <c r="BJW45" s="562" t="s">
        <v>326</v>
      </c>
      <c r="BJX45" s="660" t="s">
        <v>283</v>
      </c>
      <c r="BJY45" s="562" t="s">
        <v>326</v>
      </c>
      <c r="BJZ45" s="660" t="s">
        <v>283</v>
      </c>
      <c r="BKA45" s="562" t="s">
        <v>326</v>
      </c>
      <c r="BKB45" s="660" t="s">
        <v>283</v>
      </c>
      <c r="BKC45" s="562" t="s">
        <v>326</v>
      </c>
      <c r="BKD45" s="660" t="s">
        <v>283</v>
      </c>
      <c r="BKE45" s="562" t="s">
        <v>326</v>
      </c>
      <c r="BKF45" s="660" t="s">
        <v>283</v>
      </c>
      <c r="BKG45" s="562" t="s">
        <v>326</v>
      </c>
      <c r="BKH45" s="660" t="s">
        <v>283</v>
      </c>
      <c r="BKI45" s="562" t="s">
        <v>326</v>
      </c>
      <c r="BKJ45" s="660" t="s">
        <v>283</v>
      </c>
      <c r="BKK45" s="562" t="s">
        <v>326</v>
      </c>
      <c r="BKL45" s="660" t="s">
        <v>283</v>
      </c>
      <c r="BKM45" s="562" t="s">
        <v>326</v>
      </c>
      <c r="BKN45" s="660" t="s">
        <v>283</v>
      </c>
      <c r="BKO45" s="562" t="s">
        <v>326</v>
      </c>
      <c r="BKP45" s="660" t="s">
        <v>283</v>
      </c>
      <c r="BKQ45" s="562" t="s">
        <v>326</v>
      </c>
      <c r="BKR45" s="660" t="s">
        <v>283</v>
      </c>
      <c r="BKS45" s="562" t="s">
        <v>326</v>
      </c>
      <c r="BKT45" s="660" t="s">
        <v>283</v>
      </c>
      <c r="BKU45" s="562" t="s">
        <v>326</v>
      </c>
      <c r="BKV45" s="660" t="s">
        <v>283</v>
      </c>
      <c r="BKW45" s="562" t="s">
        <v>326</v>
      </c>
      <c r="BKX45" s="660" t="s">
        <v>283</v>
      </c>
      <c r="BKY45" s="562" t="s">
        <v>326</v>
      </c>
      <c r="BKZ45" s="660" t="s">
        <v>283</v>
      </c>
      <c r="BLA45" s="562" t="s">
        <v>326</v>
      </c>
      <c r="BLB45" s="660" t="s">
        <v>283</v>
      </c>
      <c r="BLC45" s="562" t="s">
        <v>326</v>
      </c>
      <c r="BLD45" s="660" t="s">
        <v>283</v>
      </c>
      <c r="BLE45" s="562" t="s">
        <v>326</v>
      </c>
      <c r="BLF45" s="660" t="s">
        <v>283</v>
      </c>
      <c r="BLG45" s="562" t="s">
        <v>326</v>
      </c>
      <c r="BLH45" s="660" t="s">
        <v>283</v>
      </c>
      <c r="BLI45" s="562" t="s">
        <v>326</v>
      </c>
      <c r="BLJ45" s="660" t="s">
        <v>283</v>
      </c>
      <c r="BLK45" s="562" t="s">
        <v>326</v>
      </c>
      <c r="BLL45" s="660" t="s">
        <v>283</v>
      </c>
      <c r="BLM45" s="562" t="s">
        <v>326</v>
      </c>
      <c r="BLN45" s="660" t="s">
        <v>283</v>
      </c>
      <c r="BLO45" s="562" t="s">
        <v>326</v>
      </c>
      <c r="BLP45" s="660" t="s">
        <v>283</v>
      </c>
      <c r="BLQ45" s="562" t="s">
        <v>326</v>
      </c>
      <c r="BLR45" s="660" t="s">
        <v>283</v>
      </c>
      <c r="BLS45" s="562" t="s">
        <v>326</v>
      </c>
      <c r="BLT45" s="660" t="s">
        <v>283</v>
      </c>
      <c r="BLU45" s="562" t="s">
        <v>326</v>
      </c>
      <c r="BLV45" s="660" t="s">
        <v>283</v>
      </c>
      <c r="BLW45" s="562" t="s">
        <v>326</v>
      </c>
      <c r="BLX45" s="660" t="s">
        <v>283</v>
      </c>
      <c r="BLY45" s="562" t="s">
        <v>326</v>
      </c>
      <c r="BLZ45" s="660" t="s">
        <v>283</v>
      </c>
      <c r="BMA45" s="562" t="s">
        <v>326</v>
      </c>
      <c r="BMB45" s="660" t="s">
        <v>283</v>
      </c>
      <c r="BMC45" s="562" t="s">
        <v>326</v>
      </c>
      <c r="BMD45" s="660" t="s">
        <v>283</v>
      </c>
      <c r="BME45" s="562" t="s">
        <v>326</v>
      </c>
      <c r="BMF45" s="660" t="s">
        <v>283</v>
      </c>
      <c r="BMG45" s="562" t="s">
        <v>326</v>
      </c>
      <c r="BMH45" s="660" t="s">
        <v>283</v>
      </c>
      <c r="BMI45" s="562" t="s">
        <v>326</v>
      </c>
      <c r="BMJ45" s="660" t="s">
        <v>283</v>
      </c>
      <c r="BMK45" s="562" t="s">
        <v>326</v>
      </c>
      <c r="BML45" s="660" t="s">
        <v>283</v>
      </c>
      <c r="BMM45" s="562" t="s">
        <v>326</v>
      </c>
      <c r="BMN45" s="660" t="s">
        <v>283</v>
      </c>
      <c r="BMO45" s="562" t="s">
        <v>326</v>
      </c>
      <c r="BMP45" s="660" t="s">
        <v>283</v>
      </c>
      <c r="BMQ45" s="562" t="s">
        <v>326</v>
      </c>
      <c r="BMR45" s="660" t="s">
        <v>283</v>
      </c>
      <c r="BMS45" s="562" t="s">
        <v>326</v>
      </c>
      <c r="BMT45" s="660" t="s">
        <v>283</v>
      </c>
      <c r="BMU45" s="562" t="s">
        <v>326</v>
      </c>
      <c r="BMV45" s="660" t="s">
        <v>283</v>
      </c>
      <c r="BMW45" s="562" t="s">
        <v>326</v>
      </c>
      <c r="BMX45" s="660" t="s">
        <v>283</v>
      </c>
      <c r="BMY45" s="562" t="s">
        <v>326</v>
      </c>
      <c r="BMZ45" s="660" t="s">
        <v>283</v>
      </c>
      <c r="BNA45" s="562" t="s">
        <v>326</v>
      </c>
      <c r="BNB45" s="660" t="s">
        <v>283</v>
      </c>
      <c r="BNC45" s="562" t="s">
        <v>326</v>
      </c>
      <c r="BND45" s="660" t="s">
        <v>283</v>
      </c>
      <c r="BNE45" s="562" t="s">
        <v>326</v>
      </c>
      <c r="BNF45" s="660" t="s">
        <v>283</v>
      </c>
      <c r="BNG45" s="562" t="s">
        <v>326</v>
      </c>
      <c r="BNH45" s="660" t="s">
        <v>283</v>
      </c>
      <c r="BNI45" s="562" t="s">
        <v>326</v>
      </c>
      <c r="BNJ45" s="660" t="s">
        <v>283</v>
      </c>
      <c r="BNK45" s="562" t="s">
        <v>326</v>
      </c>
      <c r="BNL45" s="660" t="s">
        <v>283</v>
      </c>
      <c r="BNM45" s="562" t="s">
        <v>326</v>
      </c>
      <c r="BNN45" s="660" t="s">
        <v>283</v>
      </c>
      <c r="BNO45" s="562" t="s">
        <v>326</v>
      </c>
      <c r="BNP45" s="660" t="s">
        <v>283</v>
      </c>
      <c r="BNQ45" s="562" t="s">
        <v>326</v>
      </c>
      <c r="BNR45" s="660" t="s">
        <v>283</v>
      </c>
      <c r="BNS45" s="562" t="s">
        <v>326</v>
      </c>
      <c r="BNT45" s="660" t="s">
        <v>283</v>
      </c>
      <c r="BNU45" s="562" t="s">
        <v>326</v>
      </c>
      <c r="BNV45" s="660" t="s">
        <v>283</v>
      </c>
      <c r="BNW45" s="562" t="s">
        <v>326</v>
      </c>
      <c r="BNX45" s="660" t="s">
        <v>283</v>
      </c>
      <c r="BNY45" s="562" t="s">
        <v>326</v>
      </c>
      <c r="BNZ45" s="660" t="s">
        <v>283</v>
      </c>
      <c r="BOA45" s="562" t="s">
        <v>326</v>
      </c>
      <c r="BOB45" s="660" t="s">
        <v>283</v>
      </c>
      <c r="BOC45" s="562" t="s">
        <v>326</v>
      </c>
      <c r="BOD45" s="660" t="s">
        <v>283</v>
      </c>
      <c r="BOE45" s="562" t="s">
        <v>326</v>
      </c>
      <c r="BOF45" s="660" t="s">
        <v>283</v>
      </c>
      <c r="BOG45" s="562" t="s">
        <v>326</v>
      </c>
      <c r="BOH45" s="660" t="s">
        <v>283</v>
      </c>
      <c r="BOI45" s="562" t="s">
        <v>326</v>
      </c>
      <c r="BOJ45" s="660" t="s">
        <v>283</v>
      </c>
      <c r="BOK45" s="562" t="s">
        <v>326</v>
      </c>
      <c r="BOL45" s="660" t="s">
        <v>283</v>
      </c>
      <c r="BOM45" s="562" t="s">
        <v>326</v>
      </c>
      <c r="BON45" s="660" t="s">
        <v>283</v>
      </c>
      <c r="BOO45" s="562" t="s">
        <v>326</v>
      </c>
      <c r="BOP45" s="660" t="s">
        <v>283</v>
      </c>
      <c r="BOQ45" s="562" t="s">
        <v>326</v>
      </c>
      <c r="BOR45" s="660" t="s">
        <v>283</v>
      </c>
      <c r="BOS45" s="562" t="s">
        <v>326</v>
      </c>
      <c r="BOT45" s="660" t="s">
        <v>283</v>
      </c>
      <c r="BOU45" s="562" t="s">
        <v>326</v>
      </c>
      <c r="BOV45" s="660" t="s">
        <v>283</v>
      </c>
      <c r="BOW45" s="562" t="s">
        <v>326</v>
      </c>
      <c r="BOX45" s="660" t="s">
        <v>283</v>
      </c>
      <c r="BOY45" s="562" t="s">
        <v>326</v>
      </c>
      <c r="BOZ45" s="660" t="s">
        <v>283</v>
      </c>
      <c r="BPA45" s="562" t="s">
        <v>326</v>
      </c>
      <c r="BPB45" s="660" t="s">
        <v>283</v>
      </c>
      <c r="BPC45" s="562" t="s">
        <v>326</v>
      </c>
      <c r="BPD45" s="660" t="s">
        <v>283</v>
      </c>
      <c r="BPE45" s="562" t="s">
        <v>326</v>
      </c>
      <c r="BPF45" s="660" t="s">
        <v>283</v>
      </c>
      <c r="BPG45" s="562" t="s">
        <v>326</v>
      </c>
      <c r="BPH45" s="660" t="s">
        <v>283</v>
      </c>
      <c r="BPI45" s="562" t="s">
        <v>326</v>
      </c>
      <c r="BPJ45" s="660" t="s">
        <v>283</v>
      </c>
      <c r="BPK45" s="562" t="s">
        <v>326</v>
      </c>
      <c r="BPL45" s="660" t="s">
        <v>283</v>
      </c>
      <c r="BPM45" s="562" t="s">
        <v>326</v>
      </c>
      <c r="BPN45" s="660" t="s">
        <v>283</v>
      </c>
      <c r="BPO45" s="562" t="s">
        <v>326</v>
      </c>
      <c r="BPP45" s="660" t="s">
        <v>283</v>
      </c>
      <c r="BPQ45" s="562" t="s">
        <v>326</v>
      </c>
      <c r="BPR45" s="660" t="s">
        <v>283</v>
      </c>
      <c r="BPS45" s="562" t="s">
        <v>326</v>
      </c>
      <c r="BPT45" s="660" t="s">
        <v>283</v>
      </c>
      <c r="BPU45" s="562" t="s">
        <v>326</v>
      </c>
      <c r="BPV45" s="660" t="s">
        <v>283</v>
      </c>
      <c r="BPW45" s="562" t="s">
        <v>326</v>
      </c>
      <c r="BPX45" s="660" t="s">
        <v>283</v>
      </c>
      <c r="BPY45" s="562" t="s">
        <v>326</v>
      </c>
      <c r="BPZ45" s="660" t="s">
        <v>283</v>
      </c>
      <c r="BQA45" s="562" t="s">
        <v>326</v>
      </c>
      <c r="BQB45" s="660" t="s">
        <v>283</v>
      </c>
      <c r="BQC45" s="562" t="s">
        <v>326</v>
      </c>
      <c r="BQD45" s="660" t="s">
        <v>283</v>
      </c>
      <c r="BQE45" s="562" t="s">
        <v>326</v>
      </c>
      <c r="BQF45" s="660" t="s">
        <v>283</v>
      </c>
      <c r="BQG45" s="562" t="s">
        <v>326</v>
      </c>
      <c r="BQH45" s="660" t="s">
        <v>283</v>
      </c>
      <c r="BQI45" s="562" t="s">
        <v>326</v>
      </c>
      <c r="BQJ45" s="660" t="s">
        <v>283</v>
      </c>
      <c r="BQK45" s="562" t="s">
        <v>326</v>
      </c>
      <c r="BQL45" s="660" t="s">
        <v>283</v>
      </c>
      <c r="BQM45" s="562" t="s">
        <v>326</v>
      </c>
      <c r="BQN45" s="660" t="s">
        <v>283</v>
      </c>
      <c r="BQO45" s="562" t="s">
        <v>326</v>
      </c>
      <c r="BQP45" s="660" t="s">
        <v>283</v>
      </c>
      <c r="BQQ45" s="562" t="s">
        <v>326</v>
      </c>
      <c r="BQR45" s="660" t="s">
        <v>283</v>
      </c>
      <c r="BQS45" s="562" t="s">
        <v>326</v>
      </c>
      <c r="BQT45" s="660" t="s">
        <v>283</v>
      </c>
      <c r="BQU45" s="562" t="s">
        <v>326</v>
      </c>
      <c r="BQV45" s="660" t="s">
        <v>283</v>
      </c>
      <c r="BQW45" s="562" t="s">
        <v>326</v>
      </c>
      <c r="BQX45" s="660" t="s">
        <v>283</v>
      </c>
      <c r="BQY45" s="562" t="s">
        <v>326</v>
      </c>
      <c r="BQZ45" s="660" t="s">
        <v>283</v>
      </c>
      <c r="BRA45" s="562" t="s">
        <v>326</v>
      </c>
      <c r="BRB45" s="660" t="s">
        <v>283</v>
      </c>
      <c r="BRC45" s="562" t="s">
        <v>326</v>
      </c>
      <c r="BRD45" s="660" t="s">
        <v>283</v>
      </c>
      <c r="BRE45" s="562" t="s">
        <v>326</v>
      </c>
      <c r="BRF45" s="660" t="s">
        <v>283</v>
      </c>
      <c r="BRG45" s="562" t="s">
        <v>326</v>
      </c>
      <c r="BRH45" s="660" t="s">
        <v>283</v>
      </c>
      <c r="BRI45" s="562" t="s">
        <v>326</v>
      </c>
      <c r="BRJ45" s="660" t="s">
        <v>283</v>
      </c>
      <c r="BRK45" s="562" t="s">
        <v>326</v>
      </c>
      <c r="BRL45" s="660" t="s">
        <v>283</v>
      </c>
      <c r="BRM45" s="562" t="s">
        <v>326</v>
      </c>
      <c r="BRN45" s="660" t="s">
        <v>283</v>
      </c>
      <c r="BRO45" s="562" t="s">
        <v>326</v>
      </c>
      <c r="BRP45" s="660" t="s">
        <v>283</v>
      </c>
      <c r="BRQ45" s="562" t="s">
        <v>326</v>
      </c>
      <c r="BRR45" s="660" t="s">
        <v>283</v>
      </c>
      <c r="BRS45" s="562" t="s">
        <v>326</v>
      </c>
      <c r="BRT45" s="660" t="s">
        <v>283</v>
      </c>
      <c r="BRU45" s="562" t="s">
        <v>326</v>
      </c>
      <c r="BRV45" s="660" t="s">
        <v>283</v>
      </c>
      <c r="BRW45" s="562" t="s">
        <v>326</v>
      </c>
      <c r="BRX45" s="660" t="s">
        <v>283</v>
      </c>
      <c r="BRY45" s="562" t="s">
        <v>326</v>
      </c>
      <c r="BRZ45" s="660" t="s">
        <v>283</v>
      </c>
      <c r="BSA45" s="562" t="s">
        <v>326</v>
      </c>
      <c r="BSB45" s="660" t="s">
        <v>283</v>
      </c>
      <c r="BSC45" s="562" t="s">
        <v>326</v>
      </c>
      <c r="BSD45" s="660" t="s">
        <v>283</v>
      </c>
      <c r="BSE45" s="562" t="s">
        <v>326</v>
      </c>
      <c r="BSF45" s="660" t="s">
        <v>283</v>
      </c>
      <c r="BSG45" s="562" t="s">
        <v>326</v>
      </c>
      <c r="BSH45" s="660" t="s">
        <v>283</v>
      </c>
      <c r="BSI45" s="562" t="s">
        <v>326</v>
      </c>
      <c r="BSJ45" s="660" t="s">
        <v>283</v>
      </c>
      <c r="BSK45" s="562" t="s">
        <v>326</v>
      </c>
      <c r="BSL45" s="660" t="s">
        <v>283</v>
      </c>
      <c r="BSM45" s="562" t="s">
        <v>326</v>
      </c>
      <c r="BSN45" s="660" t="s">
        <v>283</v>
      </c>
      <c r="BSO45" s="562" t="s">
        <v>326</v>
      </c>
      <c r="BSP45" s="660" t="s">
        <v>283</v>
      </c>
      <c r="BSQ45" s="562" t="s">
        <v>326</v>
      </c>
      <c r="BSR45" s="660" t="s">
        <v>283</v>
      </c>
      <c r="BSS45" s="562" t="s">
        <v>326</v>
      </c>
      <c r="BST45" s="660" t="s">
        <v>283</v>
      </c>
      <c r="BSU45" s="562" t="s">
        <v>326</v>
      </c>
      <c r="BSV45" s="660" t="s">
        <v>283</v>
      </c>
      <c r="BSW45" s="562" t="s">
        <v>326</v>
      </c>
      <c r="BSX45" s="660" t="s">
        <v>283</v>
      </c>
      <c r="BSY45" s="562" t="s">
        <v>326</v>
      </c>
      <c r="BSZ45" s="660" t="s">
        <v>283</v>
      </c>
      <c r="BTA45" s="562" t="s">
        <v>326</v>
      </c>
      <c r="BTB45" s="660" t="s">
        <v>283</v>
      </c>
      <c r="BTC45" s="562" t="s">
        <v>326</v>
      </c>
      <c r="BTD45" s="660" t="s">
        <v>283</v>
      </c>
      <c r="BTE45" s="562" t="s">
        <v>326</v>
      </c>
      <c r="BTF45" s="660" t="s">
        <v>283</v>
      </c>
      <c r="BTG45" s="562" t="s">
        <v>326</v>
      </c>
      <c r="BTH45" s="660" t="s">
        <v>283</v>
      </c>
      <c r="BTI45" s="562" t="s">
        <v>326</v>
      </c>
      <c r="BTJ45" s="660" t="s">
        <v>283</v>
      </c>
      <c r="BTK45" s="562" t="s">
        <v>326</v>
      </c>
      <c r="BTL45" s="660" t="s">
        <v>283</v>
      </c>
      <c r="BTM45" s="562" t="s">
        <v>326</v>
      </c>
      <c r="BTN45" s="660" t="s">
        <v>283</v>
      </c>
      <c r="BTO45" s="562" t="s">
        <v>326</v>
      </c>
      <c r="BTP45" s="660" t="s">
        <v>283</v>
      </c>
      <c r="BTQ45" s="562" t="s">
        <v>326</v>
      </c>
      <c r="BTR45" s="660" t="s">
        <v>283</v>
      </c>
      <c r="BTS45" s="562" t="s">
        <v>326</v>
      </c>
      <c r="BTT45" s="660" t="s">
        <v>283</v>
      </c>
      <c r="BTU45" s="562" t="s">
        <v>326</v>
      </c>
      <c r="BTV45" s="660" t="s">
        <v>283</v>
      </c>
      <c r="BTW45" s="562" t="s">
        <v>326</v>
      </c>
      <c r="BTX45" s="660" t="s">
        <v>283</v>
      </c>
      <c r="BTY45" s="562" t="s">
        <v>326</v>
      </c>
      <c r="BTZ45" s="660" t="s">
        <v>283</v>
      </c>
      <c r="BUA45" s="562" t="s">
        <v>326</v>
      </c>
      <c r="BUB45" s="660" t="s">
        <v>283</v>
      </c>
      <c r="BUC45" s="562" t="s">
        <v>326</v>
      </c>
      <c r="BUD45" s="660" t="s">
        <v>283</v>
      </c>
      <c r="BUE45" s="562" t="s">
        <v>326</v>
      </c>
      <c r="BUF45" s="660" t="s">
        <v>283</v>
      </c>
      <c r="BUG45" s="562" t="s">
        <v>326</v>
      </c>
      <c r="BUH45" s="660" t="s">
        <v>283</v>
      </c>
      <c r="BUI45" s="562" t="s">
        <v>326</v>
      </c>
      <c r="BUJ45" s="660" t="s">
        <v>283</v>
      </c>
      <c r="BUK45" s="562" t="s">
        <v>326</v>
      </c>
      <c r="BUL45" s="660" t="s">
        <v>283</v>
      </c>
      <c r="BUM45" s="562" t="s">
        <v>326</v>
      </c>
      <c r="BUN45" s="660" t="s">
        <v>283</v>
      </c>
      <c r="BUO45" s="562" t="s">
        <v>326</v>
      </c>
      <c r="BUP45" s="660" t="s">
        <v>283</v>
      </c>
      <c r="BUQ45" s="562" t="s">
        <v>326</v>
      </c>
      <c r="BUR45" s="660" t="s">
        <v>283</v>
      </c>
      <c r="BUS45" s="562" t="s">
        <v>326</v>
      </c>
      <c r="BUT45" s="660" t="s">
        <v>283</v>
      </c>
      <c r="BUU45" s="562" t="s">
        <v>326</v>
      </c>
      <c r="BUV45" s="660" t="s">
        <v>283</v>
      </c>
      <c r="BUW45" s="562" t="s">
        <v>326</v>
      </c>
      <c r="BUX45" s="660" t="s">
        <v>283</v>
      </c>
      <c r="BUY45" s="562" t="s">
        <v>326</v>
      </c>
      <c r="BUZ45" s="660" t="s">
        <v>283</v>
      </c>
      <c r="BVA45" s="562" t="s">
        <v>326</v>
      </c>
      <c r="BVB45" s="660" t="s">
        <v>283</v>
      </c>
      <c r="BVC45" s="562" t="s">
        <v>326</v>
      </c>
      <c r="BVD45" s="660" t="s">
        <v>283</v>
      </c>
      <c r="BVE45" s="562" t="s">
        <v>326</v>
      </c>
      <c r="BVF45" s="660" t="s">
        <v>283</v>
      </c>
      <c r="BVG45" s="562" t="s">
        <v>326</v>
      </c>
      <c r="BVH45" s="660" t="s">
        <v>283</v>
      </c>
      <c r="BVI45" s="562" t="s">
        <v>326</v>
      </c>
      <c r="BVJ45" s="660" t="s">
        <v>283</v>
      </c>
      <c r="BVK45" s="562" t="s">
        <v>326</v>
      </c>
      <c r="BVL45" s="660" t="s">
        <v>283</v>
      </c>
      <c r="BVM45" s="562" t="s">
        <v>326</v>
      </c>
      <c r="BVN45" s="660" t="s">
        <v>283</v>
      </c>
      <c r="BVO45" s="562" t="s">
        <v>326</v>
      </c>
      <c r="BVP45" s="660" t="s">
        <v>283</v>
      </c>
      <c r="BVQ45" s="562" t="s">
        <v>326</v>
      </c>
      <c r="BVR45" s="660" t="s">
        <v>283</v>
      </c>
      <c r="BVS45" s="562" t="s">
        <v>326</v>
      </c>
      <c r="BVT45" s="660" t="s">
        <v>283</v>
      </c>
      <c r="BVU45" s="562" t="s">
        <v>326</v>
      </c>
      <c r="BVV45" s="660" t="s">
        <v>283</v>
      </c>
      <c r="BVW45" s="562" t="s">
        <v>326</v>
      </c>
      <c r="BVX45" s="660" t="s">
        <v>283</v>
      </c>
      <c r="BVY45" s="562" t="s">
        <v>326</v>
      </c>
      <c r="BVZ45" s="660" t="s">
        <v>283</v>
      </c>
      <c r="BWA45" s="562" t="s">
        <v>326</v>
      </c>
      <c r="BWB45" s="660" t="s">
        <v>283</v>
      </c>
      <c r="BWC45" s="562" t="s">
        <v>326</v>
      </c>
      <c r="BWD45" s="660" t="s">
        <v>283</v>
      </c>
      <c r="BWE45" s="562" t="s">
        <v>326</v>
      </c>
      <c r="BWF45" s="660" t="s">
        <v>283</v>
      </c>
      <c r="BWG45" s="562" t="s">
        <v>326</v>
      </c>
      <c r="BWH45" s="660" t="s">
        <v>283</v>
      </c>
      <c r="BWI45" s="562" t="s">
        <v>326</v>
      </c>
      <c r="BWJ45" s="660" t="s">
        <v>283</v>
      </c>
      <c r="BWK45" s="562" t="s">
        <v>326</v>
      </c>
      <c r="BWL45" s="660" t="s">
        <v>283</v>
      </c>
      <c r="BWM45" s="562" t="s">
        <v>326</v>
      </c>
      <c r="BWN45" s="660" t="s">
        <v>283</v>
      </c>
      <c r="BWO45" s="562" t="s">
        <v>326</v>
      </c>
      <c r="BWP45" s="660" t="s">
        <v>283</v>
      </c>
      <c r="BWQ45" s="562" t="s">
        <v>326</v>
      </c>
      <c r="BWR45" s="660" t="s">
        <v>283</v>
      </c>
      <c r="BWS45" s="562" t="s">
        <v>326</v>
      </c>
      <c r="BWT45" s="660" t="s">
        <v>283</v>
      </c>
      <c r="BWU45" s="562" t="s">
        <v>326</v>
      </c>
      <c r="BWV45" s="660" t="s">
        <v>283</v>
      </c>
      <c r="BWW45" s="562" t="s">
        <v>326</v>
      </c>
      <c r="BWX45" s="660" t="s">
        <v>283</v>
      </c>
      <c r="BWY45" s="562" t="s">
        <v>326</v>
      </c>
      <c r="BWZ45" s="660" t="s">
        <v>283</v>
      </c>
      <c r="BXA45" s="562" t="s">
        <v>326</v>
      </c>
      <c r="BXB45" s="660" t="s">
        <v>283</v>
      </c>
      <c r="BXC45" s="562" t="s">
        <v>326</v>
      </c>
      <c r="BXD45" s="660" t="s">
        <v>283</v>
      </c>
      <c r="BXE45" s="562" t="s">
        <v>326</v>
      </c>
      <c r="BXF45" s="660" t="s">
        <v>283</v>
      </c>
      <c r="BXG45" s="562" t="s">
        <v>326</v>
      </c>
      <c r="BXH45" s="660" t="s">
        <v>283</v>
      </c>
      <c r="BXI45" s="562" t="s">
        <v>326</v>
      </c>
      <c r="BXJ45" s="660" t="s">
        <v>283</v>
      </c>
      <c r="BXK45" s="562" t="s">
        <v>326</v>
      </c>
      <c r="BXL45" s="660" t="s">
        <v>283</v>
      </c>
      <c r="BXM45" s="562" t="s">
        <v>326</v>
      </c>
      <c r="BXN45" s="660" t="s">
        <v>283</v>
      </c>
      <c r="BXO45" s="562" t="s">
        <v>326</v>
      </c>
      <c r="BXP45" s="660" t="s">
        <v>283</v>
      </c>
      <c r="BXQ45" s="562" t="s">
        <v>326</v>
      </c>
      <c r="BXR45" s="660" t="s">
        <v>283</v>
      </c>
      <c r="BXS45" s="562" t="s">
        <v>326</v>
      </c>
      <c r="BXT45" s="660" t="s">
        <v>283</v>
      </c>
      <c r="BXU45" s="562" t="s">
        <v>326</v>
      </c>
      <c r="BXV45" s="660" t="s">
        <v>283</v>
      </c>
      <c r="BXW45" s="562" t="s">
        <v>326</v>
      </c>
      <c r="BXX45" s="660" t="s">
        <v>283</v>
      </c>
      <c r="BXY45" s="562" t="s">
        <v>326</v>
      </c>
      <c r="BXZ45" s="660" t="s">
        <v>283</v>
      </c>
      <c r="BYA45" s="562" t="s">
        <v>326</v>
      </c>
      <c r="BYB45" s="660" t="s">
        <v>283</v>
      </c>
      <c r="BYC45" s="562" t="s">
        <v>326</v>
      </c>
      <c r="BYD45" s="660" t="s">
        <v>283</v>
      </c>
      <c r="BYE45" s="562" t="s">
        <v>326</v>
      </c>
      <c r="BYF45" s="660" t="s">
        <v>283</v>
      </c>
      <c r="BYG45" s="562" t="s">
        <v>326</v>
      </c>
      <c r="BYH45" s="660" t="s">
        <v>283</v>
      </c>
      <c r="BYI45" s="562" t="s">
        <v>326</v>
      </c>
      <c r="BYJ45" s="660" t="s">
        <v>283</v>
      </c>
      <c r="BYK45" s="562" t="s">
        <v>326</v>
      </c>
      <c r="BYL45" s="660" t="s">
        <v>283</v>
      </c>
      <c r="BYM45" s="562" t="s">
        <v>326</v>
      </c>
      <c r="BYN45" s="660" t="s">
        <v>283</v>
      </c>
      <c r="BYO45" s="562" t="s">
        <v>326</v>
      </c>
      <c r="BYP45" s="660" t="s">
        <v>283</v>
      </c>
      <c r="BYQ45" s="562" t="s">
        <v>326</v>
      </c>
      <c r="BYR45" s="660" t="s">
        <v>283</v>
      </c>
      <c r="BYS45" s="562" t="s">
        <v>326</v>
      </c>
      <c r="BYT45" s="660" t="s">
        <v>283</v>
      </c>
      <c r="BYU45" s="562" t="s">
        <v>326</v>
      </c>
      <c r="BYV45" s="660" t="s">
        <v>283</v>
      </c>
      <c r="BYW45" s="562" t="s">
        <v>326</v>
      </c>
      <c r="BYX45" s="660" t="s">
        <v>283</v>
      </c>
      <c r="BYY45" s="562" t="s">
        <v>326</v>
      </c>
      <c r="BYZ45" s="660" t="s">
        <v>283</v>
      </c>
      <c r="BZA45" s="562" t="s">
        <v>326</v>
      </c>
      <c r="BZB45" s="660" t="s">
        <v>283</v>
      </c>
      <c r="BZC45" s="562" t="s">
        <v>326</v>
      </c>
      <c r="BZD45" s="660" t="s">
        <v>283</v>
      </c>
      <c r="BZE45" s="562" t="s">
        <v>326</v>
      </c>
      <c r="BZF45" s="660" t="s">
        <v>283</v>
      </c>
      <c r="BZG45" s="562" t="s">
        <v>326</v>
      </c>
      <c r="BZH45" s="660" t="s">
        <v>283</v>
      </c>
      <c r="BZI45" s="562" t="s">
        <v>326</v>
      </c>
      <c r="BZJ45" s="660" t="s">
        <v>283</v>
      </c>
      <c r="BZK45" s="562" t="s">
        <v>326</v>
      </c>
      <c r="BZL45" s="660" t="s">
        <v>283</v>
      </c>
      <c r="BZM45" s="562" t="s">
        <v>326</v>
      </c>
      <c r="BZN45" s="660" t="s">
        <v>283</v>
      </c>
      <c r="BZO45" s="562" t="s">
        <v>326</v>
      </c>
      <c r="BZP45" s="660" t="s">
        <v>283</v>
      </c>
      <c r="BZQ45" s="562" t="s">
        <v>326</v>
      </c>
      <c r="BZR45" s="660" t="s">
        <v>283</v>
      </c>
      <c r="BZS45" s="562" t="s">
        <v>326</v>
      </c>
      <c r="BZT45" s="660" t="s">
        <v>283</v>
      </c>
      <c r="BZU45" s="562" t="s">
        <v>326</v>
      </c>
      <c r="BZV45" s="660" t="s">
        <v>283</v>
      </c>
      <c r="BZW45" s="562" t="s">
        <v>326</v>
      </c>
      <c r="BZX45" s="660" t="s">
        <v>283</v>
      </c>
      <c r="BZY45" s="562" t="s">
        <v>326</v>
      </c>
      <c r="BZZ45" s="660" t="s">
        <v>283</v>
      </c>
      <c r="CAA45" s="562" t="s">
        <v>326</v>
      </c>
      <c r="CAB45" s="660" t="s">
        <v>283</v>
      </c>
      <c r="CAC45" s="562" t="s">
        <v>326</v>
      </c>
      <c r="CAD45" s="660" t="s">
        <v>283</v>
      </c>
      <c r="CAE45" s="562" t="s">
        <v>326</v>
      </c>
      <c r="CAF45" s="660" t="s">
        <v>283</v>
      </c>
      <c r="CAG45" s="562" t="s">
        <v>326</v>
      </c>
      <c r="CAH45" s="660" t="s">
        <v>283</v>
      </c>
      <c r="CAI45" s="562" t="s">
        <v>326</v>
      </c>
      <c r="CAJ45" s="660" t="s">
        <v>283</v>
      </c>
      <c r="CAK45" s="562" t="s">
        <v>326</v>
      </c>
      <c r="CAL45" s="660" t="s">
        <v>283</v>
      </c>
      <c r="CAM45" s="562" t="s">
        <v>326</v>
      </c>
      <c r="CAN45" s="660" t="s">
        <v>283</v>
      </c>
      <c r="CAO45" s="562" t="s">
        <v>326</v>
      </c>
      <c r="CAP45" s="660" t="s">
        <v>283</v>
      </c>
      <c r="CAQ45" s="562" t="s">
        <v>326</v>
      </c>
      <c r="CAR45" s="660" t="s">
        <v>283</v>
      </c>
      <c r="CAS45" s="562" t="s">
        <v>326</v>
      </c>
      <c r="CAT45" s="660" t="s">
        <v>283</v>
      </c>
      <c r="CAU45" s="562" t="s">
        <v>326</v>
      </c>
      <c r="CAV45" s="660" t="s">
        <v>283</v>
      </c>
      <c r="CAW45" s="562" t="s">
        <v>326</v>
      </c>
      <c r="CAX45" s="660" t="s">
        <v>283</v>
      </c>
      <c r="CAY45" s="562" t="s">
        <v>326</v>
      </c>
      <c r="CAZ45" s="660" t="s">
        <v>283</v>
      </c>
      <c r="CBA45" s="562" t="s">
        <v>326</v>
      </c>
      <c r="CBB45" s="660" t="s">
        <v>283</v>
      </c>
      <c r="CBC45" s="562" t="s">
        <v>326</v>
      </c>
      <c r="CBD45" s="660" t="s">
        <v>283</v>
      </c>
      <c r="CBE45" s="562" t="s">
        <v>326</v>
      </c>
      <c r="CBF45" s="660" t="s">
        <v>283</v>
      </c>
      <c r="CBG45" s="562" t="s">
        <v>326</v>
      </c>
      <c r="CBH45" s="660" t="s">
        <v>283</v>
      </c>
      <c r="CBI45" s="562" t="s">
        <v>326</v>
      </c>
      <c r="CBJ45" s="660" t="s">
        <v>283</v>
      </c>
      <c r="CBK45" s="562" t="s">
        <v>326</v>
      </c>
      <c r="CBL45" s="660" t="s">
        <v>283</v>
      </c>
      <c r="CBM45" s="562" t="s">
        <v>326</v>
      </c>
      <c r="CBN45" s="660" t="s">
        <v>283</v>
      </c>
      <c r="CBO45" s="562" t="s">
        <v>326</v>
      </c>
      <c r="CBP45" s="660" t="s">
        <v>283</v>
      </c>
      <c r="CBQ45" s="562" t="s">
        <v>326</v>
      </c>
      <c r="CBR45" s="660" t="s">
        <v>283</v>
      </c>
      <c r="CBS45" s="562" t="s">
        <v>326</v>
      </c>
      <c r="CBT45" s="660" t="s">
        <v>283</v>
      </c>
      <c r="CBU45" s="562" t="s">
        <v>326</v>
      </c>
      <c r="CBV45" s="660" t="s">
        <v>283</v>
      </c>
      <c r="CBW45" s="562" t="s">
        <v>326</v>
      </c>
      <c r="CBX45" s="660" t="s">
        <v>283</v>
      </c>
      <c r="CBY45" s="562" t="s">
        <v>326</v>
      </c>
      <c r="CBZ45" s="660" t="s">
        <v>283</v>
      </c>
      <c r="CCA45" s="562" t="s">
        <v>326</v>
      </c>
      <c r="CCB45" s="660" t="s">
        <v>283</v>
      </c>
      <c r="CCC45" s="562" t="s">
        <v>326</v>
      </c>
      <c r="CCD45" s="660" t="s">
        <v>283</v>
      </c>
      <c r="CCE45" s="562" t="s">
        <v>326</v>
      </c>
      <c r="CCF45" s="660" t="s">
        <v>283</v>
      </c>
      <c r="CCG45" s="562" t="s">
        <v>326</v>
      </c>
      <c r="CCH45" s="660" t="s">
        <v>283</v>
      </c>
      <c r="CCI45" s="562" t="s">
        <v>326</v>
      </c>
      <c r="CCJ45" s="660" t="s">
        <v>283</v>
      </c>
      <c r="CCK45" s="562" t="s">
        <v>326</v>
      </c>
      <c r="CCL45" s="660" t="s">
        <v>283</v>
      </c>
      <c r="CCM45" s="562" t="s">
        <v>326</v>
      </c>
      <c r="CCN45" s="660" t="s">
        <v>283</v>
      </c>
      <c r="CCO45" s="562" t="s">
        <v>326</v>
      </c>
      <c r="CCP45" s="660" t="s">
        <v>283</v>
      </c>
      <c r="CCQ45" s="562" t="s">
        <v>326</v>
      </c>
      <c r="CCR45" s="660" t="s">
        <v>283</v>
      </c>
      <c r="CCS45" s="562" t="s">
        <v>326</v>
      </c>
      <c r="CCT45" s="660" t="s">
        <v>283</v>
      </c>
      <c r="CCU45" s="562" t="s">
        <v>326</v>
      </c>
      <c r="CCV45" s="660" t="s">
        <v>283</v>
      </c>
      <c r="CCW45" s="562" t="s">
        <v>326</v>
      </c>
      <c r="CCX45" s="660" t="s">
        <v>283</v>
      </c>
      <c r="CCY45" s="562" t="s">
        <v>326</v>
      </c>
      <c r="CCZ45" s="660" t="s">
        <v>283</v>
      </c>
      <c r="CDA45" s="562" t="s">
        <v>326</v>
      </c>
      <c r="CDB45" s="660" t="s">
        <v>283</v>
      </c>
      <c r="CDC45" s="562" t="s">
        <v>326</v>
      </c>
      <c r="CDD45" s="660" t="s">
        <v>283</v>
      </c>
      <c r="CDE45" s="562" t="s">
        <v>326</v>
      </c>
      <c r="CDF45" s="660" t="s">
        <v>283</v>
      </c>
      <c r="CDG45" s="562" t="s">
        <v>326</v>
      </c>
      <c r="CDH45" s="660" t="s">
        <v>283</v>
      </c>
      <c r="CDI45" s="562" t="s">
        <v>326</v>
      </c>
      <c r="CDJ45" s="660" t="s">
        <v>283</v>
      </c>
      <c r="CDK45" s="562" t="s">
        <v>326</v>
      </c>
      <c r="CDL45" s="660" t="s">
        <v>283</v>
      </c>
      <c r="CDM45" s="562" t="s">
        <v>326</v>
      </c>
      <c r="CDN45" s="660" t="s">
        <v>283</v>
      </c>
      <c r="CDO45" s="562" t="s">
        <v>326</v>
      </c>
      <c r="CDP45" s="660" t="s">
        <v>283</v>
      </c>
      <c r="CDQ45" s="562" t="s">
        <v>326</v>
      </c>
      <c r="CDR45" s="660" t="s">
        <v>283</v>
      </c>
      <c r="CDS45" s="562" t="s">
        <v>326</v>
      </c>
      <c r="CDT45" s="660" t="s">
        <v>283</v>
      </c>
      <c r="CDU45" s="562" t="s">
        <v>326</v>
      </c>
      <c r="CDV45" s="660" t="s">
        <v>283</v>
      </c>
      <c r="CDW45" s="562" t="s">
        <v>326</v>
      </c>
      <c r="CDX45" s="660" t="s">
        <v>283</v>
      </c>
      <c r="CDY45" s="562" t="s">
        <v>326</v>
      </c>
      <c r="CDZ45" s="660" t="s">
        <v>283</v>
      </c>
      <c r="CEA45" s="562" t="s">
        <v>326</v>
      </c>
      <c r="CEB45" s="660" t="s">
        <v>283</v>
      </c>
      <c r="CEC45" s="562" t="s">
        <v>326</v>
      </c>
      <c r="CED45" s="660" t="s">
        <v>283</v>
      </c>
      <c r="CEE45" s="562" t="s">
        <v>326</v>
      </c>
      <c r="CEF45" s="660" t="s">
        <v>283</v>
      </c>
      <c r="CEG45" s="562" t="s">
        <v>326</v>
      </c>
      <c r="CEH45" s="660" t="s">
        <v>283</v>
      </c>
      <c r="CEI45" s="562" t="s">
        <v>326</v>
      </c>
      <c r="CEJ45" s="660" t="s">
        <v>283</v>
      </c>
      <c r="CEK45" s="562" t="s">
        <v>326</v>
      </c>
      <c r="CEL45" s="660" t="s">
        <v>283</v>
      </c>
      <c r="CEM45" s="562" t="s">
        <v>326</v>
      </c>
      <c r="CEN45" s="660" t="s">
        <v>283</v>
      </c>
      <c r="CEO45" s="562" t="s">
        <v>326</v>
      </c>
      <c r="CEP45" s="660" t="s">
        <v>283</v>
      </c>
      <c r="CEQ45" s="562" t="s">
        <v>326</v>
      </c>
      <c r="CER45" s="660" t="s">
        <v>283</v>
      </c>
      <c r="CES45" s="562" t="s">
        <v>326</v>
      </c>
      <c r="CET45" s="660" t="s">
        <v>283</v>
      </c>
      <c r="CEU45" s="562" t="s">
        <v>326</v>
      </c>
      <c r="CEV45" s="660" t="s">
        <v>283</v>
      </c>
      <c r="CEW45" s="562" t="s">
        <v>326</v>
      </c>
      <c r="CEX45" s="660" t="s">
        <v>283</v>
      </c>
      <c r="CEY45" s="562" t="s">
        <v>326</v>
      </c>
      <c r="CEZ45" s="660" t="s">
        <v>283</v>
      </c>
      <c r="CFA45" s="562" t="s">
        <v>326</v>
      </c>
      <c r="CFB45" s="660" t="s">
        <v>283</v>
      </c>
      <c r="CFC45" s="562" t="s">
        <v>326</v>
      </c>
      <c r="CFD45" s="660" t="s">
        <v>283</v>
      </c>
      <c r="CFE45" s="562" t="s">
        <v>326</v>
      </c>
      <c r="CFF45" s="660" t="s">
        <v>283</v>
      </c>
      <c r="CFG45" s="562" t="s">
        <v>326</v>
      </c>
      <c r="CFH45" s="660" t="s">
        <v>283</v>
      </c>
      <c r="CFI45" s="562" t="s">
        <v>326</v>
      </c>
      <c r="CFJ45" s="660" t="s">
        <v>283</v>
      </c>
      <c r="CFK45" s="562" t="s">
        <v>326</v>
      </c>
      <c r="CFL45" s="660" t="s">
        <v>283</v>
      </c>
      <c r="CFM45" s="562" t="s">
        <v>326</v>
      </c>
      <c r="CFN45" s="660" t="s">
        <v>283</v>
      </c>
      <c r="CFO45" s="562" t="s">
        <v>326</v>
      </c>
      <c r="CFP45" s="660" t="s">
        <v>283</v>
      </c>
      <c r="CFQ45" s="562" t="s">
        <v>326</v>
      </c>
      <c r="CFR45" s="660" t="s">
        <v>283</v>
      </c>
      <c r="CFS45" s="562" t="s">
        <v>326</v>
      </c>
      <c r="CFT45" s="660" t="s">
        <v>283</v>
      </c>
      <c r="CFU45" s="562" t="s">
        <v>326</v>
      </c>
      <c r="CFV45" s="660" t="s">
        <v>283</v>
      </c>
      <c r="CFW45" s="562" t="s">
        <v>326</v>
      </c>
      <c r="CFX45" s="660" t="s">
        <v>283</v>
      </c>
      <c r="CFY45" s="562" t="s">
        <v>326</v>
      </c>
      <c r="CFZ45" s="660" t="s">
        <v>283</v>
      </c>
      <c r="CGA45" s="562" t="s">
        <v>326</v>
      </c>
      <c r="CGB45" s="660" t="s">
        <v>283</v>
      </c>
      <c r="CGC45" s="562" t="s">
        <v>326</v>
      </c>
      <c r="CGD45" s="660" t="s">
        <v>283</v>
      </c>
      <c r="CGE45" s="562" t="s">
        <v>326</v>
      </c>
      <c r="CGF45" s="660" t="s">
        <v>283</v>
      </c>
      <c r="CGG45" s="562" t="s">
        <v>326</v>
      </c>
      <c r="CGH45" s="660" t="s">
        <v>283</v>
      </c>
      <c r="CGI45" s="562" t="s">
        <v>326</v>
      </c>
      <c r="CGJ45" s="660" t="s">
        <v>283</v>
      </c>
      <c r="CGK45" s="562" t="s">
        <v>326</v>
      </c>
      <c r="CGL45" s="660" t="s">
        <v>283</v>
      </c>
      <c r="CGM45" s="562" t="s">
        <v>326</v>
      </c>
      <c r="CGN45" s="660" t="s">
        <v>283</v>
      </c>
      <c r="CGO45" s="562" t="s">
        <v>326</v>
      </c>
      <c r="CGP45" s="660" t="s">
        <v>283</v>
      </c>
      <c r="CGQ45" s="562" t="s">
        <v>326</v>
      </c>
      <c r="CGR45" s="660" t="s">
        <v>283</v>
      </c>
      <c r="CGS45" s="562" t="s">
        <v>326</v>
      </c>
      <c r="CGT45" s="660" t="s">
        <v>283</v>
      </c>
      <c r="CGU45" s="562" t="s">
        <v>326</v>
      </c>
      <c r="CGV45" s="660" t="s">
        <v>283</v>
      </c>
      <c r="CGW45" s="562" t="s">
        <v>326</v>
      </c>
      <c r="CGX45" s="660" t="s">
        <v>283</v>
      </c>
      <c r="CGY45" s="562" t="s">
        <v>326</v>
      </c>
      <c r="CGZ45" s="660" t="s">
        <v>283</v>
      </c>
      <c r="CHA45" s="562" t="s">
        <v>326</v>
      </c>
      <c r="CHB45" s="660" t="s">
        <v>283</v>
      </c>
      <c r="CHC45" s="562" t="s">
        <v>326</v>
      </c>
      <c r="CHD45" s="660" t="s">
        <v>283</v>
      </c>
      <c r="CHE45" s="562" t="s">
        <v>326</v>
      </c>
      <c r="CHF45" s="660" t="s">
        <v>283</v>
      </c>
      <c r="CHG45" s="562" t="s">
        <v>326</v>
      </c>
      <c r="CHH45" s="660" t="s">
        <v>283</v>
      </c>
      <c r="CHI45" s="562" t="s">
        <v>326</v>
      </c>
      <c r="CHJ45" s="660" t="s">
        <v>283</v>
      </c>
      <c r="CHK45" s="562" t="s">
        <v>326</v>
      </c>
      <c r="CHL45" s="660" t="s">
        <v>283</v>
      </c>
      <c r="CHM45" s="562" t="s">
        <v>326</v>
      </c>
      <c r="CHN45" s="660" t="s">
        <v>283</v>
      </c>
      <c r="CHO45" s="562" t="s">
        <v>326</v>
      </c>
      <c r="CHP45" s="660" t="s">
        <v>283</v>
      </c>
      <c r="CHQ45" s="562" t="s">
        <v>326</v>
      </c>
      <c r="CHR45" s="660" t="s">
        <v>283</v>
      </c>
      <c r="CHS45" s="562" t="s">
        <v>326</v>
      </c>
      <c r="CHT45" s="660" t="s">
        <v>283</v>
      </c>
      <c r="CHU45" s="562" t="s">
        <v>326</v>
      </c>
      <c r="CHV45" s="660" t="s">
        <v>283</v>
      </c>
      <c r="CHW45" s="562" t="s">
        <v>326</v>
      </c>
      <c r="CHX45" s="660" t="s">
        <v>283</v>
      </c>
      <c r="CHY45" s="562" t="s">
        <v>326</v>
      </c>
      <c r="CHZ45" s="660" t="s">
        <v>283</v>
      </c>
      <c r="CIA45" s="562" t="s">
        <v>326</v>
      </c>
      <c r="CIB45" s="660" t="s">
        <v>283</v>
      </c>
      <c r="CIC45" s="562" t="s">
        <v>326</v>
      </c>
      <c r="CID45" s="660" t="s">
        <v>283</v>
      </c>
      <c r="CIE45" s="562" t="s">
        <v>326</v>
      </c>
      <c r="CIF45" s="660" t="s">
        <v>283</v>
      </c>
      <c r="CIG45" s="562" t="s">
        <v>326</v>
      </c>
      <c r="CIH45" s="660" t="s">
        <v>283</v>
      </c>
      <c r="CII45" s="562" t="s">
        <v>326</v>
      </c>
      <c r="CIJ45" s="660" t="s">
        <v>283</v>
      </c>
      <c r="CIK45" s="562" t="s">
        <v>326</v>
      </c>
      <c r="CIL45" s="660" t="s">
        <v>283</v>
      </c>
      <c r="CIM45" s="562" t="s">
        <v>326</v>
      </c>
      <c r="CIN45" s="660" t="s">
        <v>283</v>
      </c>
      <c r="CIO45" s="562" t="s">
        <v>326</v>
      </c>
      <c r="CIP45" s="660" t="s">
        <v>283</v>
      </c>
      <c r="CIQ45" s="562" t="s">
        <v>326</v>
      </c>
      <c r="CIR45" s="660" t="s">
        <v>283</v>
      </c>
      <c r="CIS45" s="562" t="s">
        <v>326</v>
      </c>
      <c r="CIT45" s="660" t="s">
        <v>283</v>
      </c>
      <c r="CIU45" s="562" t="s">
        <v>326</v>
      </c>
      <c r="CIV45" s="660" t="s">
        <v>283</v>
      </c>
      <c r="CIW45" s="562" t="s">
        <v>326</v>
      </c>
      <c r="CIX45" s="660" t="s">
        <v>283</v>
      </c>
      <c r="CIY45" s="562" t="s">
        <v>326</v>
      </c>
      <c r="CIZ45" s="660" t="s">
        <v>283</v>
      </c>
      <c r="CJA45" s="562" t="s">
        <v>326</v>
      </c>
      <c r="CJB45" s="660" t="s">
        <v>283</v>
      </c>
      <c r="CJC45" s="562" t="s">
        <v>326</v>
      </c>
      <c r="CJD45" s="660" t="s">
        <v>283</v>
      </c>
      <c r="CJE45" s="562" t="s">
        <v>326</v>
      </c>
      <c r="CJF45" s="660" t="s">
        <v>283</v>
      </c>
      <c r="CJG45" s="562" t="s">
        <v>326</v>
      </c>
      <c r="CJH45" s="660" t="s">
        <v>283</v>
      </c>
      <c r="CJI45" s="562" t="s">
        <v>326</v>
      </c>
      <c r="CJJ45" s="660" t="s">
        <v>283</v>
      </c>
      <c r="CJK45" s="562" t="s">
        <v>326</v>
      </c>
      <c r="CJL45" s="660" t="s">
        <v>283</v>
      </c>
      <c r="CJM45" s="562" t="s">
        <v>326</v>
      </c>
      <c r="CJN45" s="660" t="s">
        <v>283</v>
      </c>
      <c r="CJO45" s="562" t="s">
        <v>326</v>
      </c>
      <c r="CJP45" s="660" t="s">
        <v>283</v>
      </c>
      <c r="CJQ45" s="562" t="s">
        <v>326</v>
      </c>
      <c r="CJR45" s="660" t="s">
        <v>283</v>
      </c>
      <c r="CJS45" s="562" t="s">
        <v>326</v>
      </c>
      <c r="CJT45" s="660" t="s">
        <v>283</v>
      </c>
      <c r="CJU45" s="562" t="s">
        <v>326</v>
      </c>
      <c r="CJV45" s="660" t="s">
        <v>283</v>
      </c>
      <c r="CJW45" s="562" t="s">
        <v>326</v>
      </c>
      <c r="CJX45" s="660" t="s">
        <v>283</v>
      </c>
      <c r="CJY45" s="562" t="s">
        <v>326</v>
      </c>
      <c r="CJZ45" s="660" t="s">
        <v>283</v>
      </c>
      <c r="CKA45" s="562" t="s">
        <v>326</v>
      </c>
      <c r="CKB45" s="660" t="s">
        <v>283</v>
      </c>
      <c r="CKC45" s="562" t="s">
        <v>326</v>
      </c>
      <c r="CKD45" s="660" t="s">
        <v>283</v>
      </c>
      <c r="CKE45" s="562" t="s">
        <v>326</v>
      </c>
      <c r="CKF45" s="660" t="s">
        <v>283</v>
      </c>
      <c r="CKG45" s="562" t="s">
        <v>326</v>
      </c>
      <c r="CKH45" s="660" t="s">
        <v>283</v>
      </c>
      <c r="CKI45" s="562" t="s">
        <v>326</v>
      </c>
      <c r="CKJ45" s="660" t="s">
        <v>283</v>
      </c>
      <c r="CKK45" s="562" t="s">
        <v>326</v>
      </c>
      <c r="CKL45" s="660" t="s">
        <v>283</v>
      </c>
      <c r="CKM45" s="562" t="s">
        <v>326</v>
      </c>
      <c r="CKN45" s="660" t="s">
        <v>283</v>
      </c>
      <c r="CKO45" s="562" t="s">
        <v>326</v>
      </c>
      <c r="CKP45" s="660" t="s">
        <v>283</v>
      </c>
      <c r="CKQ45" s="562" t="s">
        <v>326</v>
      </c>
      <c r="CKR45" s="660" t="s">
        <v>283</v>
      </c>
      <c r="CKS45" s="562" t="s">
        <v>326</v>
      </c>
      <c r="CKT45" s="660" t="s">
        <v>283</v>
      </c>
      <c r="CKU45" s="562" t="s">
        <v>326</v>
      </c>
      <c r="CKV45" s="660" t="s">
        <v>283</v>
      </c>
      <c r="CKW45" s="562" t="s">
        <v>326</v>
      </c>
      <c r="CKX45" s="660" t="s">
        <v>283</v>
      </c>
      <c r="CKY45" s="562" t="s">
        <v>326</v>
      </c>
      <c r="CKZ45" s="660" t="s">
        <v>283</v>
      </c>
      <c r="CLA45" s="562" t="s">
        <v>326</v>
      </c>
      <c r="CLB45" s="660" t="s">
        <v>283</v>
      </c>
      <c r="CLC45" s="562" t="s">
        <v>326</v>
      </c>
      <c r="CLD45" s="660" t="s">
        <v>283</v>
      </c>
      <c r="CLE45" s="562" t="s">
        <v>326</v>
      </c>
      <c r="CLF45" s="660" t="s">
        <v>283</v>
      </c>
      <c r="CLG45" s="562" t="s">
        <v>326</v>
      </c>
      <c r="CLH45" s="660" t="s">
        <v>283</v>
      </c>
      <c r="CLI45" s="562" t="s">
        <v>326</v>
      </c>
      <c r="CLJ45" s="660" t="s">
        <v>283</v>
      </c>
      <c r="CLK45" s="562" t="s">
        <v>326</v>
      </c>
      <c r="CLL45" s="660" t="s">
        <v>283</v>
      </c>
      <c r="CLM45" s="562" t="s">
        <v>326</v>
      </c>
      <c r="CLN45" s="660" t="s">
        <v>283</v>
      </c>
      <c r="CLO45" s="562" t="s">
        <v>326</v>
      </c>
      <c r="CLP45" s="660" t="s">
        <v>283</v>
      </c>
      <c r="CLQ45" s="562" t="s">
        <v>326</v>
      </c>
      <c r="CLR45" s="660" t="s">
        <v>283</v>
      </c>
      <c r="CLS45" s="562" t="s">
        <v>326</v>
      </c>
      <c r="CLT45" s="660" t="s">
        <v>283</v>
      </c>
      <c r="CLU45" s="562" t="s">
        <v>326</v>
      </c>
      <c r="CLV45" s="660" t="s">
        <v>283</v>
      </c>
      <c r="CLW45" s="562" t="s">
        <v>326</v>
      </c>
      <c r="CLX45" s="660" t="s">
        <v>283</v>
      </c>
      <c r="CLY45" s="562" t="s">
        <v>326</v>
      </c>
      <c r="CLZ45" s="660" t="s">
        <v>283</v>
      </c>
      <c r="CMA45" s="562" t="s">
        <v>326</v>
      </c>
      <c r="CMB45" s="660" t="s">
        <v>283</v>
      </c>
      <c r="CMC45" s="562" t="s">
        <v>326</v>
      </c>
      <c r="CMD45" s="660" t="s">
        <v>283</v>
      </c>
      <c r="CME45" s="562" t="s">
        <v>326</v>
      </c>
      <c r="CMF45" s="660" t="s">
        <v>283</v>
      </c>
      <c r="CMG45" s="562" t="s">
        <v>326</v>
      </c>
      <c r="CMH45" s="660" t="s">
        <v>283</v>
      </c>
      <c r="CMI45" s="562" t="s">
        <v>326</v>
      </c>
      <c r="CMJ45" s="660" t="s">
        <v>283</v>
      </c>
      <c r="CMK45" s="562" t="s">
        <v>326</v>
      </c>
      <c r="CML45" s="660" t="s">
        <v>283</v>
      </c>
      <c r="CMM45" s="562" t="s">
        <v>326</v>
      </c>
      <c r="CMN45" s="660" t="s">
        <v>283</v>
      </c>
      <c r="CMO45" s="562" t="s">
        <v>326</v>
      </c>
      <c r="CMP45" s="660" t="s">
        <v>283</v>
      </c>
      <c r="CMQ45" s="562" t="s">
        <v>326</v>
      </c>
      <c r="CMR45" s="660" t="s">
        <v>283</v>
      </c>
      <c r="CMS45" s="562" t="s">
        <v>326</v>
      </c>
      <c r="CMT45" s="660" t="s">
        <v>283</v>
      </c>
      <c r="CMU45" s="562" t="s">
        <v>326</v>
      </c>
      <c r="CMV45" s="660" t="s">
        <v>283</v>
      </c>
      <c r="CMW45" s="562" t="s">
        <v>326</v>
      </c>
      <c r="CMX45" s="660" t="s">
        <v>283</v>
      </c>
      <c r="CMY45" s="562" t="s">
        <v>326</v>
      </c>
      <c r="CMZ45" s="660" t="s">
        <v>283</v>
      </c>
      <c r="CNA45" s="562" t="s">
        <v>326</v>
      </c>
      <c r="CNB45" s="660" t="s">
        <v>283</v>
      </c>
      <c r="CNC45" s="562" t="s">
        <v>326</v>
      </c>
      <c r="CND45" s="660" t="s">
        <v>283</v>
      </c>
      <c r="CNE45" s="562" t="s">
        <v>326</v>
      </c>
      <c r="CNF45" s="660" t="s">
        <v>283</v>
      </c>
      <c r="CNG45" s="562" t="s">
        <v>326</v>
      </c>
      <c r="CNH45" s="660" t="s">
        <v>283</v>
      </c>
      <c r="CNI45" s="562" t="s">
        <v>326</v>
      </c>
      <c r="CNJ45" s="660" t="s">
        <v>283</v>
      </c>
      <c r="CNK45" s="562" t="s">
        <v>326</v>
      </c>
      <c r="CNL45" s="660" t="s">
        <v>283</v>
      </c>
      <c r="CNM45" s="562" t="s">
        <v>326</v>
      </c>
      <c r="CNN45" s="660" t="s">
        <v>283</v>
      </c>
      <c r="CNO45" s="562" t="s">
        <v>326</v>
      </c>
      <c r="CNP45" s="660" t="s">
        <v>283</v>
      </c>
      <c r="CNQ45" s="562" t="s">
        <v>326</v>
      </c>
      <c r="CNR45" s="660" t="s">
        <v>283</v>
      </c>
      <c r="CNS45" s="562" t="s">
        <v>326</v>
      </c>
      <c r="CNT45" s="660" t="s">
        <v>283</v>
      </c>
      <c r="CNU45" s="562" t="s">
        <v>326</v>
      </c>
      <c r="CNV45" s="660" t="s">
        <v>283</v>
      </c>
      <c r="CNW45" s="562" t="s">
        <v>326</v>
      </c>
      <c r="CNX45" s="660" t="s">
        <v>283</v>
      </c>
      <c r="CNY45" s="562" t="s">
        <v>326</v>
      </c>
      <c r="CNZ45" s="660" t="s">
        <v>283</v>
      </c>
      <c r="COA45" s="562" t="s">
        <v>326</v>
      </c>
      <c r="COB45" s="660" t="s">
        <v>283</v>
      </c>
      <c r="COC45" s="562" t="s">
        <v>326</v>
      </c>
      <c r="COD45" s="660" t="s">
        <v>283</v>
      </c>
      <c r="COE45" s="562" t="s">
        <v>326</v>
      </c>
      <c r="COF45" s="660" t="s">
        <v>283</v>
      </c>
      <c r="COG45" s="562" t="s">
        <v>326</v>
      </c>
      <c r="COH45" s="660" t="s">
        <v>283</v>
      </c>
      <c r="COI45" s="562" t="s">
        <v>326</v>
      </c>
      <c r="COJ45" s="660" t="s">
        <v>283</v>
      </c>
      <c r="COK45" s="562" t="s">
        <v>326</v>
      </c>
      <c r="COL45" s="660" t="s">
        <v>283</v>
      </c>
      <c r="COM45" s="562" t="s">
        <v>326</v>
      </c>
      <c r="CON45" s="660" t="s">
        <v>283</v>
      </c>
      <c r="COO45" s="562" t="s">
        <v>326</v>
      </c>
      <c r="COP45" s="660" t="s">
        <v>283</v>
      </c>
      <c r="COQ45" s="562" t="s">
        <v>326</v>
      </c>
      <c r="COR45" s="660" t="s">
        <v>283</v>
      </c>
      <c r="COS45" s="562" t="s">
        <v>326</v>
      </c>
      <c r="COT45" s="660" t="s">
        <v>283</v>
      </c>
      <c r="COU45" s="562" t="s">
        <v>326</v>
      </c>
      <c r="COV45" s="660" t="s">
        <v>283</v>
      </c>
      <c r="COW45" s="562" t="s">
        <v>326</v>
      </c>
      <c r="COX45" s="660" t="s">
        <v>283</v>
      </c>
      <c r="COY45" s="562" t="s">
        <v>326</v>
      </c>
      <c r="COZ45" s="660" t="s">
        <v>283</v>
      </c>
      <c r="CPA45" s="562" t="s">
        <v>326</v>
      </c>
      <c r="CPB45" s="660" t="s">
        <v>283</v>
      </c>
      <c r="CPC45" s="562" t="s">
        <v>326</v>
      </c>
      <c r="CPD45" s="660" t="s">
        <v>283</v>
      </c>
      <c r="CPE45" s="562" t="s">
        <v>326</v>
      </c>
      <c r="CPF45" s="660" t="s">
        <v>283</v>
      </c>
      <c r="CPG45" s="562" t="s">
        <v>326</v>
      </c>
      <c r="CPH45" s="660" t="s">
        <v>283</v>
      </c>
      <c r="CPI45" s="562" t="s">
        <v>326</v>
      </c>
      <c r="CPJ45" s="660" t="s">
        <v>283</v>
      </c>
      <c r="CPK45" s="562" t="s">
        <v>326</v>
      </c>
      <c r="CPL45" s="660" t="s">
        <v>283</v>
      </c>
      <c r="CPM45" s="562" t="s">
        <v>326</v>
      </c>
      <c r="CPN45" s="660" t="s">
        <v>283</v>
      </c>
      <c r="CPO45" s="562" t="s">
        <v>326</v>
      </c>
      <c r="CPP45" s="660" t="s">
        <v>283</v>
      </c>
      <c r="CPQ45" s="562" t="s">
        <v>326</v>
      </c>
      <c r="CPR45" s="660" t="s">
        <v>283</v>
      </c>
      <c r="CPS45" s="562" t="s">
        <v>326</v>
      </c>
      <c r="CPT45" s="660" t="s">
        <v>283</v>
      </c>
      <c r="CPU45" s="562" t="s">
        <v>326</v>
      </c>
      <c r="CPV45" s="660" t="s">
        <v>283</v>
      </c>
      <c r="CPW45" s="562" t="s">
        <v>326</v>
      </c>
      <c r="CPX45" s="660" t="s">
        <v>283</v>
      </c>
      <c r="CPY45" s="562" t="s">
        <v>326</v>
      </c>
      <c r="CPZ45" s="660" t="s">
        <v>283</v>
      </c>
      <c r="CQA45" s="562" t="s">
        <v>326</v>
      </c>
      <c r="CQB45" s="660" t="s">
        <v>283</v>
      </c>
      <c r="CQC45" s="562" t="s">
        <v>326</v>
      </c>
      <c r="CQD45" s="660" t="s">
        <v>283</v>
      </c>
      <c r="CQE45" s="562" t="s">
        <v>326</v>
      </c>
      <c r="CQF45" s="660" t="s">
        <v>283</v>
      </c>
      <c r="CQG45" s="562" t="s">
        <v>326</v>
      </c>
      <c r="CQH45" s="660" t="s">
        <v>283</v>
      </c>
      <c r="CQI45" s="562" t="s">
        <v>326</v>
      </c>
      <c r="CQJ45" s="660" t="s">
        <v>283</v>
      </c>
      <c r="CQK45" s="562" t="s">
        <v>326</v>
      </c>
      <c r="CQL45" s="660" t="s">
        <v>283</v>
      </c>
      <c r="CQM45" s="562" t="s">
        <v>326</v>
      </c>
      <c r="CQN45" s="660" t="s">
        <v>283</v>
      </c>
      <c r="CQO45" s="562" t="s">
        <v>326</v>
      </c>
      <c r="CQP45" s="660" t="s">
        <v>283</v>
      </c>
      <c r="CQQ45" s="562" t="s">
        <v>326</v>
      </c>
      <c r="CQR45" s="660" t="s">
        <v>283</v>
      </c>
      <c r="CQS45" s="562" t="s">
        <v>326</v>
      </c>
      <c r="CQT45" s="660" t="s">
        <v>283</v>
      </c>
      <c r="CQU45" s="562" t="s">
        <v>326</v>
      </c>
      <c r="CQV45" s="660" t="s">
        <v>283</v>
      </c>
      <c r="CQW45" s="562" t="s">
        <v>326</v>
      </c>
      <c r="CQX45" s="660" t="s">
        <v>283</v>
      </c>
      <c r="CQY45" s="562" t="s">
        <v>326</v>
      </c>
      <c r="CQZ45" s="660" t="s">
        <v>283</v>
      </c>
      <c r="CRA45" s="562" t="s">
        <v>326</v>
      </c>
      <c r="CRB45" s="660" t="s">
        <v>283</v>
      </c>
      <c r="CRC45" s="562" t="s">
        <v>326</v>
      </c>
      <c r="CRD45" s="660" t="s">
        <v>283</v>
      </c>
      <c r="CRE45" s="562" t="s">
        <v>326</v>
      </c>
      <c r="CRF45" s="660" t="s">
        <v>283</v>
      </c>
      <c r="CRG45" s="562" t="s">
        <v>326</v>
      </c>
      <c r="CRH45" s="660" t="s">
        <v>283</v>
      </c>
      <c r="CRI45" s="562" t="s">
        <v>326</v>
      </c>
      <c r="CRJ45" s="660" t="s">
        <v>283</v>
      </c>
      <c r="CRK45" s="562" t="s">
        <v>326</v>
      </c>
      <c r="CRL45" s="660" t="s">
        <v>283</v>
      </c>
      <c r="CRM45" s="562" t="s">
        <v>326</v>
      </c>
      <c r="CRN45" s="660" t="s">
        <v>283</v>
      </c>
      <c r="CRO45" s="562" t="s">
        <v>326</v>
      </c>
      <c r="CRP45" s="660" t="s">
        <v>283</v>
      </c>
      <c r="CRQ45" s="562" t="s">
        <v>326</v>
      </c>
      <c r="CRR45" s="660" t="s">
        <v>283</v>
      </c>
      <c r="CRS45" s="562" t="s">
        <v>326</v>
      </c>
      <c r="CRT45" s="660" t="s">
        <v>283</v>
      </c>
      <c r="CRU45" s="562" t="s">
        <v>326</v>
      </c>
      <c r="CRV45" s="660" t="s">
        <v>283</v>
      </c>
      <c r="CRW45" s="562" t="s">
        <v>326</v>
      </c>
      <c r="CRX45" s="660" t="s">
        <v>283</v>
      </c>
      <c r="CRY45" s="562" t="s">
        <v>326</v>
      </c>
      <c r="CRZ45" s="660" t="s">
        <v>283</v>
      </c>
      <c r="CSA45" s="562" t="s">
        <v>326</v>
      </c>
      <c r="CSB45" s="660" t="s">
        <v>283</v>
      </c>
      <c r="CSC45" s="562" t="s">
        <v>326</v>
      </c>
      <c r="CSD45" s="660" t="s">
        <v>283</v>
      </c>
      <c r="CSE45" s="562" t="s">
        <v>326</v>
      </c>
      <c r="CSF45" s="660" t="s">
        <v>283</v>
      </c>
      <c r="CSG45" s="562" t="s">
        <v>326</v>
      </c>
      <c r="CSH45" s="660" t="s">
        <v>283</v>
      </c>
      <c r="CSI45" s="562" t="s">
        <v>326</v>
      </c>
      <c r="CSJ45" s="660" t="s">
        <v>283</v>
      </c>
      <c r="CSK45" s="562" t="s">
        <v>326</v>
      </c>
      <c r="CSL45" s="660" t="s">
        <v>283</v>
      </c>
      <c r="CSM45" s="562" t="s">
        <v>326</v>
      </c>
      <c r="CSN45" s="660" t="s">
        <v>283</v>
      </c>
      <c r="CSO45" s="562" t="s">
        <v>326</v>
      </c>
      <c r="CSP45" s="660" t="s">
        <v>283</v>
      </c>
      <c r="CSQ45" s="562" t="s">
        <v>326</v>
      </c>
      <c r="CSR45" s="660" t="s">
        <v>283</v>
      </c>
      <c r="CSS45" s="562" t="s">
        <v>326</v>
      </c>
      <c r="CST45" s="660" t="s">
        <v>283</v>
      </c>
      <c r="CSU45" s="562" t="s">
        <v>326</v>
      </c>
      <c r="CSV45" s="660" t="s">
        <v>283</v>
      </c>
      <c r="CSW45" s="562" t="s">
        <v>326</v>
      </c>
      <c r="CSX45" s="660" t="s">
        <v>283</v>
      </c>
      <c r="CSY45" s="562" t="s">
        <v>326</v>
      </c>
      <c r="CSZ45" s="660" t="s">
        <v>283</v>
      </c>
      <c r="CTA45" s="562" t="s">
        <v>326</v>
      </c>
      <c r="CTB45" s="660" t="s">
        <v>283</v>
      </c>
      <c r="CTC45" s="562" t="s">
        <v>326</v>
      </c>
      <c r="CTD45" s="660" t="s">
        <v>283</v>
      </c>
      <c r="CTE45" s="562" t="s">
        <v>326</v>
      </c>
      <c r="CTF45" s="660" t="s">
        <v>283</v>
      </c>
      <c r="CTG45" s="562" t="s">
        <v>326</v>
      </c>
      <c r="CTH45" s="660" t="s">
        <v>283</v>
      </c>
      <c r="CTI45" s="562" t="s">
        <v>326</v>
      </c>
      <c r="CTJ45" s="660" t="s">
        <v>283</v>
      </c>
      <c r="CTK45" s="562" t="s">
        <v>326</v>
      </c>
      <c r="CTL45" s="660" t="s">
        <v>283</v>
      </c>
      <c r="CTM45" s="562" t="s">
        <v>326</v>
      </c>
      <c r="CTN45" s="660" t="s">
        <v>283</v>
      </c>
      <c r="CTO45" s="562" t="s">
        <v>326</v>
      </c>
      <c r="CTP45" s="660" t="s">
        <v>283</v>
      </c>
      <c r="CTQ45" s="562" t="s">
        <v>326</v>
      </c>
      <c r="CTR45" s="660" t="s">
        <v>283</v>
      </c>
      <c r="CTS45" s="562" t="s">
        <v>326</v>
      </c>
      <c r="CTT45" s="660" t="s">
        <v>283</v>
      </c>
      <c r="CTU45" s="562" t="s">
        <v>326</v>
      </c>
      <c r="CTV45" s="660" t="s">
        <v>283</v>
      </c>
      <c r="CTW45" s="562" t="s">
        <v>326</v>
      </c>
      <c r="CTX45" s="660" t="s">
        <v>283</v>
      </c>
      <c r="CTY45" s="562" t="s">
        <v>326</v>
      </c>
      <c r="CTZ45" s="660" t="s">
        <v>283</v>
      </c>
      <c r="CUA45" s="562" t="s">
        <v>326</v>
      </c>
      <c r="CUB45" s="660" t="s">
        <v>283</v>
      </c>
      <c r="CUC45" s="562" t="s">
        <v>326</v>
      </c>
      <c r="CUD45" s="660" t="s">
        <v>283</v>
      </c>
      <c r="CUE45" s="562" t="s">
        <v>326</v>
      </c>
      <c r="CUF45" s="660" t="s">
        <v>283</v>
      </c>
      <c r="CUG45" s="562" t="s">
        <v>326</v>
      </c>
      <c r="CUH45" s="660" t="s">
        <v>283</v>
      </c>
      <c r="CUI45" s="562" t="s">
        <v>326</v>
      </c>
      <c r="CUJ45" s="660" t="s">
        <v>283</v>
      </c>
      <c r="CUK45" s="562" t="s">
        <v>326</v>
      </c>
      <c r="CUL45" s="660" t="s">
        <v>283</v>
      </c>
      <c r="CUM45" s="562" t="s">
        <v>326</v>
      </c>
      <c r="CUN45" s="660" t="s">
        <v>283</v>
      </c>
      <c r="CUO45" s="562" t="s">
        <v>326</v>
      </c>
      <c r="CUP45" s="660" t="s">
        <v>283</v>
      </c>
      <c r="CUQ45" s="562" t="s">
        <v>326</v>
      </c>
      <c r="CUR45" s="660" t="s">
        <v>283</v>
      </c>
      <c r="CUS45" s="562" t="s">
        <v>326</v>
      </c>
      <c r="CUT45" s="660" t="s">
        <v>283</v>
      </c>
      <c r="CUU45" s="562" t="s">
        <v>326</v>
      </c>
      <c r="CUV45" s="660" t="s">
        <v>283</v>
      </c>
      <c r="CUW45" s="562" t="s">
        <v>326</v>
      </c>
      <c r="CUX45" s="660" t="s">
        <v>283</v>
      </c>
      <c r="CUY45" s="562" t="s">
        <v>326</v>
      </c>
      <c r="CUZ45" s="660" t="s">
        <v>283</v>
      </c>
      <c r="CVA45" s="562" t="s">
        <v>326</v>
      </c>
      <c r="CVB45" s="660" t="s">
        <v>283</v>
      </c>
      <c r="CVC45" s="562" t="s">
        <v>326</v>
      </c>
      <c r="CVD45" s="660" t="s">
        <v>283</v>
      </c>
      <c r="CVE45" s="562" t="s">
        <v>326</v>
      </c>
      <c r="CVF45" s="660" t="s">
        <v>283</v>
      </c>
      <c r="CVG45" s="562" t="s">
        <v>326</v>
      </c>
      <c r="CVH45" s="660" t="s">
        <v>283</v>
      </c>
      <c r="CVI45" s="562" t="s">
        <v>326</v>
      </c>
      <c r="CVJ45" s="660" t="s">
        <v>283</v>
      </c>
      <c r="CVK45" s="562" t="s">
        <v>326</v>
      </c>
      <c r="CVL45" s="660" t="s">
        <v>283</v>
      </c>
      <c r="CVM45" s="562" t="s">
        <v>326</v>
      </c>
      <c r="CVN45" s="660" t="s">
        <v>283</v>
      </c>
      <c r="CVO45" s="562" t="s">
        <v>326</v>
      </c>
      <c r="CVP45" s="660" t="s">
        <v>283</v>
      </c>
      <c r="CVQ45" s="562" t="s">
        <v>326</v>
      </c>
      <c r="CVR45" s="660" t="s">
        <v>283</v>
      </c>
      <c r="CVS45" s="562" t="s">
        <v>326</v>
      </c>
      <c r="CVT45" s="660" t="s">
        <v>283</v>
      </c>
      <c r="CVU45" s="562" t="s">
        <v>326</v>
      </c>
      <c r="CVV45" s="660" t="s">
        <v>283</v>
      </c>
      <c r="CVW45" s="562" t="s">
        <v>326</v>
      </c>
      <c r="CVX45" s="660" t="s">
        <v>283</v>
      </c>
      <c r="CVY45" s="562" t="s">
        <v>326</v>
      </c>
      <c r="CVZ45" s="660" t="s">
        <v>283</v>
      </c>
      <c r="CWA45" s="562" t="s">
        <v>326</v>
      </c>
      <c r="CWB45" s="660" t="s">
        <v>283</v>
      </c>
      <c r="CWC45" s="562" t="s">
        <v>326</v>
      </c>
      <c r="CWD45" s="660" t="s">
        <v>283</v>
      </c>
      <c r="CWE45" s="562" t="s">
        <v>326</v>
      </c>
      <c r="CWF45" s="660" t="s">
        <v>283</v>
      </c>
      <c r="CWG45" s="562" t="s">
        <v>326</v>
      </c>
      <c r="CWH45" s="660" t="s">
        <v>283</v>
      </c>
      <c r="CWI45" s="562" t="s">
        <v>326</v>
      </c>
      <c r="CWJ45" s="660" t="s">
        <v>283</v>
      </c>
      <c r="CWK45" s="562" t="s">
        <v>326</v>
      </c>
      <c r="CWL45" s="660" t="s">
        <v>283</v>
      </c>
      <c r="CWM45" s="562" t="s">
        <v>326</v>
      </c>
      <c r="CWN45" s="660" t="s">
        <v>283</v>
      </c>
      <c r="CWO45" s="562" t="s">
        <v>326</v>
      </c>
      <c r="CWP45" s="660" t="s">
        <v>283</v>
      </c>
      <c r="CWQ45" s="562" t="s">
        <v>326</v>
      </c>
      <c r="CWR45" s="660" t="s">
        <v>283</v>
      </c>
      <c r="CWS45" s="562" t="s">
        <v>326</v>
      </c>
      <c r="CWT45" s="660" t="s">
        <v>283</v>
      </c>
      <c r="CWU45" s="562" t="s">
        <v>326</v>
      </c>
      <c r="CWV45" s="660" t="s">
        <v>283</v>
      </c>
      <c r="CWW45" s="562" t="s">
        <v>326</v>
      </c>
      <c r="CWX45" s="660" t="s">
        <v>283</v>
      </c>
      <c r="CWY45" s="562" t="s">
        <v>326</v>
      </c>
      <c r="CWZ45" s="660" t="s">
        <v>283</v>
      </c>
      <c r="CXA45" s="562" t="s">
        <v>326</v>
      </c>
      <c r="CXB45" s="660" t="s">
        <v>283</v>
      </c>
      <c r="CXC45" s="562" t="s">
        <v>326</v>
      </c>
      <c r="CXD45" s="660" t="s">
        <v>283</v>
      </c>
      <c r="CXE45" s="562" t="s">
        <v>326</v>
      </c>
      <c r="CXF45" s="660" t="s">
        <v>283</v>
      </c>
      <c r="CXG45" s="562" t="s">
        <v>326</v>
      </c>
      <c r="CXH45" s="660" t="s">
        <v>283</v>
      </c>
      <c r="CXI45" s="562" t="s">
        <v>326</v>
      </c>
      <c r="CXJ45" s="660" t="s">
        <v>283</v>
      </c>
      <c r="CXK45" s="562" t="s">
        <v>326</v>
      </c>
      <c r="CXL45" s="660" t="s">
        <v>283</v>
      </c>
      <c r="CXM45" s="562" t="s">
        <v>326</v>
      </c>
      <c r="CXN45" s="660" t="s">
        <v>283</v>
      </c>
      <c r="CXO45" s="562" t="s">
        <v>326</v>
      </c>
      <c r="CXP45" s="660" t="s">
        <v>283</v>
      </c>
      <c r="CXQ45" s="562" t="s">
        <v>326</v>
      </c>
      <c r="CXR45" s="660" t="s">
        <v>283</v>
      </c>
      <c r="CXS45" s="562" t="s">
        <v>326</v>
      </c>
      <c r="CXT45" s="660" t="s">
        <v>283</v>
      </c>
      <c r="CXU45" s="562" t="s">
        <v>326</v>
      </c>
      <c r="CXV45" s="660" t="s">
        <v>283</v>
      </c>
      <c r="CXW45" s="562" t="s">
        <v>326</v>
      </c>
      <c r="CXX45" s="660" t="s">
        <v>283</v>
      </c>
      <c r="CXY45" s="562" t="s">
        <v>326</v>
      </c>
      <c r="CXZ45" s="660" t="s">
        <v>283</v>
      </c>
      <c r="CYA45" s="562" t="s">
        <v>326</v>
      </c>
      <c r="CYB45" s="660" t="s">
        <v>283</v>
      </c>
      <c r="CYC45" s="562" t="s">
        <v>326</v>
      </c>
      <c r="CYD45" s="660" t="s">
        <v>283</v>
      </c>
      <c r="CYE45" s="562" t="s">
        <v>326</v>
      </c>
      <c r="CYF45" s="660" t="s">
        <v>283</v>
      </c>
      <c r="CYG45" s="562" t="s">
        <v>326</v>
      </c>
      <c r="CYH45" s="660" t="s">
        <v>283</v>
      </c>
      <c r="CYI45" s="562" t="s">
        <v>326</v>
      </c>
      <c r="CYJ45" s="660" t="s">
        <v>283</v>
      </c>
      <c r="CYK45" s="562" t="s">
        <v>326</v>
      </c>
      <c r="CYL45" s="660" t="s">
        <v>283</v>
      </c>
      <c r="CYM45" s="562" t="s">
        <v>326</v>
      </c>
      <c r="CYN45" s="660" t="s">
        <v>283</v>
      </c>
      <c r="CYO45" s="562" t="s">
        <v>326</v>
      </c>
      <c r="CYP45" s="660" t="s">
        <v>283</v>
      </c>
      <c r="CYQ45" s="562" t="s">
        <v>326</v>
      </c>
      <c r="CYR45" s="660" t="s">
        <v>283</v>
      </c>
      <c r="CYS45" s="562" t="s">
        <v>326</v>
      </c>
      <c r="CYT45" s="660" t="s">
        <v>283</v>
      </c>
      <c r="CYU45" s="562" t="s">
        <v>326</v>
      </c>
      <c r="CYV45" s="660" t="s">
        <v>283</v>
      </c>
      <c r="CYW45" s="562" t="s">
        <v>326</v>
      </c>
      <c r="CYX45" s="660" t="s">
        <v>283</v>
      </c>
      <c r="CYY45" s="562" t="s">
        <v>326</v>
      </c>
      <c r="CYZ45" s="660" t="s">
        <v>283</v>
      </c>
      <c r="CZA45" s="562" t="s">
        <v>326</v>
      </c>
      <c r="CZB45" s="660" t="s">
        <v>283</v>
      </c>
      <c r="CZC45" s="562" t="s">
        <v>326</v>
      </c>
      <c r="CZD45" s="660" t="s">
        <v>283</v>
      </c>
      <c r="CZE45" s="562" t="s">
        <v>326</v>
      </c>
      <c r="CZF45" s="660" t="s">
        <v>283</v>
      </c>
      <c r="CZG45" s="562" t="s">
        <v>326</v>
      </c>
      <c r="CZH45" s="660" t="s">
        <v>283</v>
      </c>
      <c r="CZI45" s="562" t="s">
        <v>326</v>
      </c>
      <c r="CZJ45" s="660" t="s">
        <v>283</v>
      </c>
      <c r="CZK45" s="562" t="s">
        <v>326</v>
      </c>
      <c r="CZL45" s="660" t="s">
        <v>283</v>
      </c>
      <c r="CZM45" s="562" t="s">
        <v>326</v>
      </c>
      <c r="CZN45" s="660" t="s">
        <v>283</v>
      </c>
      <c r="CZO45" s="562" t="s">
        <v>326</v>
      </c>
      <c r="CZP45" s="660" t="s">
        <v>283</v>
      </c>
      <c r="CZQ45" s="562" t="s">
        <v>326</v>
      </c>
      <c r="CZR45" s="660" t="s">
        <v>283</v>
      </c>
      <c r="CZS45" s="562" t="s">
        <v>326</v>
      </c>
      <c r="CZT45" s="660" t="s">
        <v>283</v>
      </c>
      <c r="CZU45" s="562" t="s">
        <v>326</v>
      </c>
      <c r="CZV45" s="660" t="s">
        <v>283</v>
      </c>
      <c r="CZW45" s="562" t="s">
        <v>326</v>
      </c>
      <c r="CZX45" s="660" t="s">
        <v>283</v>
      </c>
      <c r="CZY45" s="562" t="s">
        <v>326</v>
      </c>
      <c r="CZZ45" s="660" t="s">
        <v>283</v>
      </c>
      <c r="DAA45" s="562" t="s">
        <v>326</v>
      </c>
      <c r="DAB45" s="660" t="s">
        <v>283</v>
      </c>
      <c r="DAC45" s="562" t="s">
        <v>326</v>
      </c>
      <c r="DAD45" s="660" t="s">
        <v>283</v>
      </c>
      <c r="DAE45" s="562" t="s">
        <v>326</v>
      </c>
      <c r="DAF45" s="660" t="s">
        <v>283</v>
      </c>
      <c r="DAG45" s="562" t="s">
        <v>326</v>
      </c>
      <c r="DAH45" s="660" t="s">
        <v>283</v>
      </c>
      <c r="DAI45" s="562" t="s">
        <v>326</v>
      </c>
      <c r="DAJ45" s="660" t="s">
        <v>283</v>
      </c>
      <c r="DAK45" s="562" t="s">
        <v>326</v>
      </c>
      <c r="DAL45" s="660" t="s">
        <v>283</v>
      </c>
      <c r="DAM45" s="562" t="s">
        <v>326</v>
      </c>
      <c r="DAN45" s="660" t="s">
        <v>283</v>
      </c>
      <c r="DAO45" s="562" t="s">
        <v>326</v>
      </c>
      <c r="DAP45" s="660" t="s">
        <v>283</v>
      </c>
      <c r="DAQ45" s="562" t="s">
        <v>326</v>
      </c>
      <c r="DAR45" s="660" t="s">
        <v>283</v>
      </c>
      <c r="DAS45" s="562" t="s">
        <v>326</v>
      </c>
      <c r="DAT45" s="660" t="s">
        <v>283</v>
      </c>
      <c r="DAU45" s="562" t="s">
        <v>326</v>
      </c>
      <c r="DAV45" s="660" t="s">
        <v>283</v>
      </c>
      <c r="DAW45" s="562" t="s">
        <v>326</v>
      </c>
      <c r="DAX45" s="660" t="s">
        <v>283</v>
      </c>
      <c r="DAY45" s="562" t="s">
        <v>326</v>
      </c>
      <c r="DAZ45" s="660" t="s">
        <v>283</v>
      </c>
      <c r="DBA45" s="562" t="s">
        <v>326</v>
      </c>
      <c r="DBB45" s="660" t="s">
        <v>283</v>
      </c>
      <c r="DBC45" s="562" t="s">
        <v>326</v>
      </c>
      <c r="DBD45" s="660" t="s">
        <v>283</v>
      </c>
      <c r="DBE45" s="562" t="s">
        <v>326</v>
      </c>
      <c r="DBF45" s="660" t="s">
        <v>283</v>
      </c>
      <c r="DBG45" s="562" t="s">
        <v>326</v>
      </c>
      <c r="DBH45" s="660" t="s">
        <v>283</v>
      </c>
      <c r="DBI45" s="562" t="s">
        <v>326</v>
      </c>
      <c r="DBJ45" s="660" t="s">
        <v>283</v>
      </c>
      <c r="DBK45" s="562" t="s">
        <v>326</v>
      </c>
      <c r="DBL45" s="660" t="s">
        <v>283</v>
      </c>
      <c r="DBM45" s="562" t="s">
        <v>326</v>
      </c>
      <c r="DBN45" s="660" t="s">
        <v>283</v>
      </c>
      <c r="DBO45" s="562" t="s">
        <v>326</v>
      </c>
      <c r="DBP45" s="660" t="s">
        <v>283</v>
      </c>
      <c r="DBQ45" s="562" t="s">
        <v>326</v>
      </c>
      <c r="DBR45" s="660" t="s">
        <v>283</v>
      </c>
      <c r="DBS45" s="562" t="s">
        <v>326</v>
      </c>
      <c r="DBT45" s="660" t="s">
        <v>283</v>
      </c>
      <c r="DBU45" s="562" t="s">
        <v>326</v>
      </c>
      <c r="DBV45" s="660" t="s">
        <v>283</v>
      </c>
      <c r="DBW45" s="562" t="s">
        <v>326</v>
      </c>
      <c r="DBX45" s="660" t="s">
        <v>283</v>
      </c>
      <c r="DBY45" s="562" t="s">
        <v>326</v>
      </c>
      <c r="DBZ45" s="660" t="s">
        <v>283</v>
      </c>
      <c r="DCA45" s="562" t="s">
        <v>326</v>
      </c>
      <c r="DCB45" s="660" t="s">
        <v>283</v>
      </c>
      <c r="DCC45" s="562" t="s">
        <v>326</v>
      </c>
      <c r="DCD45" s="660" t="s">
        <v>283</v>
      </c>
      <c r="DCE45" s="562" t="s">
        <v>326</v>
      </c>
      <c r="DCF45" s="660" t="s">
        <v>283</v>
      </c>
      <c r="DCG45" s="562" t="s">
        <v>326</v>
      </c>
      <c r="DCH45" s="660" t="s">
        <v>283</v>
      </c>
      <c r="DCI45" s="562" t="s">
        <v>326</v>
      </c>
      <c r="DCJ45" s="660" t="s">
        <v>283</v>
      </c>
      <c r="DCK45" s="562" t="s">
        <v>326</v>
      </c>
      <c r="DCL45" s="660" t="s">
        <v>283</v>
      </c>
      <c r="DCM45" s="562" t="s">
        <v>326</v>
      </c>
      <c r="DCN45" s="660" t="s">
        <v>283</v>
      </c>
      <c r="DCO45" s="562" t="s">
        <v>326</v>
      </c>
      <c r="DCP45" s="660" t="s">
        <v>283</v>
      </c>
      <c r="DCQ45" s="562" t="s">
        <v>326</v>
      </c>
      <c r="DCR45" s="660" t="s">
        <v>283</v>
      </c>
      <c r="DCS45" s="562" t="s">
        <v>326</v>
      </c>
      <c r="DCT45" s="660" t="s">
        <v>283</v>
      </c>
      <c r="DCU45" s="562" t="s">
        <v>326</v>
      </c>
      <c r="DCV45" s="660" t="s">
        <v>283</v>
      </c>
      <c r="DCW45" s="562" t="s">
        <v>326</v>
      </c>
      <c r="DCX45" s="660" t="s">
        <v>283</v>
      </c>
      <c r="DCY45" s="562" t="s">
        <v>326</v>
      </c>
      <c r="DCZ45" s="660" t="s">
        <v>283</v>
      </c>
      <c r="DDA45" s="562" t="s">
        <v>326</v>
      </c>
      <c r="DDB45" s="660" t="s">
        <v>283</v>
      </c>
      <c r="DDC45" s="562" t="s">
        <v>326</v>
      </c>
      <c r="DDD45" s="660" t="s">
        <v>283</v>
      </c>
      <c r="DDE45" s="562" t="s">
        <v>326</v>
      </c>
      <c r="DDF45" s="660" t="s">
        <v>283</v>
      </c>
      <c r="DDG45" s="562" t="s">
        <v>326</v>
      </c>
      <c r="DDH45" s="660" t="s">
        <v>283</v>
      </c>
      <c r="DDI45" s="562" t="s">
        <v>326</v>
      </c>
      <c r="DDJ45" s="660" t="s">
        <v>283</v>
      </c>
      <c r="DDK45" s="562" t="s">
        <v>326</v>
      </c>
      <c r="DDL45" s="660" t="s">
        <v>283</v>
      </c>
      <c r="DDM45" s="562" t="s">
        <v>326</v>
      </c>
      <c r="DDN45" s="660" t="s">
        <v>283</v>
      </c>
      <c r="DDO45" s="562" t="s">
        <v>326</v>
      </c>
      <c r="DDP45" s="660" t="s">
        <v>283</v>
      </c>
      <c r="DDQ45" s="562" t="s">
        <v>326</v>
      </c>
      <c r="DDR45" s="660" t="s">
        <v>283</v>
      </c>
      <c r="DDS45" s="562" t="s">
        <v>326</v>
      </c>
      <c r="DDT45" s="660" t="s">
        <v>283</v>
      </c>
      <c r="DDU45" s="562" t="s">
        <v>326</v>
      </c>
      <c r="DDV45" s="660" t="s">
        <v>283</v>
      </c>
      <c r="DDW45" s="562" t="s">
        <v>326</v>
      </c>
      <c r="DDX45" s="660" t="s">
        <v>283</v>
      </c>
      <c r="DDY45" s="562" t="s">
        <v>326</v>
      </c>
      <c r="DDZ45" s="660" t="s">
        <v>283</v>
      </c>
      <c r="DEA45" s="562" t="s">
        <v>326</v>
      </c>
      <c r="DEB45" s="660" t="s">
        <v>283</v>
      </c>
      <c r="DEC45" s="562" t="s">
        <v>326</v>
      </c>
      <c r="DED45" s="660" t="s">
        <v>283</v>
      </c>
      <c r="DEE45" s="562" t="s">
        <v>326</v>
      </c>
      <c r="DEF45" s="660" t="s">
        <v>283</v>
      </c>
      <c r="DEG45" s="562" t="s">
        <v>326</v>
      </c>
      <c r="DEH45" s="660" t="s">
        <v>283</v>
      </c>
      <c r="DEI45" s="562" t="s">
        <v>326</v>
      </c>
      <c r="DEJ45" s="660" t="s">
        <v>283</v>
      </c>
      <c r="DEK45" s="562" t="s">
        <v>326</v>
      </c>
      <c r="DEL45" s="660" t="s">
        <v>283</v>
      </c>
      <c r="DEM45" s="562" t="s">
        <v>326</v>
      </c>
      <c r="DEN45" s="660" t="s">
        <v>283</v>
      </c>
      <c r="DEO45" s="562" t="s">
        <v>326</v>
      </c>
      <c r="DEP45" s="660" t="s">
        <v>283</v>
      </c>
      <c r="DEQ45" s="562" t="s">
        <v>326</v>
      </c>
      <c r="DER45" s="660" t="s">
        <v>283</v>
      </c>
      <c r="DES45" s="562" t="s">
        <v>326</v>
      </c>
      <c r="DET45" s="660" t="s">
        <v>283</v>
      </c>
      <c r="DEU45" s="562" t="s">
        <v>326</v>
      </c>
      <c r="DEV45" s="660" t="s">
        <v>283</v>
      </c>
      <c r="DEW45" s="562" t="s">
        <v>326</v>
      </c>
      <c r="DEX45" s="660" t="s">
        <v>283</v>
      </c>
      <c r="DEY45" s="562" t="s">
        <v>326</v>
      </c>
      <c r="DEZ45" s="660" t="s">
        <v>283</v>
      </c>
      <c r="DFA45" s="562" t="s">
        <v>326</v>
      </c>
      <c r="DFB45" s="660" t="s">
        <v>283</v>
      </c>
      <c r="DFC45" s="562" t="s">
        <v>326</v>
      </c>
      <c r="DFD45" s="660" t="s">
        <v>283</v>
      </c>
      <c r="DFE45" s="562" t="s">
        <v>326</v>
      </c>
      <c r="DFF45" s="660" t="s">
        <v>283</v>
      </c>
      <c r="DFG45" s="562" t="s">
        <v>326</v>
      </c>
      <c r="DFH45" s="660" t="s">
        <v>283</v>
      </c>
      <c r="DFI45" s="562" t="s">
        <v>326</v>
      </c>
      <c r="DFJ45" s="660" t="s">
        <v>283</v>
      </c>
      <c r="DFK45" s="562" t="s">
        <v>326</v>
      </c>
      <c r="DFL45" s="660" t="s">
        <v>283</v>
      </c>
      <c r="DFM45" s="562" t="s">
        <v>326</v>
      </c>
      <c r="DFN45" s="660" t="s">
        <v>283</v>
      </c>
      <c r="DFO45" s="562" t="s">
        <v>326</v>
      </c>
      <c r="DFP45" s="660" t="s">
        <v>283</v>
      </c>
      <c r="DFQ45" s="562" t="s">
        <v>326</v>
      </c>
      <c r="DFR45" s="660" t="s">
        <v>283</v>
      </c>
      <c r="DFS45" s="562" t="s">
        <v>326</v>
      </c>
      <c r="DFT45" s="660" t="s">
        <v>283</v>
      </c>
      <c r="DFU45" s="562" t="s">
        <v>326</v>
      </c>
      <c r="DFV45" s="660" t="s">
        <v>283</v>
      </c>
      <c r="DFW45" s="562" t="s">
        <v>326</v>
      </c>
      <c r="DFX45" s="660" t="s">
        <v>283</v>
      </c>
      <c r="DFY45" s="562" t="s">
        <v>326</v>
      </c>
      <c r="DFZ45" s="660" t="s">
        <v>283</v>
      </c>
      <c r="DGA45" s="562" t="s">
        <v>326</v>
      </c>
      <c r="DGB45" s="660" t="s">
        <v>283</v>
      </c>
      <c r="DGC45" s="562" t="s">
        <v>326</v>
      </c>
      <c r="DGD45" s="660" t="s">
        <v>283</v>
      </c>
      <c r="DGE45" s="562" t="s">
        <v>326</v>
      </c>
      <c r="DGF45" s="660" t="s">
        <v>283</v>
      </c>
      <c r="DGG45" s="562" t="s">
        <v>326</v>
      </c>
      <c r="DGH45" s="660" t="s">
        <v>283</v>
      </c>
      <c r="DGI45" s="562" t="s">
        <v>326</v>
      </c>
      <c r="DGJ45" s="660" t="s">
        <v>283</v>
      </c>
      <c r="DGK45" s="562" t="s">
        <v>326</v>
      </c>
      <c r="DGL45" s="660" t="s">
        <v>283</v>
      </c>
      <c r="DGM45" s="562" t="s">
        <v>326</v>
      </c>
      <c r="DGN45" s="660" t="s">
        <v>283</v>
      </c>
      <c r="DGO45" s="562" t="s">
        <v>326</v>
      </c>
      <c r="DGP45" s="660" t="s">
        <v>283</v>
      </c>
      <c r="DGQ45" s="562" t="s">
        <v>326</v>
      </c>
      <c r="DGR45" s="660" t="s">
        <v>283</v>
      </c>
      <c r="DGS45" s="562" t="s">
        <v>326</v>
      </c>
      <c r="DGT45" s="660" t="s">
        <v>283</v>
      </c>
      <c r="DGU45" s="562" t="s">
        <v>326</v>
      </c>
      <c r="DGV45" s="660" t="s">
        <v>283</v>
      </c>
      <c r="DGW45" s="562" t="s">
        <v>326</v>
      </c>
      <c r="DGX45" s="660" t="s">
        <v>283</v>
      </c>
      <c r="DGY45" s="562" t="s">
        <v>326</v>
      </c>
      <c r="DGZ45" s="660" t="s">
        <v>283</v>
      </c>
      <c r="DHA45" s="562" t="s">
        <v>326</v>
      </c>
      <c r="DHB45" s="660" t="s">
        <v>283</v>
      </c>
      <c r="DHC45" s="562" t="s">
        <v>326</v>
      </c>
      <c r="DHD45" s="660" t="s">
        <v>283</v>
      </c>
      <c r="DHE45" s="562" t="s">
        <v>326</v>
      </c>
      <c r="DHF45" s="660" t="s">
        <v>283</v>
      </c>
      <c r="DHG45" s="562" t="s">
        <v>326</v>
      </c>
      <c r="DHH45" s="660" t="s">
        <v>283</v>
      </c>
      <c r="DHI45" s="562" t="s">
        <v>326</v>
      </c>
      <c r="DHJ45" s="660" t="s">
        <v>283</v>
      </c>
      <c r="DHK45" s="562" t="s">
        <v>326</v>
      </c>
      <c r="DHL45" s="660" t="s">
        <v>283</v>
      </c>
      <c r="DHM45" s="562" t="s">
        <v>326</v>
      </c>
      <c r="DHN45" s="660" t="s">
        <v>283</v>
      </c>
      <c r="DHO45" s="562" t="s">
        <v>326</v>
      </c>
      <c r="DHP45" s="660" t="s">
        <v>283</v>
      </c>
      <c r="DHQ45" s="562" t="s">
        <v>326</v>
      </c>
      <c r="DHR45" s="660" t="s">
        <v>283</v>
      </c>
      <c r="DHS45" s="562" t="s">
        <v>326</v>
      </c>
      <c r="DHT45" s="660" t="s">
        <v>283</v>
      </c>
      <c r="DHU45" s="562" t="s">
        <v>326</v>
      </c>
      <c r="DHV45" s="660" t="s">
        <v>283</v>
      </c>
      <c r="DHW45" s="562" t="s">
        <v>326</v>
      </c>
      <c r="DHX45" s="660" t="s">
        <v>283</v>
      </c>
      <c r="DHY45" s="562" t="s">
        <v>326</v>
      </c>
      <c r="DHZ45" s="660" t="s">
        <v>283</v>
      </c>
      <c r="DIA45" s="562" t="s">
        <v>326</v>
      </c>
      <c r="DIB45" s="660" t="s">
        <v>283</v>
      </c>
      <c r="DIC45" s="562" t="s">
        <v>326</v>
      </c>
      <c r="DID45" s="660" t="s">
        <v>283</v>
      </c>
      <c r="DIE45" s="562" t="s">
        <v>326</v>
      </c>
      <c r="DIF45" s="660" t="s">
        <v>283</v>
      </c>
      <c r="DIG45" s="562" t="s">
        <v>326</v>
      </c>
      <c r="DIH45" s="660" t="s">
        <v>283</v>
      </c>
      <c r="DII45" s="562" t="s">
        <v>326</v>
      </c>
      <c r="DIJ45" s="660" t="s">
        <v>283</v>
      </c>
      <c r="DIK45" s="562" t="s">
        <v>326</v>
      </c>
      <c r="DIL45" s="660" t="s">
        <v>283</v>
      </c>
      <c r="DIM45" s="562" t="s">
        <v>326</v>
      </c>
      <c r="DIN45" s="660" t="s">
        <v>283</v>
      </c>
      <c r="DIO45" s="562" t="s">
        <v>326</v>
      </c>
      <c r="DIP45" s="660" t="s">
        <v>283</v>
      </c>
      <c r="DIQ45" s="562" t="s">
        <v>326</v>
      </c>
      <c r="DIR45" s="660" t="s">
        <v>283</v>
      </c>
      <c r="DIS45" s="562" t="s">
        <v>326</v>
      </c>
      <c r="DIT45" s="660" t="s">
        <v>283</v>
      </c>
      <c r="DIU45" s="562" t="s">
        <v>326</v>
      </c>
      <c r="DIV45" s="660" t="s">
        <v>283</v>
      </c>
      <c r="DIW45" s="562" t="s">
        <v>326</v>
      </c>
      <c r="DIX45" s="660" t="s">
        <v>283</v>
      </c>
      <c r="DIY45" s="562" t="s">
        <v>326</v>
      </c>
      <c r="DIZ45" s="660" t="s">
        <v>283</v>
      </c>
      <c r="DJA45" s="562" t="s">
        <v>326</v>
      </c>
      <c r="DJB45" s="660" t="s">
        <v>283</v>
      </c>
      <c r="DJC45" s="562" t="s">
        <v>326</v>
      </c>
      <c r="DJD45" s="660" t="s">
        <v>283</v>
      </c>
      <c r="DJE45" s="562" t="s">
        <v>326</v>
      </c>
      <c r="DJF45" s="660" t="s">
        <v>283</v>
      </c>
      <c r="DJG45" s="562" t="s">
        <v>326</v>
      </c>
      <c r="DJH45" s="660" t="s">
        <v>283</v>
      </c>
      <c r="DJI45" s="562" t="s">
        <v>326</v>
      </c>
      <c r="DJJ45" s="660" t="s">
        <v>283</v>
      </c>
      <c r="DJK45" s="562" t="s">
        <v>326</v>
      </c>
      <c r="DJL45" s="660" t="s">
        <v>283</v>
      </c>
      <c r="DJM45" s="562" t="s">
        <v>326</v>
      </c>
      <c r="DJN45" s="660" t="s">
        <v>283</v>
      </c>
      <c r="DJO45" s="562" t="s">
        <v>326</v>
      </c>
      <c r="DJP45" s="660" t="s">
        <v>283</v>
      </c>
      <c r="DJQ45" s="562" t="s">
        <v>326</v>
      </c>
      <c r="DJR45" s="660" t="s">
        <v>283</v>
      </c>
      <c r="DJS45" s="562" t="s">
        <v>326</v>
      </c>
      <c r="DJT45" s="660" t="s">
        <v>283</v>
      </c>
      <c r="DJU45" s="562" t="s">
        <v>326</v>
      </c>
      <c r="DJV45" s="660" t="s">
        <v>283</v>
      </c>
      <c r="DJW45" s="562" t="s">
        <v>326</v>
      </c>
      <c r="DJX45" s="660" t="s">
        <v>283</v>
      </c>
      <c r="DJY45" s="562" t="s">
        <v>326</v>
      </c>
      <c r="DJZ45" s="660" t="s">
        <v>283</v>
      </c>
      <c r="DKA45" s="562" t="s">
        <v>326</v>
      </c>
      <c r="DKB45" s="660" t="s">
        <v>283</v>
      </c>
      <c r="DKC45" s="562" t="s">
        <v>326</v>
      </c>
      <c r="DKD45" s="660" t="s">
        <v>283</v>
      </c>
      <c r="DKE45" s="562" t="s">
        <v>326</v>
      </c>
      <c r="DKF45" s="660" t="s">
        <v>283</v>
      </c>
      <c r="DKG45" s="562" t="s">
        <v>326</v>
      </c>
      <c r="DKH45" s="660" t="s">
        <v>283</v>
      </c>
      <c r="DKI45" s="562" t="s">
        <v>326</v>
      </c>
      <c r="DKJ45" s="660" t="s">
        <v>283</v>
      </c>
      <c r="DKK45" s="562" t="s">
        <v>326</v>
      </c>
      <c r="DKL45" s="660" t="s">
        <v>283</v>
      </c>
      <c r="DKM45" s="562" t="s">
        <v>326</v>
      </c>
      <c r="DKN45" s="660" t="s">
        <v>283</v>
      </c>
      <c r="DKO45" s="562" t="s">
        <v>326</v>
      </c>
      <c r="DKP45" s="660" t="s">
        <v>283</v>
      </c>
      <c r="DKQ45" s="562" t="s">
        <v>326</v>
      </c>
      <c r="DKR45" s="660" t="s">
        <v>283</v>
      </c>
      <c r="DKS45" s="562" t="s">
        <v>326</v>
      </c>
      <c r="DKT45" s="660" t="s">
        <v>283</v>
      </c>
      <c r="DKU45" s="562" t="s">
        <v>326</v>
      </c>
      <c r="DKV45" s="660" t="s">
        <v>283</v>
      </c>
      <c r="DKW45" s="562" t="s">
        <v>326</v>
      </c>
      <c r="DKX45" s="660" t="s">
        <v>283</v>
      </c>
      <c r="DKY45" s="562" t="s">
        <v>326</v>
      </c>
      <c r="DKZ45" s="660" t="s">
        <v>283</v>
      </c>
      <c r="DLA45" s="562" t="s">
        <v>326</v>
      </c>
      <c r="DLB45" s="660" t="s">
        <v>283</v>
      </c>
      <c r="DLC45" s="562" t="s">
        <v>326</v>
      </c>
      <c r="DLD45" s="660" t="s">
        <v>283</v>
      </c>
      <c r="DLE45" s="562" t="s">
        <v>326</v>
      </c>
      <c r="DLF45" s="660" t="s">
        <v>283</v>
      </c>
      <c r="DLG45" s="562" t="s">
        <v>326</v>
      </c>
      <c r="DLH45" s="660" t="s">
        <v>283</v>
      </c>
      <c r="DLI45" s="562" t="s">
        <v>326</v>
      </c>
      <c r="DLJ45" s="660" t="s">
        <v>283</v>
      </c>
      <c r="DLK45" s="562" t="s">
        <v>326</v>
      </c>
      <c r="DLL45" s="660" t="s">
        <v>283</v>
      </c>
      <c r="DLM45" s="562" t="s">
        <v>326</v>
      </c>
      <c r="DLN45" s="660" t="s">
        <v>283</v>
      </c>
      <c r="DLO45" s="562" t="s">
        <v>326</v>
      </c>
      <c r="DLP45" s="660" t="s">
        <v>283</v>
      </c>
      <c r="DLQ45" s="562" t="s">
        <v>326</v>
      </c>
      <c r="DLR45" s="660" t="s">
        <v>283</v>
      </c>
      <c r="DLS45" s="562" t="s">
        <v>326</v>
      </c>
      <c r="DLT45" s="660" t="s">
        <v>283</v>
      </c>
      <c r="DLU45" s="562" t="s">
        <v>326</v>
      </c>
      <c r="DLV45" s="660" t="s">
        <v>283</v>
      </c>
      <c r="DLW45" s="562" t="s">
        <v>326</v>
      </c>
      <c r="DLX45" s="660" t="s">
        <v>283</v>
      </c>
      <c r="DLY45" s="562" t="s">
        <v>326</v>
      </c>
      <c r="DLZ45" s="660" t="s">
        <v>283</v>
      </c>
      <c r="DMA45" s="562" t="s">
        <v>326</v>
      </c>
      <c r="DMB45" s="660" t="s">
        <v>283</v>
      </c>
      <c r="DMC45" s="562" t="s">
        <v>326</v>
      </c>
      <c r="DMD45" s="660" t="s">
        <v>283</v>
      </c>
      <c r="DME45" s="562" t="s">
        <v>326</v>
      </c>
      <c r="DMF45" s="660" t="s">
        <v>283</v>
      </c>
      <c r="DMG45" s="562" t="s">
        <v>326</v>
      </c>
      <c r="DMH45" s="660" t="s">
        <v>283</v>
      </c>
      <c r="DMI45" s="562" t="s">
        <v>326</v>
      </c>
      <c r="DMJ45" s="660" t="s">
        <v>283</v>
      </c>
      <c r="DMK45" s="562" t="s">
        <v>326</v>
      </c>
      <c r="DML45" s="660" t="s">
        <v>283</v>
      </c>
      <c r="DMM45" s="562" t="s">
        <v>326</v>
      </c>
      <c r="DMN45" s="660" t="s">
        <v>283</v>
      </c>
      <c r="DMO45" s="562" t="s">
        <v>326</v>
      </c>
      <c r="DMP45" s="660" t="s">
        <v>283</v>
      </c>
      <c r="DMQ45" s="562" t="s">
        <v>326</v>
      </c>
      <c r="DMR45" s="660" t="s">
        <v>283</v>
      </c>
      <c r="DMS45" s="562" t="s">
        <v>326</v>
      </c>
      <c r="DMT45" s="660" t="s">
        <v>283</v>
      </c>
      <c r="DMU45" s="562" t="s">
        <v>326</v>
      </c>
      <c r="DMV45" s="660" t="s">
        <v>283</v>
      </c>
      <c r="DMW45" s="562" t="s">
        <v>326</v>
      </c>
      <c r="DMX45" s="660" t="s">
        <v>283</v>
      </c>
      <c r="DMY45" s="562" t="s">
        <v>326</v>
      </c>
      <c r="DMZ45" s="660" t="s">
        <v>283</v>
      </c>
      <c r="DNA45" s="562" t="s">
        <v>326</v>
      </c>
      <c r="DNB45" s="660" t="s">
        <v>283</v>
      </c>
      <c r="DNC45" s="562" t="s">
        <v>326</v>
      </c>
      <c r="DND45" s="660" t="s">
        <v>283</v>
      </c>
      <c r="DNE45" s="562" t="s">
        <v>326</v>
      </c>
      <c r="DNF45" s="660" t="s">
        <v>283</v>
      </c>
      <c r="DNG45" s="562" t="s">
        <v>326</v>
      </c>
      <c r="DNH45" s="660" t="s">
        <v>283</v>
      </c>
      <c r="DNI45" s="562" t="s">
        <v>326</v>
      </c>
      <c r="DNJ45" s="660" t="s">
        <v>283</v>
      </c>
      <c r="DNK45" s="562" t="s">
        <v>326</v>
      </c>
      <c r="DNL45" s="660" t="s">
        <v>283</v>
      </c>
      <c r="DNM45" s="562" t="s">
        <v>326</v>
      </c>
      <c r="DNN45" s="660" t="s">
        <v>283</v>
      </c>
      <c r="DNO45" s="562" t="s">
        <v>326</v>
      </c>
      <c r="DNP45" s="660" t="s">
        <v>283</v>
      </c>
      <c r="DNQ45" s="562" t="s">
        <v>326</v>
      </c>
      <c r="DNR45" s="660" t="s">
        <v>283</v>
      </c>
      <c r="DNS45" s="562" t="s">
        <v>326</v>
      </c>
      <c r="DNT45" s="660" t="s">
        <v>283</v>
      </c>
      <c r="DNU45" s="562" t="s">
        <v>326</v>
      </c>
      <c r="DNV45" s="660" t="s">
        <v>283</v>
      </c>
      <c r="DNW45" s="562" t="s">
        <v>326</v>
      </c>
      <c r="DNX45" s="660" t="s">
        <v>283</v>
      </c>
      <c r="DNY45" s="562" t="s">
        <v>326</v>
      </c>
      <c r="DNZ45" s="660" t="s">
        <v>283</v>
      </c>
      <c r="DOA45" s="562" t="s">
        <v>326</v>
      </c>
      <c r="DOB45" s="660" t="s">
        <v>283</v>
      </c>
      <c r="DOC45" s="562" t="s">
        <v>326</v>
      </c>
      <c r="DOD45" s="660" t="s">
        <v>283</v>
      </c>
      <c r="DOE45" s="562" t="s">
        <v>326</v>
      </c>
      <c r="DOF45" s="660" t="s">
        <v>283</v>
      </c>
      <c r="DOG45" s="562" t="s">
        <v>326</v>
      </c>
      <c r="DOH45" s="660" t="s">
        <v>283</v>
      </c>
      <c r="DOI45" s="562" t="s">
        <v>326</v>
      </c>
      <c r="DOJ45" s="660" t="s">
        <v>283</v>
      </c>
      <c r="DOK45" s="562" t="s">
        <v>326</v>
      </c>
      <c r="DOL45" s="660" t="s">
        <v>283</v>
      </c>
      <c r="DOM45" s="562" t="s">
        <v>326</v>
      </c>
      <c r="DON45" s="660" t="s">
        <v>283</v>
      </c>
      <c r="DOO45" s="562" t="s">
        <v>326</v>
      </c>
      <c r="DOP45" s="660" t="s">
        <v>283</v>
      </c>
      <c r="DOQ45" s="562" t="s">
        <v>326</v>
      </c>
      <c r="DOR45" s="660" t="s">
        <v>283</v>
      </c>
      <c r="DOS45" s="562" t="s">
        <v>326</v>
      </c>
      <c r="DOT45" s="660" t="s">
        <v>283</v>
      </c>
      <c r="DOU45" s="562" t="s">
        <v>326</v>
      </c>
      <c r="DOV45" s="660" t="s">
        <v>283</v>
      </c>
      <c r="DOW45" s="562" t="s">
        <v>326</v>
      </c>
      <c r="DOX45" s="660" t="s">
        <v>283</v>
      </c>
      <c r="DOY45" s="562" t="s">
        <v>326</v>
      </c>
      <c r="DOZ45" s="660" t="s">
        <v>283</v>
      </c>
      <c r="DPA45" s="562" t="s">
        <v>326</v>
      </c>
      <c r="DPB45" s="660" t="s">
        <v>283</v>
      </c>
      <c r="DPC45" s="562" t="s">
        <v>326</v>
      </c>
      <c r="DPD45" s="660" t="s">
        <v>283</v>
      </c>
      <c r="DPE45" s="562" t="s">
        <v>326</v>
      </c>
      <c r="DPF45" s="660" t="s">
        <v>283</v>
      </c>
      <c r="DPG45" s="562" t="s">
        <v>326</v>
      </c>
      <c r="DPH45" s="660" t="s">
        <v>283</v>
      </c>
      <c r="DPI45" s="562" t="s">
        <v>326</v>
      </c>
      <c r="DPJ45" s="660" t="s">
        <v>283</v>
      </c>
      <c r="DPK45" s="562" t="s">
        <v>326</v>
      </c>
      <c r="DPL45" s="660" t="s">
        <v>283</v>
      </c>
      <c r="DPM45" s="562" t="s">
        <v>326</v>
      </c>
      <c r="DPN45" s="660" t="s">
        <v>283</v>
      </c>
      <c r="DPO45" s="562" t="s">
        <v>326</v>
      </c>
      <c r="DPP45" s="660" t="s">
        <v>283</v>
      </c>
      <c r="DPQ45" s="562" t="s">
        <v>326</v>
      </c>
      <c r="DPR45" s="660" t="s">
        <v>283</v>
      </c>
      <c r="DPS45" s="562" t="s">
        <v>326</v>
      </c>
      <c r="DPT45" s="660" t="s">
        <v>283</v>
      </c>
      <c r="DPU45" s="562" t="s">
        <v>326</v>
      </c>
      <c r="DPV45" s="660" t="s">
        <v>283</v>
      </c>
      <c r="DPW45" s="562" t="s">
        <v>326</v>
      </c>
      <c r="DPX45" s="660" t="s">
        <v>283</v>
      </c>
      <c r="DPY45" s="562" t="s">
        <v>326</v>
      </c>
      <c r="DPZ45" s="660" t="s">
        <v>283</v>
      </c>
      <c r="DQA45" s="562" t="s">
        <v>326</v>
      </c>
      <c r="DQB45" s="660" t="s">
        <v>283</v>
      </c>
      <c r="DQC45" s="562" t="s">
        <v>326</v>
      </c>
      <c r="DQD45" s="660" t="s">
        <v>283</v>
      </c>
      <c r="DQE45" s="562" t="s">
        <v>326</v>
      </c>
      <c r="DQF45" s="660" t="s">
        <v>283</v>
      </c>
      <c r="DQG45" s="562" t="s">
        <v>326</v>
      </c>
      <c r="DQH45" s="660" t="s">
        <v>283</v>
      </c>
      <c r="DQI45" s="562" t="s">
        <v>326</v>
      </c>
      <c r="DQJ45" s="660" t="s">
        <v>283</v>
      </c>
      <c r="DQK45" s="562" t="s">
        <v>326</v>
      </c>
      <c r="DQL45" s="660" t="s">
        <v>283</v>
      </c>
      <c r="DQM45" s="562" t="s">
        <v>326</v>
      </c>
      <c r="DQN45" s="660" t="s">
        <v>283</v>
      </c>
      <c r="DQO45" s="562" t="s">
        <v>326</v>
      </c>
      <c r="DQP45" s="660" t="s">
        <v>283</v>
      </c>
      <c r="DQQ45" s="562" t="s">
        <v>326</v>
      </c>
      <c r="DQR45" s="660" t="s">
        <v>283</v>
      </c>
      <c r="DQS45" s="562" t="s">
        <v>326</v>
      </c>
      <c r="DQT45" s="660" t="s">
        <v>283</v>
      </c>
      <c r="DQU45" s="562" t="s">
        <v>326</v>
      </c>
      <c r="DQV45" s="660" t="s">
        <v>283</v>
      </c>
      <c r="DQW45" s="562" t="s">
        <v>326</v>
      </c>
      <c r="DQX45" s="660" t="s">
        <v>283</v>
      </c>
      <c r="DQY45" s="562" t="s">
        <v>326</v>
      </c>
      <c r="DQZ45" s="660" t="s">
        <v>283</v>
      </c>
      <c r="DRA45" s="562" t="s">
        <v>326</v>
      </c>
      <c r="DRB45" s="660" t="s">
        <v>283</v>
      </c>
      <c r="DRC45" s="562" t="s">
        <v>326</v>
      </c>
      <c r="DRD45" s="660" t="s">
        <v>283</v>
      </c>
      <c r="DRE45" s="562" t="s">
        <v>326</v>
      </c>
      <c r="DRF45" s="660" t="s">
        <v>283</v>
      </c>
      <c r="DRG45" s="562" t="s">
        <v>326</v>
      </c>
      <c r="DRH45" s="660" t="s">
        <v>283</v>
      </c>
      <c r="DRI45" s="562" t="s">
        <v>326</v>
      </c>
      <c r="DRJ45" s="660" t="s">
        <v>283</v>
      </c>
      <c r="DRK45" s="562" t="s">
        <v>326</v>
      </c>
      <c r="DRL45" s="660" t="s">
        <v>283</v>
      </c>
      <c r="DRM45" s="562" t="s">
        <v>326</v>
      </c>
      <c r="DRN45" s="660" t="s">
        <v>283</v>
      </c>
      <c r="DRO45" s="562" t="s">
        <v>326</v>
      </c>
      <c r="DRP45" s="660" t="s">
        <v>283</v>
      </c>
      <c r="DRQ45" s="562" t="s">
        <v>326</v>
      </c>
      <c r="DRR45" s="660" t="s">
        <v>283</v>
      </c>
      <c r="DRS45" s="562" t="s">
        <v>326</v>
      </c>
      <c r="DRT45" s="660" t="s">
        <v>283</v>
      </c>
      <c r="DRU45" s="562" t="s">
        <v>326</v>
      </c>
      <c r="DRV45" s="660" t="s">
        <v>283</v>
      </c>
      <c r="DRW45" s="562" t="s">
        <v>326</v>
      </c>
      <c r="DRX45" s="660" t="s">
        <v>283</v>
      </c>
      <c r="DRY45" s="562" t="s">
        <v>326</v>
      </c>
      <c r="DRZ45" s="660" t="s">
        <v>283</v>
      </c>
      <c r="DSA45" s="562" t="s">
        <v>326</v>
      </c>
      <c r="DSB45" s="660" t="s">
        <v>283</v>
      </c>
      <c r="DSC45" s="562" t="s">
        <v>326</v>
      </c>
      <c r="DSD45" s="660" t="s">
        <v>283</v>
      </c>
      <c r="DSE45" s="562" t="s">
        <v>326</v>
      </c>
      <c r="DSF45" s="660" t="s">
        <v>283</v>
      </c>
      <c r="DSG45" s="562" t="s">
        <v>326</v>
      </c>
      <c r="DSH45" s="660" t="s">
        <v>283</v>
      </c>
      <c r="DSI45" s="562" t="s">
        <v>326</v>
      </c>
      <c r="DSJ45" s="660" t="s">
        <v>283</v>
      </c>
      <c r="DSK45" s="562" t="s">
        <v>326</v>
      </c>
      <c r="DSL45" s="660" t="s">
        <v>283</v>
      </c>
      <c r="DSM45" s="562" t="s">
        <v>326</v>
      </c>
      <c r="DSN45" s="660" t="s">
        <v>283</v>
      </c>
      <c r="DSO45" s="562" t="s">
        <v>326</v>
      </c>
      <c r="DSP45" s="660" t="s">
        <v>283</v>
      </c>
      <c r="DSQ45" s="562" t="s">
        <v>326</v>
      </c>
      <c r="DSR45" s="660" t="s">
        <v>283</v>
      </c>
      <c r="DSS45" s="562" t="s">
        <v>326</v>
      </c>
      <c r="DST45" s="660" t="s">
        <v>283</v>
      </c>
      <c r="DSU45" s="562" t="s">
        <v>326</v>
      </c>
      <c r="DSV45" s="660" t="s">
        <v>283</v>
      </c>
      <c r="DSW45" s="562" t="s">
        <v>326</v>
      </c>
      <c r="DSX45" s="660" t="s">
        <v>283</v>
      </c>
      <c r="DSY45" s="562" t="s">
        <v>326</v>
      </c>
      <c r="DSZ45" s="660" t="s">
        <v>283</v>
      </c>
      <c r="DTA45" s="562" t="s">
        <v>326</v>
      </c>
      <c r="DTB45" s="660" t="s">
        <v>283</v>
      </c>
      <c r="DTC45" s="562" t="s">
        <v>326</v>
      </c>
      <c r="DTD45" s="660" t="s">
        <v>283</v>
      </c>
      <c r="DTE45" s="562" t="s">
        <v>326</v>
      </c>
      <c r="DTF45" s="660" t="s">
        <v>283</v>
      </c>
      <c r="DTG45" s="562" t="s">
        <v>326</v>
      </c>
      <c r="DTH45" s="660" t="s">
        <v>283</v>
      </c>
      <c r="DTI45" s="562" t="s">
        <v>326</v>
      </c>
      <c r="DTJ45" s="660" t="s">
        <v>283</v>
      </c>
      <c r="DTK45" s="562" t="s">
        <v>326</v>
      </c>
      <c r="DTL45" s="660" t="s">
        <v>283</v>
      </c>
      <c r="DTM45" s="562" t="s">
        <v>326</v>
      </c>
      <c r="DTN45" s="660" t="s">
        <v>283</v>
      </c>
      <c r="DTO45" s="562" t="s">
        <v>326</v>
      </c>
      <c r="DTP45" s="660" t="s">
        <v>283</v>
      </c>
      <c r="DTQ45" s="562" t="s">
        <v>326</v>
      </c>
      <c r="DTR45" s="660" t="s">
        <v>283</v>
      </c>
      <c r="DTS45" s="562" t="s">
        <v>326</v>
      </c>
      <c r="DTT45" s="660" t="s">
        <v>283</v>
      </c>
      <c r="DTU45" s="562" t="s">
        <v>326</v>
      </c>
      <c r="DTV45" s="660" t="s">
        <v>283</v>
      </c>
      <c r="DTW45" s="562" t="s">
        <v>326</v>
      </c>
      <c r="DTX45" s="660" t="s">
        <v>283</v>
      </c>
      <c r="DTY45" s="562" t="s">
        <v>326</v>
      </c>
      <c r="DTZ45" s="660" t="s">
        <v>283</v>
      </c>
      <c r="DUA45" s="562" t="s">
        <v>326</v>
      </c>
      <c r="DUB45" s="660" t="s">
        <v>283</v>
      </c>
      <c r="DUC45" s="562" t="s">
        <v>326</v>
      </c>
      <c r="DUD45" s="660" t="s">
        <v>283</v>
      </c>
      <c r="DUE45" s="562" t="s">
        <v>326</v>
      </c>
      <c r="DUF45" s="660" t="s">
        <v>283</v>
      </c>
      <c r="DUG45" s="562" t="s">
        <v>326</v>
      </c>
      <c r="DUH45" s="660" t="s">
        <v>283</v>
      </c>
      <c r="DUI45" s="562" t="s">
        <v>326</v>
      </c>
      <c r="DUJ45" s="660" t="s">
        <v>283</v>
      </c>
      <c r="DUK45" s="562" t="s">
        <v>326</v>
      </c>
      <c r="DUL45" s="660" t="s">
        <v>283</v>
      </c>
      <c r="DUM45" s="562" t="s">
        <v>326</v>
      </c>
      <c r="DUN45" s="660" t="s">
        <v>283</v>
      </c>
      <c r="DUO45" s="562" t="s">
        <v>326</v>
      </c>
      <c r="DUP45" s="660" t="s">
        <v>283</v>
      </c>
      <c r="DUQ45" s="562" t="s">
        <v>326</v>
      </c>
      <c r="DUR45" s="660" t="s">
        <v>283</v>
      </c>
      <c r="DUS45" s="562" t="s">
        <v>326</v>
      </c>
      <c r="DUT45" s="660" t="s">
        <v>283</v>
      </c>
      <c r="DUU45" s="562" t="s">
        <v>326</v>
      </c>
      <c r="DUV45" s="660" t="s">
        <v>283</v>
      </c>
      <c r="DUW45" s="562" t="s">
        <v>326</v>
      </c>
      <c r="DUX45" s="660" t="s">
        <v>283</v>
      </c>
      <c r="DUY45" s="562" t="s">
        <v>326</v>
      </c>
      <c r="DUZ45" s="660" t="s">
        <v>283</v>
      </c>
      <c r="DVA45" s="562" t="s">
        <v>326</v>
      </c>
      <c r="DVB45" s="660" t="s">
        <v>283</v>
      </c>
      <c r="DVC45" s="562" t="s">
        <v>326</v>
      </c>
      <c r="DVD45" s="660" t="s">
        <v>283</v>
      </c>
      <c r="DVE45" s="562" t="s">
        <v>326</v>
      </c>
      <c r="DVF45" s="660" t="s">
        <v>283</v>
      </c>
      <c r="DVG45" s="562" t="s">
        <v>326</v>
      </c>
      <c r="DVH45" s="660" t="s">
        <v>283</v>
      </c>
      <c r="DVI45" s="562" t="s">
        <v>326</v>
      </c>
      <c r="DVJ45" s="660" t="s">
        <v>283</v>
      </c>
      <c r="DVK45" s="562" t="s">
        <v>326</v>
      </c>
      <c r="DVL45" s="660" t="s">
        <v>283</v>
      </c>
      <c r="DVM45" s="562" t="s">
        <v>326</v>
      </c>
      <c r="DVN45" s="660" t="s">
        <v>283</v>
      </c>
      <c r="DVO45" s="562" t="s">
        <v>326</v>
      </c>
      <c r="DVP45" s="660" t="s">
        <v>283</v>
      </c>
      <c r="DVQ45" s="562" t="s">
        <v>326</v>
      </c>
      <c r="DVR45" s="660" t="s">
        <v>283</v>
      </c>
      <c r="DVS45" s="562" t="s">
        <v>326</v>
      </c>
      <c r="DVT45" s="660" t="s">
        <v>283</v>
      </c>
      <c r="DVU45" s="562" t="s">
        <v>326</v>
      </c>
      <c r="DVV45" s="660" t="s">
        <v>283</v>
      </c>
      <c r="DVW45" s="562" t="s">
        <v>326</v>
      </c>
      <c r="DVX45" s="660" t="s">
        <v>283</v>
      </c>
      <c r="DVY45" s="562" t="s">
        <v>326</v>
      </c>
      <c r="DVZ45" s="660" t="s">
        <v>283</v>
      </c>
      <c r="DWA45" s="562" t="s">
        <v>326</v>
      </c>
      <c r="DWB45" s="660" t="s">
        <v>283</v>
      </c>
      <c r="DWC45" s="562" t="s">
        <v>326</v>
      </c>
      <c r="DWD45" s="660" t="s">
        <v>283</v>
      </c>
      <c r="DWE45" s="562" t="s">
        <v>326</v>
      </c>
      <c r="DWF45" s="660" t="s">
        <v>283</v>
      </c>
      <c r="DWG45" s="562" t="s">
        <v>326</v>
      </c>
      <c r="DWH45" s="660" t="s">
        <v>283</v>
      </c>
      <c r="DWI45" s="562" t="s">
        <v>326</v>
      </c>
      <c r="DWJ45" s="660" t="s">
        <v>283</v>
      </c>
      <c r="DWK45" s="562" t="s">
        <v>326</v>
      </c>
      <c r="DWL45" s="660" t="s">
        <v>283</v>
      </c>
      <c r="DWM45" s="562" t="s">
        <v>326</v>
      </c>
      <c r="DWN45" s="660" t="s">
        <v>283</v>
      </c>
      <c r="DWO45" s="562" t="s">
        <v>326</v>
      </c>
      <c r="DWP45" s="660" t="s">
        <v>283</v>
      </c>
      <c r="DWQ45" s="562" t="s">
        <v>326</v>
      </c>
      <c r="DWR45" s="660" t="s">
        <v>283</v>
      </c>
      <c r="DWS45" s="562" t="s">
        <v>326</v>
      </c>
      <c r="DWT45" s="660" t="s">
        <v>283</v>
      </c>
      <c r="DWU45" s="562" t="s">
        <v>326</v>
      </c>
      <c r="DWV45" s="660" t="s">
        <v>283</v>
      </c>
      <c r="DWW45" s="562" t="s">
        <v>326</v>
      </c>
      <c r="DWX45" s="660" t="s">
        <v>283</v>
      </c>
      <c r="DWY45" s="562" t="s">
        <v>326</v>
      </c>
      <c r="DWZ45" s="660" t="s">
        <v>283</v>
      </c>
      <c r="DXA45" s="562" t="s">
        <v>326</v>
      </c>
      <c r="DXB45" s="660" t="s">
        <v>283</v>
      </c>
      <c r="DXC45" s="562" t="s">
        <v>326</v>
      </c>
      <c r="DXD45" s="660" t="s">
        <v>283</v>
      </c>
      <c r="DXE45" s="562" t="s">
        <v>326</v>
      </c>
      <c r="DXF45" s="660" t="s">
        <v>283</v>
      </c>
      <c r="DXG45" s="562" t="s">
        <v>326</v>
      </c>
      <c r="DXH45" s="660" t="s">
        <v>283</v>
      </c>
      <c r="DXI45" s="562" t="s">
        <v>326</v>
      </c>
      <c r="DXJ45" s="660" t="s">
        <v>283</v>
      </c>
      <c r="DXK45" s="562" t="s">
        <v>326</v>
      </c>
      <c r="DXL45" s="660" t="s">
        <v>283</v>
      </c>
      <c r="DXM45" s="562" t="s">
        <v>326</v>
      </c>
      <c r="DXN45" s="660" t="s">
        <v>283</v>
      </c>
      <c r="DXO45" s="562" t="s">
        <v>326</v>
      </c>
      <c r="DXP45" s="660" t="s">
        <v>283</v>
      </c>
      <c r="DXQ45" s="562" t="s">
        <v>326</v>
      </c>
      <c r="DXR45" s="660" t="s">
        <v>283</v>
      </c>
      <c r="DXS45" s="562" t="s">
        <v>326</v>
      </c>
      <c r="DXT45" s="660" t="s">
        <v>283</v>
      </c>
      <c r="DXU45" s="562" t="s">
        <v>326</v>
      </c>
      <c r="DXV45" s="660" t="s">
        <v>283</v>
      </c>
      <c r="DXW45" s="562" t="s">
        <v>326</v>
      </c>
      <c r="DXX45" s="660" t="s">
        <v>283</v>
      </c>
      <c r="DXY45" s="562" t="s">
        <v>326</v>
      </c>
      <c r="DXZ45" s="660" t="s">
        <v>283</v>
      </c>
      <c r="DYA45" s="562" t="s">
        <v>326</v>
      </c>
      <c r="DYB45" s="660" t="s">
        <v>283</v>
      </c>
      <c r="DYC45" s="562" t="s">
        <v>326</v>
      </c>
      <c r="DYD45" s="660" t="s">
        <v>283</v>
      </c>
      <c r="DYE45" s="562" t="s">
        <v>326</v>
      </c>
      <c r="DYF45" s="660" t="s">
        <v>283</v>
      </c>
      <c r="DYG45" s="562" t="s">
        <v>326</v>
      </c>
      <c r="DYH45" s="660" t="s">
        <v>283</v>
      </c>
      <c r="DYI45" s="562" t="s">
        <v>326</v>
      </c>
      <c r="DYJ45" s="660" t="s">
        <v>283</v>
      </c>
      <c r="DYK45" s="562" t="s">
        <v>326</v>
      </c>
      <c r="DYL45" s="660" t="s">
        <v>283</v>
      </c>
      <c r="DYM45" s="562" t="s">
        <v>326</v>
      </c>
      <c r="DYN45" s="660" t="s">
        <v>283</v>
      </c>
      <c r="DYO45" s="562" t="s">
        <v>326</v>
      </c>
      <c r="DYP45" s="660" t="s">
        <v>283</v>
      </c>
      <c r="DYQ45" s="562" t="s">
        <v>326</v>
      </c>
      <c r="DYR45" s="660" t="s">
        <v>283</v>
      </c>
      <c r="DYS45" s="562" t="s">
        <v>326</v>
      </c>
      <c r="DYT45" s="660" t="s">
        <v>283</v>
      </c>
      <c r="DYU45" s="562" t="s">
        <v>326</v>
      </c>
      <c r="DYV45" s="660" t="s">
        <v>283</v>
      </c>
      <c r="DYW45" s="562" t="s">
        <v>326</v>
      </c>
      <c r="DYX45" s="660" t="s">
        <v>283</v>
      </c>
      <c r="DYY45" s="562" t="s">
        <v>326</v>
      </c>
      <c r="DYZ45" s="660" t="s">
        <v>283</v>
      </c>
      <c r="DZA45" s="562" t="s">
        <v>326</v>
      </c>
      <c r="DZB45" s="660" t="s">
        <v>283</v>
      </c>
      <c r="DZC45" s="562" t="s">
        <v>326</v>
      </c>
      <c r="DZD45" s="660" t="s">
        <v>283</v>
      </c>
      <c r="DZE45" s="562" t="s">
        <v>326</v>
      </c>
      <c r="DZF45" s="660" t="s">
        <v>283</v>
      </c>
      <c r="DZG45" s="562" t="s">
        <v>326</v>
      </c>
      <c r="DZH45" s="660" t="s">
        <v>283</v>
      </c>
      <c r="DZI45" s="562" t="s">
        <v>326</v>
      </c>
      <c r="DZJ45" s="660" t="s">
        <v>283</v>
      </c>
      <c r="DZK45" s="562" t="s">
        <v>326</v>
      </c>
      <c r="DZL45" s="660" t="s">
        <v>283</v>
      </c>
      <c r="DZM45" s="562" t="s">
        <v>326</v>
      </c>
      <c r="DZN45" s="660" t="s">
        <v>283</v>
      </c>
      <c r="DZO45" s="562" t="s">
        <v>326</v>
      </c>
      <c r="DZP45" s="660" t="s">
        <v>283</v>
      </c>
      <c r="DZQ45" s="562" t="s">
        <v>326</v>
      </c>
      <c r="DZR45" s="660" t="s">
        <v>283</v>
      </c>
      <c r="DZS45" s="562" t="s">
        <v>326</v>
      </c>
      <c r="DZT45" s="660" t="s">
        <v>283</v>
      </c>
      <c r="DZU45" s="562" t="s">
        <v>326</v>
      </c>
      <c r="DZV45" s="660" t="s">
        <v>283</v>
      </c>
      <c r="DZW45" s="562" t="s">
        <v>326</v>
      </c>
      <c r="DZX45" s="660" t="s">
        <v>283</v>
      </c>
      <c r="DZY45" s="562" t="s">
        <v>326</v>
      </c>
      <c r="DZZ45" s="660" t="s">
        <v>283</v>
      </c>
      <c r="EAA45" s="562" t="s">
        <v>326</v>
      </c>
      <c r="EAB45" s="660" t="s">
        <v>283</v>
      </c>
      <c r="EAC45" s="562" t="s">
        <v>326</v>
      </c>
      <c r="EAD45" s="660" t="s">
        <v>283</v>
      </c>
      <c r="EAE45" s="562" t="s">
        <v>326</v>
      </c>
      <c r="EAF45" s="660" t="s">
        <v>283</v>
      </c>
      <c r="EAG45" s="562" t="s">
        <v>326</v>
      </c>
      <c r="EAH45" s="660" t="s">
        <v>283</v>
      </c>
      <c r="EAI45" s="562" t="s">
        <v>326</v>
      </c>
      <c r="EAJ45" s="660" t="s">
        <v>283</v>
      </c>
      <c r="EAK45" s="562" t="s">
        <v>326</v>
      </c>
      <c r="EAL45" s="660" t="s">
        <v>283</v>
      </c>
      <c r="EAM45" s="562" t="s">
        <v>326</v>
      </c>
      <c r="EAN45" s="660" t="s">
        <v>283</v>
      </c>
      <c r="EAO45" s="562" t="s">
        <v>326</v>
      </c>
      <c r="EAP45" s="660" t="s">
        <v>283</v>
      </c>
      <c r="EAQ45" s="562" t="s">
        <v>326</v>
      </c>
      <c r="EAR45" s="660" t="s">
        <v>283</v>
      </c>
      <c r="EAS45" s="562" t="s">
        <v>326</v>
      </c>
      <c r="EAT45" s="660" t="s">
        <v>283</v>
      </c>
      <c r="EAU45" s="562" t="s">
        <v>326</v>
      </c>
      <c r="EAV45" s="660" t="s">
        <v>283</v>
      </c>
      <c r="EAW45" s="562" t="s">
        <v>326</v>
      </c>
      <c r="EAX45" s="660" t="s">
        <v>283</v>
      </c>
      <c r="EAY45" s="562" t="s">
        <v>326</v>
      </c>
      <c r="EAZ45" s="660" t="s">
        <v>283</v>
      </c>
      <c r="EBA45" s="562" t="s">
        <v>326</v>
      </c>
      <c r="EBB45" s="660" t="s">
        <v>283</v>
      </c>
      <c r="EBC45" s="562" t="s">
        <v>326</v>
      </c>
      <c r="EBD45" s="660" t="s">
        <v>283</v>
      </c>
      <c r="EBE45" s="562" t="s">
        <v>326</v>
      </c>
      <c r="EBF45" s="660" t="s">
        <v>283</v>
      </c>
      <c r="EBG45" s="562" t="s">
        <v>326</v>
      </c>
      <c r="EBH45" s="660" t="s">
        <v>283</v>
      </c>
      <c r="EBI45" s="562" t="s">
        <v>326</v>
      </c>
      <c r="EBJ45" s="660" t="s">
        <v>283</v>
      </c>
      <c r="EBK45" s="562" t="s">
        <v>326</v>
      </c>
      <c r="EBL45" s="660" t="s">
        <v>283</v>
      </c>
      <c r="EBM45" s="562" t="s">
        <v>326</v>
      </c>
      <c r="EBN45" s="660" t="s">
        <v>283</v>
      </c>
      <c r="EBO45" s="562" t="s">
        <v>326</v>
      </c>
      <c r="EBP45" s="660" t="s">
        <v>283</v>
      </c>
      <c r="EBQ45" s="562" t="s">
        <v>326</v>
      </c>
      <c r="EBR45" s="660" t="s">
        <v>283</v>
      </c>
      <c r="EBS45" s="562" t="s">
        <v>326</v>
      </c>
      <c r="EBT45" s="660" t="s">
        <v>283</v>
      </c>
      <c r="EBU45" s="562" t="s">
        <v>326</v>
      </c>
      <c r="EBV45" s="660" t="s">
        <v>283</v>
      </c>
      <c r="EBW45" s="562" t="s">
        <v>326</v>
      </c>
      <c r="EBX45" s="660" t="s">
        <v>283</v>
      </c>
      <c r="EBY45" s="562" t="s">
        <v>326</v>
      </c>
      <c r="EBZ45" s="660" t="s">
        <v>283</v>
      </c>
      <c r="ECA45" s="562" t="s">
        <v>326</v>
      </c>
      <c r="ECB45" s="660" t="s">
        <v>283</v>
      </c>
      <c r="ECC45" s="562" t="s">
        <v>326</v>
      </c>
      <c r="ECD45" s="660" t="s">
        <v>283</v>
      </c>
      <c r="ECE45" s="562" t="s">
        <v>326</v>
      </c>
      <c r="ECF45" s="660" t="s">
        <v>283</v>
      </c>
      <c r="ECG45" s="562" t="s">
        <v>326</v>
      </c>
      <c r="ECH45" s="660" t="s">
        <v>283</v>
      </c>
      <c r="ECI45" s="562" t="s">
        <v>326</v>
      </c>
      <c r="ECJ45" s="660" t="s">
        <v>283</v>
      </c>
      <c r="ECK45" s="562" t="s">
        <v>326</v>
      </c>
      <c r="ECL45" s="660" t="s">
        <v>283</v>
      </c>
      <c r="ECM45" s="562" t="s">
        <v>326</v>
      </c>
      <c r="ECN45" s="660" t="s">
        <v>283</v>
      </c>
      <c r="ECO45" s="562" t="s">
        <v>326</v>
      </c>
      <c r="ECP45" s="660" t="s">
        <v>283</v>
      </c>
      <c r="ECQ45" s="562" t="s">
        <v>326</v>
      </c>
      <c r="ECR45" s="660" t="s">
        <v>283</v>
      </c>
      <c r="ECS45" s="562" t="s">
        <v>326</v>
      </c>
      <c r="ECT45" s="660" t="s">
        <v>283</v>
      </c>
      <c r="ECU45" s="562" t="s">
        <v>326</v>
      </c>
      <c r="ECV45" s="660" t="s">
        <v>283</v>
      </c>
      <c r="ECW45" s="562" t="s">
        <v>326</v>
      </c>
      <c r="ECX45" s="660" t="s">
        <v>283</v>
      </c>
      <c r="ECY45" s="562" t="s">
        <v>326</v>
      </c>
      <c r="ECZ45" s="660" t="s">
        <v>283</v>
      </c>
      <c r="EDA45" s="562" t="s">
        <v>326</v>
      </c>
      <c r="EDB45" s="660" t="s">
        <v>283</v>
      </c>
      <c r="EDC45" s="562" t="s">
        <v>326</v>
      </c>
      <c r="EDD45" s="660" t="s">
        <v>283</v>
      </c>
      <c r="EDE45" s="562" t="s">
        <v>326</v>
      </c>
      <c r="EDF45" s="660" t="s">
        <v>283</v>
      </c>
      <c r="EDG45" s="562" t="s">
        <v>326</v>
      </c>
      <c r="EDH45" s="660" t="s">
        <v>283</v>
      </c>
      <c r="EDI45" s="562" t="s">
        <v>326</v>
      </c>
      <c r="EDJ45" s="660" t="s">
        <v>283</v>
      </c>
      <c r="EDK45" s="562" t="s">
        <v>326</v>
      </c>
      <c r="EDL45" s="660" t="s">
        <v>283</v>
      </c>
      <c r="EDM45" s="562" t="s">
        <v>326</v>
      </c>
      <c r="EDN45" s="660" t="s">
        <v>283</v>
      </c>
      <c r="EDO45" s="562" t="s">
        <v>326</v>
      </c>
      <c r="EDP45" s="660" t="s">
        <v>283</v>
      </c>
      <c r="EDQ45" s="562" t="s">
        <v>326</v>
      </c>
      <c r="EDR45" s="660" t="s">
        <v>283</v>
      </c>
      <c r="EDS45" s="562" t="s">
        <v>326</v>
      </c>
      <c r="EDT45" s="660" t="s">
        <v>283</v>
      </c>
      <c r="EDU45" s="562" t="s">
        <v>326</v>
      </c>
      <c r="EDV45" s="660" t="s">
        <v>283</v>
      </c>
      <c r="EDW45" s="562" t="s">
        <v>326</v>
      </c>
      <c r="EDX45" s="660" t="s">
        <v>283</v>
      </c>
      <c r="EDY45" s="562" t="s">
        <v>326</v>
      </c>
      <c r="EDZ45" s="660" t="s">
        <v>283</v>
      </c>
      <c r="EEA45" s="562" t="s">
        <v>326</v>
      </c>
      <c r="EEB45" s="660" t="s">
        <v>283</v>
      </c>
      <c r="EEC45" s="562" t="s">
        <v>326</v>
      </c>
      <c r="EED45" s="660" t="s">
        <v>283</v>
      </c>
      <c r="EEE45" s="562" t="s">
        <v>326</v>
      </c>
      <c r="EEF45" s="660" t="s">
        <v>283</v>
      </c>
      <c r="EEG45" s="562" t="s">
        <v>326</v>
      </c>
      <c r="EEH45" s="660" t="s">
        <v>283</v>
      </c>
      <c r="EEI45" s="562" t="s">
        <v>326</v>
      </c>
      <c r="EEJ45" s="660" t="s">
        <v>283</v>
      </c>
      <c r="EEK45" s="562" t="s">
        <v>326</v>
      </c>
      <c r="EEL45" s="660" t="s">
        <v>283</v>
      </c>
      <c r="EEM45" s="562" t="s">
        <v>326</v>
      </c>
      <c r="EEN45" s="660" t="s">
        <v>283</v>
      </c>
      <c r="EEO45" s="562" t="s">
        <v>326</v>
      </c>
      <c r="EEP45" s="660" t="s">
        <v>283</v>
      </c>
      <c r="EEQ45" s="562" t="s">
        <v>326</v>
      </c>
      <c r="EER45" s="660" t="s">
        <v>283</v>
      </c>
      <c r="EES45" s="562" t="s">
        <v>326</v>
      </c>
      <c r="EET45" s="660" t="s">
        <v>283</v>
      </c>
      <c r="EEU45" s="562" t="s">
        <v>326</v>
      </c>
      <c r="EEV45" s="660" t="s">
        <v>283</v>
      </c>
      <c r="EEW45" s="562" t="s">
        <v>326</v>
      </c>
      <c r="EEX45" s="660" t="s">
        <v>283</v>
      </c>
      <c r="EEY45" s="562" t="s">
        <v>326</v>
      </c>
      <c r="EEZ45" s="660" t="s">
        <v>283</v>
      </c>
      <c r="EFA45" s="562" t="s">
        <v>326</v>
      </c>
      <c r="EFB45" s="660" t="s">
        <v>283</v>
      </c>
      <c r="EFC45" s="562" t="s">
        <v>326</v>
      </c>
      <c r="EFD45" s="660" t="s">
        <v>283</v>
      </c>
      <c r="EFE45" s="562" t="s">
        <v>326</v>
      </c>
      <c r="EFF45" s="660" t="s">
        <v>283</v>
      </c>
      <c r="EFG45" s="562" t="s">
        <v>326</v>
      </c>
      <c r="EFH45" s="660" t="s">
        <v>283</v>
      </c>
      <c r="EFI45" s="562" t="s">
        <v>326</v>
      </c>
      <c r="EFJ45" s="660" t="s">
        <v>283</v>
      </c>
      <c r="EFK45" s="562" t="s">
        <v>326</v>
      </c>
      <c r="EFL45" s="660" t="s">
        <v>283</v>
      </c>
      <c r="EFM45" s="562" t="s">
        <v>326</v>
      </c>
      <c r="EFN45" s="660" t="s">
        <v>283</v>
      </c>
      <c r="EFO45" s="562" t="s">
        <v>326</v>
      </c>
      <c r="EFP45" s="660" t="s">
        <v>283</v>
      </c>
      <c r="EFQ45" s="562" t="s">
        <v>326</v>
      </c>
      <c r="EFR45" s="660" t="s">
        <v>283</v>
      </c>
      <c r="EFS45" s="562" t="s">
        <v>326</v>
      </c>
      <c r="EFT45" s="660" t="s">
        <v>283</v>
      </c>
      <c r="EFU45" s="562" t="s">
        <v>326</v>
      </c>
      <c r="EFV45" s="660" t="s">
        <v>283</v>
      </c>
      <c r="EFW45" s="562" t="s">
        <v>326</v>
      </c>
      <c r="EFX45" s="660" t="s">
        <v>283</v>
      </c>
      <c r="EFY45" s="562" t="s">
        <v>326</v>
      </c>
      <c r="EFZ45" s="660" t="s">
        <v>283</v>
      </c>
      <c r="EGA45" s="562" t="s">
        <v>326</v>
      </c>
      <c r="EGB45" s="660" t="s">
        <v>283</v>
      </c>
      <c r="EGC45" s="562" t="s">
        <v>326</v>
      </c>
      <c r="EGD45" s="660" t="s">
        <v>283</v>
      </c>
      <c r="EGE45" s="562" t="s">
        <v>326</v>
      </c>
      <c r="EGF45" s="660" t="s">
        <v>283</v>
      </c>
      <c r="EGG45" s="562" t="s">
        <v>326</v>
      </c>
      <c r="EGH45" s="660" t="s">
        <v>283</v>
      </c>
      <c r="EGI45" s="562" t="s">
        <v>326</v>
      </c>
      <c r="EGJ45" s="660" t="s">
        <v>283</v>
      </c>
      <c r="EGK45" s="562" t="s">
        <v>326</v>
      </c>
      <c r="EGL45" s="660" t="s">
        <v>283</v>
      </c>
      <c r="EGM45" s="562" t="s">
        <v>326</v>
      </c>
      <c r="EGN45" s="660" t="s">
        <v>283</v>
      </c>
      <c r="EGO45" s="562" t="s">
        <v>326</v>
      </c>
      <c r="EGP45" s="660" t="s">
        <v>283</v>
      </c>
      <c r="EGQ45" s="562" t="s">
        <v>326</v>
      </c>
      <c r="EGR45" s="660" t="s">
        <v>283</v>
      </c>
      <c r="EGS45" s="562" t="s">
        <v>326</v>
      </c>
      <c r="EGT45" s="660" t="s">
        <v>283</v>
      </c>
      <c r="EGU45" s="562" t="s">
        <v>326</v>
      </c>
      <c r="EGV45" s="660" t="s">
        <v>283</v>
      </c>
      <c r="EGW45" s="562" t="s">
        <v>326</v>
      </c>
      <c r="EGX45" s="660" t="s">
        <v>283</v>
      </c>
      <c r="EGY45" s="562" t="s">
        <v>326</v>
      </c>
      <c r="EGZ45" s="660" t="s">
        <v>283</v>
      </c>
      <c r="EHA45" s="562" t="s">
        <v>326</v>
      </c>
      <c r="EHB45" s="660" t="s">
        <v>283</v>
      </c>
      <c r="EHC45" s="562" t="s">
        <v>326</v>
      </c>
      <c r="EHD45" s="660" t="s">
        <v>283</v>
      </c>
      <c r="EHE45" s="562" t="s">
        <v>326</v>
      </c>
      <c r="EHF45" s="660" t="s">
        <v>283</v>
      </c>
      <c r="EHG45" s="562" t="s">
        <v>326</v>
      </c>
      <c r="EHH45" s="660" t="s">
        <v>283</v>
      </c>
      <c r="EHI45" s="562" t="s">
        <v>326</v>
      </c>
      <c r="EHJ45" s="660" t="s">
        <v>283</v>
      </c>
      <c r="EHK45" s="562" t="s">
        <v>326</v>
      </c>
      <c r="EHL45" s="660" t="s">
        <v>283</v>
      </c>
      <c r="EHM45" s="562" t="s">
        <v>326</v>
      </c>
      <c r="EHN45" s="660" t="s">
        <v>283</v>
      </c>
      <c r="EHO45" s="562" t="s">
        <v>326</v>
      </c>
      <c r="EHP45" s="660" t="s">
        <v>283</v>
      </c>
      <c r="EHQ45" s="562" t="s">
        <v>326</v>
      </c>
      <c r="EHR45" s="660" t="s">
        <v>283</v>
      </c>
      <c r="EHS45" s="562" t="s">
        <v>326</v>
      </c>
      <c r="EHT45" s="660" t="s">
        <v>283</v>
      </c>
      <c r="EHU45" s="562" t="s">
        <v>326</v>
      </c>
      <c r="EHV45" s="660" t="s">
        <v>283</v>
      </c>
      <c r="EHW45" s="562" t="s">
        <v>326</v>
      </c>
      <c r="EHX45" s="660" t="s">
        <v>283</v>
      </c>
      <c r="EHY45" s="562" t="s">
        <v>326</v>
      </c>
      <c r="EHZ45" s="660" t="s">
        <v>283</v>
      </c>
      <c r="EIA45" s="562" t="s">
        <v>326</v>
      </c>
      <c r="EIB45" s="660" t="s">
        <v>283</v>
      </c>
      <c r="EIC45" s="562" t="s">
        <v>326</v>
      </c>
      <c r="EID45" s="660" t="s">
        <v>283</v>
      </c>
      <c r="EIE45" s="562" t="s">
        <v>326</v>
      </c>
      <c r="EIF45" s="660" t="s">
        <v>283</v>
      </c>
      <c r="EIG45" s="562" t="s">
        <v>326</v>
      </c>
      <c r="EIH45" s="660" t="s">
        <v>283</v>
      </c>
      <c r="EII45" s="562" t="s">
        <v>326</v>
      </c>
      <c r="EIJ45" s="660" t="s">
        <v>283</v>
      </c>
      <c r="EIK45" s="562" t="s">
        <v>326</v>
      </c>
      <c r="EIL45" s="660" t="s">
        <v>283</v>
      </c>
      <c r="EIM45" s="562" t="s">
        <v>326</v>
      </c>
      <c r="EIN45" s="660" t="s">
        <v>283</v>
      </c>
      <c r="EIO45" s="562" t="s">
        <v>326</v>
      </c>
      <c r="EIP45" s="660" t="s">
        <v>283</v>
      </c>
      <c r="EIQ45" s="562" t="s">
        <v>326</v>
      </c>
      <c r="EIR45" s="660" t="s">
        <v>283</v>
      </c>
      <c r="EIS45" s="562" t="s">
        <v>326</v>
      </c>
      <c r="EIT45" s="660" t="s">
        <v>283</v>
      </c>
      <c r="EIU45" s="562" t="s">
        <v>326</v>
      </c>
      <c r="EIV45" s="660" t="s">
        <v>283</v>
      </c>
      <c r="EIW45" s="562" t="s">
        <v>326</v>
      </c>
      <c r="EIX45" s="660" t="s">
        <v>283</v>
      </c>
      <c r="EIY45" s="562" t="s">
        <v>326</v>
      </c>
      <c r="EIZ45" s="660" t="s">
        <v>283</v>
      </c>
      <c r="EJA45" s="562" t="s">
        <v>326</v>
      </c>
      <c r="EJB45" s="660" t="s">
        <v>283</v>
      </c>
      <c r="EJC45" s="562" t="s">
        <v>326</v>
      </c>
      <c r="EJD45" s="660" t="s">
        <v>283</v>
      </c>
      <c r="EJE45" s="562" t="s">
        <v>326</v>
      </c>
      <c r="EJF45" s="660" t="s">
        <v>283</v>
      </c>
      <c r="EJG45" s="562" t="s">
        <v>326</v>
      </c>
      <c r="EJH45" s="660" t="s">
        <v>283</v>
      </c>
      <c r="EJI45" s="562" t="s">
        <v>326</v>
      </c>
      <c r="EJJ45" s="660" t="s">
        <v>283</v>
      </c>
      <c r="EJK45" s="562" t="s">
        <v>326</v>
      </c>
      <c r="EJL45" s="660" t="s">
        <v>283</v>
      </c>
      <c r="EJM45" s="562" t="s">
        <v>326</v>
      </c>
      <c r="EJN45" s="660" t="s">
        <v>283</v>
      </c>
      <c r="EJO45" s="562" t="s">
        <v>326</v>
      </c>
      <c r="EJP45" s="660" t="s">
        <v>283</v>
      </c>
      <c r="EJQ45" s="562" t="s">
        <v>326</v>
      </c>
      <c r="EJR45" s="660" t="s">
        <v>283</v>
      </c>
      <c r="EJS45" s="562" t="s">
        <v>326</v>
      </c>
      <c r="EJT45" s="660" t="s">
        <v>283</v>
      </c>
      <c r="EJU45" s="562" t="s">
        <v>326</v>
      </c>
      <c r="EJV45" s="660" t="s">
        <v>283</v>
      </c>
      <c r="EJW45" s="562" t="s">
        <v>326</v>
      </c>
      <c r="EJX45" s="660" t="s">
        <v>283</v>
      </c>
      <c r="EJY45" s="562" t="s">
        <v>326</v>
      </c>
      <c r="EJZ45" s="660" t="s">
        <v>283</v>
      </c>
      <c r="EKA45" s="562" t="s">
        <v>326</v>
      </c>
      <c r="EKB45" s="660" t="s">
        <v>283</v>
      </c>
      <c r="EKC45" s="562" t="s">
        <v>326</v>
      </c>
      <c r="EKD45" s="660" t="s">
        <v>283</v>
      </c>
      <c r="EKE45" s="562" t="s">
        <v>326</v>
      </c>
      <c r="EKF45" s="660" t="s">
        <v>283</v>
      </c>
      <c r="EKG45" s="562" t="s">
        <v>326</v>
      </c>
      <c r="EKH45" s="660" t="s">
        <v>283</v>
      </c>
      <c r="EKI45" s="562" t="s">
        <v>326</v>
      </c>
      <c r="EKJ45" s="660" t="s">
        <v>283</v>
      </c>
      <c r="EKK45" s="562" t="s">
        <v>326</v>
      </c>
      <c r="EKL45" s="660" t="s">
        <v>283</v>
      </c>
      <c r="EKM45" s="562" t="s">
        <v>326</v>
      </c>
      <c r="EKN45" s="660" t="s">
        <v>283</v>
      </c>
      <c r="EKO45" s="562" t="s">
        <v>326</v>
      </c>
      <c r="EKP45" s="660" t="s">
        <v>283</v>
      </c>
      <c r="EKQ45" s="562" t="s">
        <v>326</v>
      </c>
      <c r="EKR45" s="660" t="s">
        <v>283</v>
      </c>
      <c r="EKS45" s="562" t="s">
        <v>326</v>
      </c>
      <c r="EKT45" s="660" t="s">
        <v>283</v>
      </c>
      <c r="EKU45" s="562" t="s">
        <v>326</v>
      </c>
      <c r="EKV45" s="660" t="s">
        <v>283</v>
      </c>
      <c r="EKW45" s="562" t="s">
        <v>326</v>
      </c>
      <c r="EKX45" s="660" t="s">
        <v>283</v>
      </c>
      <c r="EKY45" s="562" t="s">
        <v>326</v>
      </c>
      <c r="EKZ45" s="660" t="s">
        <v>283</v>
      </c>
      <c r="ELA45" s="562" t="s">
        <v>326</v>
      </c>
      <c r="ELB45" s="660" t="s">
        <v>283</v>
      </c>
      <c r="ELC45" s="562" t="s">
        <v>326</v>
      </c>
      <c r="ELD45" s="660" t="s">
        <v>283</v>
      </c>
      <c r="ELE45" s="562" t="s">
        <v>326</v>
      </c>
      <c r="ELF45" s="660" t="s">
        <v>283</v>
      </c>
      <c r="ELG45" s="562" t="s">
        <v>326</v>
      </c>
      <c r="ELH45" s="660" t="s">
        <v>283</v>
      </c>
      <c r="ELI45" s="562" t="s">
        <v>326</v>
      </c>
      <c r="ELJ45" s="660" t="s">
        <v>283</v>
      </c>
      <c r="ELK45" s="562" t="s">
        <v>326</v>
      </c>
      <c r="ELL45" s="660" t="s">
        <v>283</v>
      </c>
      <c r="ELM45" s="562" t="s">
        <v>326</v>
      </c>
      <c r="ELN45" s="660" t="s">
        <v>283</v>
      </c>
      <c r="ELO45" s="562" t="s">
        <v>326</v>
      </c>
      <c r="ELP45" s="660" t="s">
        <v>283</v>
      </c>
      <c r="ELQ45" s="562" t="s">
        <v>326</v>
      </c>
      <c r="ELR45" s="660" t="s">
        <v>283</v>
      </c>
      <c r="ELS45" s="562" t="s">
        <v>326</v>
      </c>
      <c r="ELT45" s="660" t="s">
        <v>283</v>
      </c>
      <c r="ELU45" s="562" t="s">
        <v>326</v>
      </c>
      <c r="ELV45" s="660" t="s">
        <v>283</v>
      </c>
      <c r="ELW45" s="562" t="s">
        <v>326</v>
      </c>
      <c r="ELX45" s="660" t="s">
        <v>283</v>
      </c>
      <c r="ELY45" s="562" t="s">
        <v>326</v>
      </c>
      <c r="ELZ45" s="660" t="s">
        <v>283</v>
      </c>
      <c r="EMA45" s="562" t="s">
        <v>326</v>
      </c>
      <c r="EMB45" s="660" t="s">
        <v>283</v>
      </c>
      <c r="EMC45" s="562" t="s">
        <v>326</v>
      </c>
      <c r="EMD45" s="660" t="s">
        <v>283</v>
      </c>
      <c r="EME45" s="562" t="s">
        <v>326</v>
      </c>
      <c r="EMF45" s="660" t="s">
        <v>283</v>
      </c>
      <c r="EMG45" s="562" t="s">
        <v>326</v>
      </c>
      <c r="EMH45" s="660" t="s">
        <v>283</v>
      </c>
      <c r="EMI45" s="562" t="s">
        <v>326</v>
      </c>
      <c r="EMJ45" s="660" t="s">
        <v>283</v>
      </c>
      <c r="EMK45" s="562" t="s">
        <v>326</v>
      </c>
      <c r="EML45" s="660" t="s">
        <v>283</v>
      </c>
      <c r="EMM45" s="562" t="s">
        <v>326</v>
      </c>
      <c r="EMN45" s="660" t="s">
        <v>283</v>
      </c>
      <c r="EMO45" s="562" t="s">
        <v>326</v>
      </c>
      <c r="EMP45" s="660" t="s">
        <v>283</v>
      </c>
      <c r="EMQ45" s="562" t="s">
        <v>326</v>
      </c>
      <c r="EMR45" s="660" t="s">
        <v>283</v>
      </c>
      <c r="EMS45" s="562" t="s">
        <v>326</v>
      </c>
      <c r="EMT45" s="660" t="s">
        <v>283</v>
      </c>
      <c r="EMU45" s="562" t="s">
        <v>326</v>
      </c>
      <c r="EMV45" s="660" t="s">
        <v>283</v>
      </c>
      <c r="EMW45" s="562" t="s">
        <v>326</v>
      </c>
      <c r="EMX45" s="660" t="s">
        <v>283</v>
      </c>
      <c r="EMY45" s="562" t="s">
        <v>326</v>
      </c>
      <c r="EMZ45" s="660" t="s">
        <v>283</v>
      </c>
      <c r="ENA45" s="562" t="s">
        <v>326</v>
      </c>
      <c r="ENB45" s="660" t="s">
        <v>283</v>
      </c>
      <c r="ENC45" s="562" t="s">
        <v>326</v>
      </c>
      <c r="END45" s="660" t="s">
        <v>283</v>
      </c>
      <c r="ENE45" s="562" t="s">
        <v>326</v>
      </c>
      <c r="ENF45" s="660" t="s">
        <v>283</v>
      </c>
      <c r="ENG45" s="562" t="s">
        <v>326</v>
      </c>
      <c r="ENH45" s="660" t="s">
        <v>283</v>
      </c>
      <c r="ENI45" s="562" t="s">
        <v>326</v>
      </c>
      <c r="ENJ45" s="660" t="s">
        <v>283</v>
      </c>
      <c r="ENK45" s="562" t="s">
        <v>326</v>
      </c>
      <c r="ENL45" s="660" t="s">
        <v>283</v>
      </c>
      <c r="ENM45" s="562" t="s">
        <v>326</v>
      </c>
      <c r="ENN45" s="660" t="s">
        <v>283</v>
      </c>
      <c r="ENO45" s="562" t="s">
        <v>326</v>
      </c>
      <c r="ENP45" s="660" t="s">
        <v>283</v>
      </c>
      <c r="ENQ45" s="562" t="s">
        <v>326</v>
      </c>
      <c r="ENR45" s="660" t="s">
        <v>283</v>
      </c>
      <c r="ENS45" s="562" t="s">
        <v>326</v>
      </c>
      <c r="ENT45" s="660" t="s">
        <v>283</v>
      </c>
      <c r="ENU45" s="562" t="s">
        <v>326</v>
      </c>
      <c r="ENV45" s="660" t="s">
        <v>283</v>
      </c>
      <c r="ENW45" s="562" t="s">
        <v>326</v>
      </c>
      <c r="ENX45" s="660" t="s">
        <v>283</v>
      </c>
      <c r="ENY45" s="562" t="s">
        <v>326</v>
      </c>
      <c r="ENZ45" s="660" t="s">
        <v>283</v>
      </c>
      <c r="EOA45" s="562" t="s">
        <v>326</v>
      </c>
      <c r="EOB45" s="660" t="s">
        <v>283</v>
      </c>
      <c r="EOC45" s="562" t="s">
        <v>326</v>
      </c>
      <c r="EOD45" s="660" t="s">
        <v>283</v>
      </c>
      <c r="EOE45" s="562" t="s">
        <v>326</v>
      </c>
      <c r="EOF45" s="660" t="s">
        <v>283</v>
      </c>
      <c r="EOG45" s="562" t="s">
        <v>326</v>
      </c>
      <c r="EOH45" s="660" t="s">
        <v>283</v>
      </c>
      <c r="EOI45" s="562" t="s">
        <v>326</v>
      </c>
      <c r="EOJ45" s="660" t="s">
        <v>283</v>
      </c>
      <c r="EOK45" s="562" t="s">
        <v>326</v>
      </c>
      <c r="EOL45" s="660" t="s">
        <v>283</v>
      </c>
      <c r="EOM45" s="562" t="s">
        <v>326</v>
      </c>
      <c r="EON45" s="660" t="s">
        <v>283</v>
      </c>
      <c r="EOO45" s="562" t="s">
        <v>326</v>
      </c>
      <c r="EOP45" s="660" t="s">
        <v>283</v>
      </c>
      <c r="EOQ45" s="562" t="s">
        <v>326</v>
      </c>
      <c r="EOR45" s="660" t="s">
        <v>283</v>
      </c>
      <c r="EOS45" s="562" t="s">
        <v>326</v>
      </c>
      <c r="EOT45" s="660" t="s">
        <v>283</v>
      </c>
      <c r="EOU45" s="562" t="s">
        <v>326</v>
      </c>
      <c r="EOV45" s="660" t="s">
        <v>283</v>
      </c>
      <c r="EOW45" s="562" t="s">
        <v>326</v>
      </c>
      <c r="EOX45" s="660" t="s">
        <v>283</v>
      </c>
      <c r="EOY45" s="562" t="s">
        <v>326</v>
      </c>
      <c r="EOZ45" s="660" t="s">
        <v>283</v>
      </c>
      <c r="EPA45" s="562" t="s">
        <v>326</v>
      </c>
      <c r="EPB45" s="660" t="s">
        <v>283</v>
      </c>
      <c r="EPC45" s="562" t="s">
        <v>326</v>
      </c>
      <c r="EPD45" s="660" t="s">
        <v>283</v>
      </c>
      <c r="EPE45" s="562" t="s">
        <v>326</v>
      </c>
      <c r="EPF45" s="660" t="s">
        <v>283</v>
      </c>
      <c r="EPG45" s="562" t="s">
        <v>326</v>
      </c>
      <c r="EPH45" s="660" t="s">
        <v>283</v>
      </c>
      <c r="EPI45" s="562" t="s">
        <v>326</v>
      </c>
      <c r="EPJ45" s="660" t="s">
        <v>283</v>
      </c>
      <c r="EPK45" s="562" t="s">
        <v>326</v>
      </c>
      <c r="EPL45" s="660" t="s">
        <v>283</v>
      </c>
      <c r="EPM45" s="562" t="s">
        <v>326</v>
      </c>
      <c r="EPN45" s="660" t="s">
        <v>283</v>
      </c>
      <c r="EPO45" s="562" t="s">
        <v>326</v>
      </c>
      <c r="EPP45" s="660" t="s">
        <v>283</v>
      </c>
      <c r="EPQ45" s="562" t="s">
        <v>326</v>
      </c>
      <c r="EPR45" s="660" t="s">
        <v>283</v>
      </c>
      <c r="EPS45" s="562" t="s">
        <v>326</v>
      </c>
      <c r="EPT45" s="660" t="s">
        <v>283</v>
      </c>
      <c r="EPU45" s="562" t="s">
        <v>326</v>
      </c>
      <c r="EPV45" s="660" t="s">
        <v>283</v>
      </c>
      <c r="EPW45" s="562" t="s">
        <v>326</v>
      </c>
      <c r="EPX45" s="660" t="s">
        <v>283</v>
      </c>
      <c r="EPY45" s="562" t="s">
        <v>326</v>
      </c>
      <c r="EPZ45" s="660" t="s">
        <v>283</v>
      </c>
      <c r="EQA45" s="562" t="s">
        <v>326</v>
      </c>
      <c r="EQB45" s="660" t="s">
        <v>283</v>
      </c>
      <c r="EQC45" s="562" t="s">
        <v>326</v>
      </c>
      <c r="EQD45" s="660" t="s">
        <v>283</v>
      </c>
      <c r="EQE45" s="562" t="s">
        <v>326</v>
      </c>
      <c r="EQF45" s="660" t="s">
        <v>283</v>
      </c>
      <c r="EQG45" s="562" t="s">
        <v>326</v>
      </c>
      <c r="EQH45" s="660" t="s">
        <v>283</v>
      </c>
      <c r="EQI45" s="562" t="s">
        <v>326</v>
      </c>
      <c r="EQJ45" s="660" t="s">
        <v>283</v>
      </c>
      <c r="EQK45" s="562" t="s">
        <v>326</v>
      </c>
      <c r="EQL45" s="660" t="s">
        <v>283</v>
      </c>
      <c r="EQM45" s="562" t="s">
        <v>326</v>
      </c>
      <c r="EQN45" s="660" t="s">
        <v>283</v>
      </c>
      <c r="EQO45" s="562" t="s">
        <v>326</v>
      </c>
      <c r="EQP45" s="660" t="s">
        <v>283</v>
      </c>
      <c r="EQQ45" s="562" t="s">
        <v>326</v>
      </c>
      <c r="EQR45" s="660" t="s">
        <v>283</v>
      </c>
      <c r="EQS45" s="562" t="s">
        <v>326</v>
      </c>
      <c r="EQT45" s="660" t="s">
        <v>283</v>
      </c>
      <c r="EQU45" s="562" t="s">
        <v>326</v>
      </c>
      <c r="EQV45" s="660" t="s">
        <v>283</v>
      </c>
      <c r="EQW45" s="562" t="s">
        <v>326</v>
      </c>
      <c r="EQX45" s="660" t="s">
        <v>283</v>
      </c>
      <c r="EQY45" s="562" t="s">
        <v>326</v>
      </c>
      <c r="EQZ45" s="660" t="s">
        <v>283</v>
      </c>
      <c r="ERA45" s="562" t="s">
        <v>326</v>
      </c>
      <c r="ERB45" s="660" t="s">
        <v>283</v>
      </c>
      <c r="ERC45" s="562" t="s">
        <v>326</v>
      </c>
      <c r="ERD45" s="660" t="s">
        <v>283</v>
      </c>
      <c r="ERE45" s="562" t="s">
        <v>326</v>
      </c>
      <c r="ERF45" s="660" t="s">
        <v>283</v>
      </c>
      <c r="ERG45" s="562" t="s">
        <v>326</v>
      </c>
      <c r="ERH45" s="660" t="s">
        <v>283</v>
      </c>
      <c r="ERI45" s="562" t="s">
        <v>326</v>
      </c>
      <c r="ERJ45" s="660" t="s">
        <v>283</v>
      </c>
      <c r="ERK45" s="562" t="s">
        <v>326</v>
      </c>
      <c r="ERL45" s="660" t="s">
        <v>283</v>
      </c>
      <c r="ERM45" s="562" t="s">
        <v>326</v>
      </c>
      <c r="ERN45" s="660" t="s">
        <v>283</v>
      </c>
      <c r="ERO45" s="562" t="s">
        <v>326</v>
      </c>
      <c r="ERP45" s="660" t="s">
        <v>283</v>
      </c>
      <c r="ERQ45" s="562" t="s">
        <v>326</v>
      </c>
      <c r="ERR45" s="660" t="s">
        <v>283</v>
      </c>
      <c r="ERS45" s="562" t="s">
        <v>326</v>
      </c>
      <c r="ERT45" s="660" t="s">
        <v>283</v>
      </c>
      <c r="ERU45" s="562" t="s">
        <v>326</v>
      </c>
      <c r="ERV45" s="660" t="s">
        <v>283</v>
      </c>
      <c r="ERW45" s="562" t="s">
        <v>326</v>
      </c>
      <c r="ERX45" s="660" t="s">
        <v>283</v>
      </c>
      <c r="ERY45" s="562" t="s">
        <v>326</v>
      </c>
      <c r="ERZ45" s="660" t="s">
        <v>283</v>
      </c>
      <c r="ESA45" s="562" t="s">
        <v>326</v>
      </c>
      <c r="ESB45" s="660" t="s">
        <v>283</v>
      </c>
      <c r="ESC45" s="562" t="s">
        <v>326</v>
      </c>
      <c r="ESD45" s="660" t="s">
        <v>283</v>
      </c>
      <c r="ESE45" s="562" t="s">
        <v>326</v>
      </c>
      <c r="ESF45" s="660" t="s">
        <v>283</v>
      </c>
      <c r="ESG45" s="562" t="s">
        <v>326</v>
      </c>
      <c r="ESH45" s="660" t="s">
        <v>283</v>
      </c>
      <c r="ESI45" s="562" t="s">
        <v>326</v>
      </c>
      <c r="ESJ45" s="660" t="s">
        <v>283</v>
      </c>
      <c r="ESK45" s="562" t="s">
        <v>326</v>
      </c>
      <c r="ESL45" s="660" t="s">
        <v>283</v>
      </c>
      <c r="ESM45" s="562" t="s">
        <v>326</v>
      </c>
      <c r="ESN45" s="660" t="s">
        <v>283</v>
      </c>
      <c r="ESO45" s="562" t="s">
        <v>326</v>
      </c>
      <c r="ESP45" s="660" t="s">
        <v>283</v>
      </c>
      <c r="ESQ45" s="562" t="s">
        <v>326</v>
      </c>
      <c r="ESR45" s="660" t="s">
        <v>283</v>
      </c>
      <c r="ESS45" s="562" t="s">
        <v>326</v>
      </c>
      <c r="EST45" s="660" t="s">
        <v>283</v>
      </c>
      <c r="ESU45" s="562" t="s">
        <v>326</v>
      </c>
      <c r="ESV45" s="660" t="s">
        <v>283</v>
      </c>
      <c r="ESW45" s="562" t="s">
        <v>326</v>
      </c>
      <c r="ESX45" s="660" t="s">
        <v>283</v>
      </c>
      <c r="ESY45" s="562" t="s">
        <v>326</v>
      </c>
      <c r="ESZ45" s="660" t="s">
        <v>283</v>
      </c>
      <c r="ETA45" s="562" t="s">
        <v>326</v>
      </c>
      <c r="ETB45" s="660" t="s">
        <v>283</v>
      </c>
      <c r="ETC45" s="562" t="s">
        <v>326</v>
      </c>
      <c r="ETD45" s="660" t="s">
        <v>283</v>
      </c>
      <c r="ETE45" s="562" t="s">
        <v>326</v>
      </c>
      <c r="ETF45" s="660" t="s">
        <v>283</v>
      </c>
      <c r="ETG45" s="562" t="s">
        <v>326</v>
      </c>
      <c r="ETH45" s="660" t="s">
        <v>283</v>
      </c>
      <c r="ETI45" s="562" t="s">
        <v>326</v>
      </c>
      <c r="ETJ45" s="660" t="s">
        <v>283</v>
      </c>
      <c r="ETK45" s="562" t="s">
        <v>326</v>
      </c>
      <c r="ETL45" s="660" t="s">
        <v>283</v>
      </c>
      <c r="ETM45" s="562" t="s">
        <v>326</v>
      </c>
      <c r="ETN45" s="660" t="s">
        <v>283</v>
      </c>
      <c r="ETO45" s="562" t="s">
        <v>326</v>
      </c>
      <c r="ETP45" s="660" t="s">
        <v>283</v>
      </c>
      <c r="ETQ45" s="562" t="s">
        <v>326</v>
      </c>
      <c r="ETR45" s="660" t="s">
        <v>283</v>
      </c>
      <c r="ETS45" s="562" t="s">
        <v>326</v>
      </c>
      <c r="ETT45" s="660" t="s">
        <v>283</v>
      </c>
      <c r="ETU45" s="562" t="s">
        <v>326</v>
      </c>
      <c r="ETV45" s="660" t="s">
        <v>283</v>
      </c>
      <c r="ETW45" s="562" t="s">
        <v>326</v>
      </c>
      <c r="ETX45" s="660" t="s">
        <v>283</v>
      </c>
      <c r="ETY45" s="562" t="s">
        <v>326</v>
      </c>
      <c r="ETZ45" s="660" t="s">
        <v>283</v>
      </c>
      <c r="EUA45" s="562" t="s">
        <v>326</v>
      </c>
      <c r="EUB45" s="660" t="s">
        <v>283</v>
      </c>
      <c r="EUC45" s="562" t="s">
        <v>326</v>
      </c>
      <c r="EUD45" s="660" t="s">
        <v>283</v>
      </c>
      <c r="EUE45" s="562" t="s">
        <v>326</v>
      </c>
      <c r="EUF45" s="660" t="s">
        <v>283</v>
      </c>
      <c r="EUG45" s="562" t="s">
        <v>326</v>
      </c>
      <c r="EUH45" s="660" t="s">
        <v>283</v>
      </c>
      <c r="EUI45" s="562" t="s">
        <v>326</v>
      </c>
      <c r="EUJ45" s="660" t="s">
        <v>283</v>
      </c>
      <c r="EUK45" s="562" t="s">
        <v>326</v>
      </c>
      <c r="EUL45" s="660" t="s">
        <v>283</v>
      </c>
      <c r="EUM45" s="562" t="s">
        <v>326</v>
      </c>
      <c r="EUN45" s="660" t="s">
        <v>283</v>
      </c>
      <c r="EUO45" s="562" t="s">
        <v>326</v>
      </c>
      <c r="EUP45" s="660" t="s">
        <v>283</v>
      </c>
      <c r="EUQ45" s="562" t="s">
        <v>326</v>
      </c>
      <c r="EUR45" s="660" t="s">
        <v>283</v>
      </c>
      <c r="EUS45" s="562" t="s">
        <v>326</v>
      </c>
      <c r="EUT45" s="660" t="s">
        <v>283</v>
      </c>
      <c r="EUU45" s="562" t="s">
        <v>326</v>
      </c>
      <c r="EUV45" s="660" t="s">
        <v>283</v>
      </c>
      <c r="EUW45" s="562" t="s">
        <v>326</v>
      </c>
      <c r="EUX45" s="660" t="s">
        <v>283</v>
      </c>
      <c r="EUY45" s="562" t="s">
        <v>326</v>
      </c>
      <c r="EUZ45" s="660" t="s">
        <v>283</v>
      </c>
      <c r="EVA45" s="562" t="s">
        <v>326</v>
      </c>
      <c r="EVB45" s="660" t="s">
        <v>283</v>
      </c>
      <c r="EVC45" s="562" t="s">
        <v>326</v>
      </c>
      <c r="EVD45" s="660" t="s">
        <v>283</v>
      </c>
      <c r="EVE45" s="562" t="s">
        <v>326</v>
      </c>
      <c r="EVF45" s="660" t="s">
        <v>283</v>
      </c>
      <c r="EVG45" s="562" t="s">
        <v>326</v>
      </c>
      <c r="EVH45" s="660" t="s">
        <v>283</v>
      </c>
      <c r="EVI45" s="562" t="s">
        <v>326</v>
      </c>
      <c r="EVJ45" s="660" t="s">
        <v>283</v>
      </c>
      <c r="EVK45" s="562" t="s">
        <v>326</v>
      </c>
      <c r="EVL45" s="660" t="s">
        <v>283</v>
      </c>
      <c r="EVM45" s="562" t="s">
        <v>326</v>
      </c>
      <c r="EVN45" s="660" t="s">
        <v>283</v>
      </c>
      <c r="EVO45" s="562" t="s">
        <v>326</v>
      </c>
      <c r="EVP45" s="660" t="s">
        <v>283</v>
      </c>
      <c r="EVQ45" s="562" t="s">
        <v>326</v>
      </c>
      <c r="EVR45" s="660" t="s">
        <v>283</v>
      </c>
      <c r="EVS45" s="562" t="s">
        <v>326</v>
      </c>
      <c r="EVT45" s="660" t="s">
        <v>283</v>
      </c>
      <c r="EVU45" s="562" t="s">
        <v>326</v>
      </c>
      <c r="EVV45" s="660" t="s">
        <v>283</v>
      </c>
      <c r="EVW45" s="562" t="s">
        <v>326</v>
      </c>
      <c r="EVX45" s="660" t="s">
        <v>283</v>
      </c>
      <c r="EVY45" s="562" t="s">
        <v>326</v>
      </c>
      <c r="EVZ45" s="660" t="s">
        <v>283</v>
      </c>
      <c r="EWA45" s="562" t="s">
        <v>326</v>
      </c>
      <c r="EWB45" s="660" t="s">
        <v>283</v>
      </c>
      <c r="EWC45" s="562" t="s">
        <v>326</v>
      </c>
      <c r="EWD45" s="660" t="s">
        <v>283</v>
      </c>
      <c r="EWE45" s="562" t="s">
        <v>326</v>
      </c>
      <c r="EWF45" s="660" t="s">
        <v>283</v>
      </c>
      <c r="EWG45" s="562" t="s">
        <v>326</v>
      </c>
      <c r="EWH45" s="660" t="s">
        <v>283</v>
      </c>
      <c r="EWI45" s="562" t="s">
        <v>326</v>
      </c>
      <c r="EWJ45" s="660" t="s">
        <v>283</v>
      </c>
      <c r="EWK45" s="562" t="s">
        <v>326</v>
      </c>
      <c r="EWL45" s="660" t="s">
        <v>283</v>
      </c>
      <c r="EWM45" s="562" t="s">
        <v>326</v>
      </c>
      <c r="EWN45" s="660" t="s">
        <v>283</v>
      </c>
      <c r="EWO45" s="562" t="s">
        <v>326</v>
      </c>
      <c r="EWP45" s="660" t="s">
        <v>283</v>
      </c>
      <c r="EWQ45" s="562" t="s">
        <v>326</v>
      </c>
      <c r="EWR45" s="660" t="s">
        <v>283</v>
      </c>
      <c r="EWS45" s="562" t="s">
        <v>326</v>
      </c>
      <c r="EWT45" s="660" t="s">
        <v>283</v>
      </c>
      <c r="EWU45" s="562" t="s">
        <v>326</v>
      </c>
      <c r="EWV45" s="660" t="s">
        <v>283</v>
      </c>
      <c r="EWW45" s="562" t="s">
        <v>326</v>
      </c>
      <c r="EWX45" s="660" t="s">
        <v>283</v>
      </c>
      <c r="EWY45" s="562" t="s">
        <v>326</v>
      </c>
      <c r="EWZ45" s="660" t="s">
        <v>283</v>
      </c>
      <c r="EXA45" s="562" t="s">
        <v>326</v>
      </c>
      <c r="EXB45" s="660" t="s">
        <v>283</v>
      </c>
      <c r="EXC45" s="562" t="s">
        <v>326</v>
      </c>
      <c r="EXD45" s="660" t="s">
        <v>283</v>
      </c>
      <c r="EXE45" s="562" t="s">
        <v>326</v>
      </c>
      <c r="EXF45" s="660" t="s">
        <v>283</v>
      </c>
      <c r="EXG45" s="562" t="s">
        <v>326</v>
      </c>
      <c r="EXH45" s="660" t="s">
        <v>283</v>
      </c>
      <c r="EXI45" s="562" t="s">
        <v>326</v>
      </c>
      <c r="EXJ45" s="660" t="s">
        <v>283</v>
      </c>
      <c r="EXK45" s="562" t="s">
        <v>326</v>
      </c>
      <c r="EXL45" s="660" t="s">
        <v>283</v>
      </c>
      <c r="EXM45" s="562" t="s">
        <v>326</v>
      </c>
      <c r="EXN45" s="660" t="s">
        <v>283</v>
      </c>
      <c r="EXO45" s="562" t="s">
        <v>326</v>
      </c>
      <c r="EXP45" s="660" t="s">
        <v>283</v>
      </c>
      <c r="EXQ45" s="562" t="s">
        <v>326</v>
      </c>
      <c r="EXR45" s="660" t="s">
        <v>283</v>
      </c>
      <c r="EXS45" s="562" t="s">
        <v>326</v>
      </c>
      <c r="EXT45" s="660" t="s">
        <v>283</v>
      </c>
      <c r="EXU45" s="562" t="s">
        <v>326</v>
      </c>
      <c r="EXV45" s="660" t="s">
        <v>283</v>
      </c>
      <c r="EXW45" s="562" t="s">
        <v>326</v>
      </c>
      <c r="EXX45" s="660" t="s">
        <v>283</v>
      </c>
      <c r="EXY45" s="562" t="s">
        <v>326</v>
      </c>
      <c r="EXZ45" s="660" t="s">
        <v>283</v>
      </c>
      <c r="EYA45" s="562" t="s">
        <v>326</v>
      </c>
      <c r="EYB45" s="660" t="s">
        <v>283</v>
      </c>
      <c r="EYC45" s="562" t="s">
        <v>326</v>
      </c>
      <c r="EYD45" s="660" t="s">
        <v>283</v>
      </c>
      <c r="EYE45" s="562" t="s">
        <v>326</v>
      </c>
      <c r="EYF45" s="660" t="s">
        <v>283</v>
      </c>
      <c r="EYG45" s="562" t="s">
        <v>326</v>
      </c>
      <c r="EYH45" s="660" t="s">
        <v>283</v>
      </c>
      <c r="EYI45" s="562" t="s">
        <v>326</v>
      </c>
      <c r="EYJ45" s="660" t="s">
        <v>283</v>
      </c>
      <c r="EYK45" s="562" t="s">
        <v>326</v>
      </c>
      <c r="EYL45" s="660" t="s">
        <v>283</v>
      </c>
      <c r="EYM45" s="562" t="s">
        <v>326</v>
      </c>
      <c r="EYN45" s="660" t="s">
        <v>283</v>
      </c>
      <c r="EYO45" s="562" t="s">
        <v>326</v>
      </c>
      <c r="EYP45" s="660" t="s">
        <v>283</v>
      </c>
      <c r="EYQ45" s="562" t="s">
        <v>326</v>
      </c>
      <c r="EYR45" s="660" t="s">
        <v>283</v>
      </c>
      <c r="EYS45" s="562" t="s">
        <v>326</v>
      </c>
      <c r="EYT45" s="660" t="s">
        <v>283</v>
      </c>
      <c r="EYU45" s="562" t="s">
        <v>326</v>
      </c>
      <c r="EYV45" s="660" t="s">
        <v>283</v>
      </c>
      <c r="EYW45" s="562" t="s">
        <v>326</v>
      </c>
      <c r="EYX45" s="660" t="s">
        <v>283</v>
      </c>
      <c r="EYY45" s="562" t="s">
        <v>326</v>
      </c>
      <c r="EYZ45" s="660" t="s">
        <v>283</v>
      </c>
      <c r="EZA45" s="562" t="s">
        <v>326</v>
      </c>
      <c r="EZB45" s="660" t="s">
        <v>283</v>
      </c>
      <c r="EZC45" s="562" t="s">
        <v>326</v>
      </c>
      <c r="EZD45" s="660" t="s">
        <v>283</v>
      </c>
      <c r="EZE45" s="562" t="s">
        <v>326</v>
      </c>
      <c r="EZF45" s="660" t="s">
        <v>283</v>
      </c>
      <c r="EZG45" s="562" t="s">
        <v>326</v>
      </c>
      <c r="EZH45" s="660" t="s">
        <v>283</v>
      </c>
      <c r="EZI45" s="562" t="s">
        <v>326</v>
      </c>
      <c r="EZJ45" s="660" t="s">
        <v>283</v>
      </c>
      <c r="EZK45" s="562" t="s">
        <v>326</v>
      </c>
      <c r="EZL45" s="660" t="s">
        <v>283</v>
      </c>
      <c r="EZM45" s="562" t="s">
        <v>326</v>
      </c>
      <c r="EZN45" s="660" t="s">
        <v>283</v>
      </c>
      <c r="EZO45" s="562" t="s">
        <v>326</v>
      </c>
      <c r="EZP45" s="660" t="s">
        <v>283</v>
      </c>
      <c r="EZQ45" s="562" t="s">
        <v>326</v>
      </c>
      <c r="EZR45" s="660" t="s">
        <v>283</v>
      </c>
      <c r="EZS45" s="562" t="s">
        <v>326</v>
      </c>
      <c r="EZT45" s="660" t="s">
        <v>283</v>
      </c>
      <c r="EZU45" s="562" t="s">
        <v>326</v>
      </c>
      <c r="EZV45" s="660" t="s">
        <v>283</v>
      </c>
      <c r="EZW45" s="562" t="s">
        <v>326</v>
      </c>
      <c r="EZX45" s="660" t="s">
        <v>283</v>
      </c>
      <c r="EZY45" s="562" t="s">
        <v>326</v>
      </c>
      <c r="EZZ45" s="660" t="s">
        <v>283</v>
      </c>
      <c r="FAA45" s="562" t="s">
        <v>326</v>
      </c>
      <c r="FAB45" s="660" t="s">
        <v>283</v>
      </c>
      <c r="FAC45" s="562" t="s">
        <v>326</v>
      </c>
      <c r="FAD45" s="660" t="s">
        <v>283</v>
      </c>
      <c r="FAE45" s="562" t="s">
        <v>326</v>
      </c>
      <c r="FAF45" s="660" t="s">
        <v>283</v>
      </c>
      <c r="FAG45" s="562" t="s">
        <v>326</v>
      </c>
      <c r="FAH45" s="660" t="s">
        <v>283</v>
      </c>
      <c r="FAI45" s="562" t="s">
        <v>326</v>
      </c>
      <c r="FAJ45" s="660" t="s">
        <v>283</v>
      </c>
      <c r="FAK45" s="562" t="s">
        <v>326</v>
      </c>
      <c r="FAL45" s="660" t="s">
        <v>283</v>
      </c>
      <c r="FAM45" s="562" t="s">
        <v>326</v>
      </c>
      <c r="FAN45" s="660" t="s">
        <v>283</v>
      </c>
      <c r="FAO45" s="562" t="s">
        <v>326</v>
      </c>
      <c r="FAP45" s="660" t="s">
        <v>283</v>
      </c>
      <c r="FAQ45" s="562" t="s">
        <v>326</v>
      </c>
      <c r="FAR45" s="660" t="s">
        <v>283</v>
      </c>
      <c r="FAS45" s="562" t="s">
        <v>326</v>
      </c>
      <c r="FAT45" s="660" t="s">
        <v>283</v>
      </c>
      <c r="FAU45" s="562" t="s">
        <v>326</v>
      </c>
      <c r="FAV45" s="660" t="s">
        <v>283</v>
      </c>
      <c r="FAW45" s="562" t="s">
        <v>326</v>
      </c>
      <c r="FAX45" s="660" t="s">
        <v>283</v>
      </c>
      <c r="FAY45" s="562" t="s">
        <v>326</v>
      </c>
      <c r="FAZ45" s="660" t="s">
        <v>283</v>
      </c>
      <c r="FBA45" s="562" t="s">
        <v>326</v>
      </c>
      <c r="FBB45" s="660" t="s">
        <v>283</v>
      </c>
      <c r="FBC45" s="562" t="s">
        <v>326</v>
      </c>
      <c r="FBD45" s="660" t="s">
        <v>283</v>
      </c>
      <c r="FBE45" s="562" t="s">
        <v>326</v>
      </c>
      <c r="FBF45" s="660" t="s">
        <v>283</v>
      </c>
      <c r="FBG45" s="562" t="s">
        <v>326</v>
      </c>
      <c r="FBH45" s="660" t="s">
        <v>283</v>
      </c>
      <c r="FBI45" s="562" t="s">
        <v>326</v>
      </c>
      <c r="FBJ45" s="660" t="s">
        <v>283</v>
      </c>
      <c r="FBK45" s="562" t="s">
        <v>326</v>
      </c>
      <c r="FBL45" s="660" t="s">
        <v>283</v>
      </c>
      <c r="FBM45" s="562" t="s">
        <v>326</v>
      </c>
      <c r="FBN45" s="660" t="s">
        <v>283</v>
      </c>
      <c r="FBO45" s="562" t="s">
        <v>326</v>
      </c>
      <c r="FBP45" s="660" t="s">
        <v>283</v>
      </c>
      <c r="FBQ45" s="562" t="s">
        <v>326</v>
      </c>
      <c r="FBR45" s="660" t="s">
        <v>283</v>
      </c>
      <c r="FBS45" s="562" t="s">
        <v>326</v>
      </c>
      <c r="FBT45" s="660" t="s">
        <v>283</v>
      </c>
      <c r="FBU45" s="562" t="s">
        <v>326</v>
      </c>
      <c r="FBV45" s="660" t="s">
        <v>283</v>
      </c>
      <c r="FBW45" s="562" t="s">
        <v>326</v>
      </c>
      <c r="FBX45" s="660" t="s">
        <v>283</v>
      </c>
      <c r="FBY45" s="562" t="s">
        <v>326</v>
      </c>
      <c r="FBZ45" s="660" t="s">
        <v>283</v>
      </c>
      <c r="FCA45" s="562" t="s">
        <v>326</v>
      </c>
      <c r="FCB45" s="660" t="s">
        <v>283</v>
      </c>
      <c r="FCC45" s="562" t="s">
        <v>326</v>
      </c>
      <c r="FCD45" s="660" t="s">
        <v>283</v>
      </c>
      <c r="FCE45" s="562" t="s">
        <v>326</v>
      </c>
      <c r="FCF45" s="660" t="s">
        <v>283</v>
      </c>
      <c r="FCG45" s="562" t="s">
        <v>326</v>
      </c>
      <c r="FCH45" s="660" t="s">
        <v>283</v>
      </c>
      <c r="FCI45" s="562" t="s">
        <v>326</v>
      </c>
      <c r="FCJ45" s="660" t="s">
        <v>283</v>
      </c>
      <c r="FCK45" s="562" t="s">
        <v>326</v>
      </c>
      <c r="FCL45" s="660" t="s">
        <v>283</v>
      </c>
      <c r="FCM45" s="562" t="s">
        <v>326</v>
      </c>
      <c r="FCN45" s="660" t="s">
        <v>283</v>
      </c>
      <c r="FCO45" s="562" t="s">
        <v>326</v>
      </c>
      <c r="FCP45" s="660" t="s">
        <v>283</v>
      </c>
      <c r="FCQ45" s="562" t="s">
        <v>326</v>
      </c>
      <c r="FCR45" s="660" t="s">
        <v>283</v>
      </c>
      <c r="FCS45" s="562" t="s">
        <v>326</v>
      </c>
      <c r="FCT45" s="660" t="s">
        <v>283</v>
      </c>
      <c r="FCU45" s="562" t="s">
        <v>326</v>
      </c>
      <c r="FCV45" s="660" t="s">
        <v>283</v>
      </c>
      <c r="FCW45" s="562" t="s">
        <v>326</v>
      </c>
      <c r="FCX45" s="660" t="s">
        <v>283</v>
      </c>
      <c r="FCY45" s="562" t="s">
        <v>326</v>
      </c>
      <c r="FCZ45" s="660" t="s">
        <v>283</v>
      </c>
      <c r="FDA45" s="562" t="s">
        <v>326</v>
      </c>
      <c r="FDB45" s="660" t="s">
        <v>283</v>
      </c>
      <c r="FDC45" s="562" t="s">
        <v>326</v>
      </c>
      <c r="FDD45" s="660" t="s">
        <v>283</v>
      </c>
      <c r="FDE45" s="562" t="s">
        <v>326</v>
      </c>
      <c r="FDF45" s="660" t="s">
        <v>283</v>
      </c>
      <c r="FDG45" s="562" t="s">
        <v>326</v>
      </c>
      <c r="FDH45" s="660" t="s">
        <v>283</v>
      </c>
      <c r="FDI45" s="562" t="s">
        <v>326</v>
      </c>
      <c r="FDJ45" s="660" t="s">
        <v>283</v>
      </c>
      <c r="FDK45" s="562" t="s">
        <v>326</v>
      </c>
      <c r="FDL45" s="660" t="s">
        <v>283</v>
      </c>
      <c r="FDM45" s="562" t="s">
        <v>326</v>
      </c>
      <c r="FDN45" s="660" t="s">
        <v>283</v>
      </c>
      <c r="FDO45" s="562" t="s">
        <v>326</v>
      </c>
      <c r="FDP45" s="660" t="s">
        <v>283</v>
      </c>
      <c r="FDQ45" s="562" t="s">
        <v>326</v>
      </c>
      <c r="FDR45" s="660" t="s">
        <v>283</v>
      </c>
      <c r="FDS45" s="562" t="s">
        <v>326</v>
      </c>
      <c r="FDT45" s="660" t="s">
        <v>283</v>
      </c>
      <c r="FDU45" s="562" t="s">
        <v>326</v>
      </c>
      <c r="FDV45" s="660" t="s">
        <v>283</v>
      </c>
      <c r="FDW45" s="562" t="s">
        <v>326</v>
      </c>
      <c r="FDX45" s="660" t="s">
        <v>283</v>
      </c>
      <c r="FDY45" s="562" t="s">
        <v>326</v>
      </c>
      <c r="FDZ45" s="660" t="s">
        <v>283</v>
      </c>
      <c r="FEA45" s="562" t="s">
        <v>326</v>
      </c>
      <c r="FEB45" s="660" t="s">
        <v>283</v>
      </c>
      <c r="FEC45" s="562" t="s">
        <v>326</v>
      </c>
      <c r="FED45" s="660" t="s">
        <v>283</v>
      </c>
      <c r="FEE45" s="562" t="s">
        <v>326</v>
      </c>
      <c r="FEF45" s="660" t="s">
        <v>283</v>
      </c>
      <c r="FEG45" s="562" t="s">
        <v>326</v>
      </c>
      <c r="FEH45" s="660" t="s">
        <v>283</v>
      </c>
      <c r="FEI45" s="562" t="s">
        <v>326</v>
      </c>
      <c r="FEJ45" s="660" t="s">
        <v>283</v>
      </c>
      <c r="FEK45" s="562" t="s">
        <v>326</v>
      </c>
      <c r="FEL45" s="660" t="s">
        <v>283</v>
      </c>
      <c r="FEM45" s="562" t="s">
        <v>326</v>
      </c>
      <c r="FEN45" s="660" t="s">
        <v>283</v>
      </c>
      <c r="FEO45" s="562" t="s">
        <v>326</v>
      </c>
      <c r="FEP45" s="660" t="s">
        <v>283</v>
      </c>
      <c r="FEQ45" s="562" t="s">
        <v>326</v>
      </c>
      <c r="FER45" s="660" t="s">
        <v>283</v>
      </c>
      <c r="FES45" s="562" t="s">
        <v>326</v>
      </c>
      <c r="FET45" s="660" t="s">
        <v>283</v>
      </c>
      <c r="FEU45" s="562" t="s">
        <v>326</v>
      </c>
      <c r="FEV45" s="660" t="s">
        <v>283</v>
      </c>
      <c r="FEW45" s="562" t="s">
        <v>326</v>
      </c>
      <c r="FEX45" s="660" t="s">
        <v>283</v>
      </c>
      <c r="FEY45" s="562" t="s">
        <v>326</v>
      </c>
      <c r="FEZ45" s="660" t="s">
        <v>283</v>
      </c>
      <c r="FFA45" s="562" t="s">
        <v>326</v>
      </c>
      <c r="FFB45" s="660" t="s">
        <v>283</v>
      </c>
      <c r="FFC45" s="562" t="s">
        <v>326</v>
      </c>
      <c r="FFD45" s="660" t="s">
        <v>283</v>
      </c>
      <c r="FFE45" s="562" t="s">
        <v>326</v>
      </c>
      <c r="FFF45" s="660" t="s">
        <v>283</v>
      </c>
      <c r="FFG45" s="562" t="s">
        <v>326</v>
      </c>
      <c r="FFH45" s="660" t="s">
        <v>283</v>
      </c>
      <c r="FFI45" s="562" t="s">
        <v>326</v>
      </c>
      <c r="FFJ45" s="660" t="s">
        <v>283</v>
      </c>
      <c r="FFK45" s="562" t="s">
        <v>326</v>
      </c>
      <c r="FFL45" s="660" t="s">
        <v>283</v>
      </c>
      <c r="FFM45" s="562" t="s">
        <v>326</v>
      </c>
      <c r="FFN45" s="660" t="s">
        <v>283</v>
      </c>
      <c r="FFO45" s="562" t="s">
        <v>326</v>
      </c>
      <c r="FFP45" s="660" t="s">
        <v>283</v>
      </c>
      <c r="FFQ45" s="562" t="s">
        <v>326</v>
      </c>
      <c r="FFR45" s="660" t="s">
        <v>283</v>
      </c>
      <c r="FFS45" s="562" t="s">
        <v>326</v>
      </c>
      <c r="FFT45" s="660" t="s">
        <v>283</v>
      </c>
      <c r="FFU45" s="562" t="s">
        <v>326</v>
      </c>
      <c r="FFV45" s="660" t="s">
        <v>283</v>
      </c>
      <c r="FFW45" s="562" t="s">
        <v>326</v>
      </c>
      <c r="FFX45" s="660" t="s">
        <v>283</v>
      </c>
      <c r="FFY45" s="562" t="s">
        <v>326</v>
      </c>
      <c r="FFZ45" s="660" t="s">
        <v>283</v>
      </c>
      <c r="FGA45" s="562" t="s">
        <v>326</v>
      </c>
      <c r="FGB45" s="660" t="s">
        <v>283</v>
      </c>
      <c r="FGC45" s="562" t="s">
        <v>326</v>
      </c>
      <c r="FGD45" s="660" t="s">
        <v>283</v>
      </c>
      <c r="FGE45" s="562" t="s">
        <v>326</v>
      </c>
      <c r="FGF45" s="660" t="s">
        <v>283</v>
      </c>
      <c r="FGG45" s="562" t="s">
        <v>326</v>
      </c>
      <c r="FGH45" s="660" t="s">
        <v>283</v>
      </c>
      <c r="FGI45" s="562" t="s">
        <v>326</v>
      </c>
      <c r="FGJ45" s="660" t="s">
        <v>283</v>
      </c>
      <c r="FGK45" s="562" t="s">
        <v>326</v>
      </c>
      <c r="FGL45" s="660" t="s">
        <v>283</v>
      </c>
      <c r="FGM45" s="562" t="s">
        <v>326</v>
      </c>
      <c r="FGN45" s="660" t="s">
        <v>283</v>
      </c>
      <c r="FGO45" s="562" t="s">
        <v>326</v>
      </c>
      <c r="FGP45" s="660" t="s">
        <v>283</v>
      </c>
      <c r="FGQ45" s="562" t="s">
        <v>326</v>
      </c>
      <c r="FGR45" s="660" t="s">
        <v>283</v>
      </c>
      <c r="FGS45" s="562" t="s">
        <v>326</v>
      </c>
      <c r="FGT45" s="660" t="s">
        <v>283</v>
      </c>
      <c r="FGU45" s="562" t="s">
        <v>326</v>
      </c>
      <c r="FGV45" s="660" t="s">
        <v>283</v>
      </c>
      <c r="FGW45" s="562" t="s">
        <v>326</v>
      </c>
      <c r="FGX45" s="660" t="s">
        <v>283</v>
      </c>
      <c r="FGY45" s="562" t="s">
        <v>326</v>
      </c>
      <c r="FGZ45" s="660" t="s">
        <v>283</v>
      </c>
      <c r="FHA45" s="562" t="s">
        <v>326</v>
      </c>
      <c r="FHB45" s="660" t="s">
        <v>283</v>
      </c>
      <c r="FHC45" s="562" t="s">
        <v>326</v>
      </c>
      <c r="FHD45" s="660" t="s">
        <v>283</v>
      </c>
      <c r="FHE45" s="562" t="s">
        <v>326</v>
      </c>
      <c r="FHF45" s="660" t="s">
        <v>283</v>
      </c>
      <c r="FHG45" s="562" t="s">
        <v>326</v>
      </c>
      <c r="FHH45" s="660" t="s">
        <v>283</v>
      </c>
      <c r="FHI45" s="562" t="s">
        <v>326</v>
      </c>
      <c r="FHJ45" s="660" t="s">
        <v>283</v>
      </c>
      <c r="FHK45" s="562" t="s">
        <v>326</v>
      </c>
      <c r="FHL45" s="660" t="s">
        <v>283</v>
      </c>
      <c r="FHM45" s="562" t="s">
        <v>326</v>
      </c>
      <c r="FHN45" s="660" t="s">
        <v>283</v>
      </c>
      <c r="FHO45" s="562" t="s">
        <v>326</v>
      </c>
      <c r="FHP45" s="660" t="s">
        <v>283</v>
      </c>
      <c r="FHQ45" s="562" t="s">
        <v>326</v>
      </c>
      <c r="FHR45" s="660" t="s">
        <v>283</v>
      </c>
      <c r="FHS45" s="562" t="s">
        <v>326</v>
      </c>
      <c r="FHT45" s="660" t="s">
        <v>283</v>
      </c>
      <c r="FHU45" s="562" t="s">
        <v>326</v>
      </c>
      <c r="FHV45" s="660" t="s">
        <v>283</v>
      </c>
      <c r="FHW45" s="562" t="s">
        <v>326</v>
      </c>
      <c r="FHX45" s="660" t="s">
        <v>283</v>
      </c>
      <c r="FHY45" s="562" t="s">
        <v>326</v>
      </c>
      <c r="FHZ45" s="660" t="s">
        <v>283</v>
      </c>
      <c r="FIA45" s="562" t="s">
        <v>326</v>
      </c>
      <c r="FIB45" s="660" t="s">
        <v>283</v>
      </c>
      <c r="FIC45" s="562" t="s">
        <v>326</v>
      </c>
      <c r="FID45" s="660" t="s">
        <v>283</v>
      </c>
      <c r="FIE45" s="562" t="s">
        <v>326</v>
      </c>
      <c r="FIF45" s="660" t="s">
        <v>283</v>
      </c>
      <c r="FIG45" s="562" t="s">
        <v>326</v>
      </c>
      <c r="FIH45" s="660" t="s">
        <v>283</v>
      </c>
      <c r="FII45" s="562" t="s">
        <v>326</v>
      </c>
      <c r="FIJ45" s="660" t="s">
        <v>283</v>
      </c>
      <c r="FIK45" s="562" t="s">
        <v>326</v>
      </c>
      <c r="FIL45" s="660" t="s">
        <v>283</v>
      </c>
      <c r="FIM45" s="562" t="s">
        <v>326</v>
      </c>
      <c r="FIN45" s="660" t="s">
        <v>283</v>
      </c>
      <c r="FIO45" s="562" t="s">
        <v>326</v>
      </c>
      <c r="FIP45" s="660" t="s">
        <v>283</v>
      </c>
      <c r="FIQ45" s="562" t="s">
        <v>326</v>
      </c>
      <c r="FIR45" s="660" t="s">
        <v>283</v>
      </c>
      <c r="FIS45" s="562" t="s">
        <v>326</v>
      </c>
      <c r="FIT45" s="660" t="s">
        <v>283</v>
      </c>
      <c r="FIU45" s="562" t="s">
        <v>326</v>
      </c>
      <c r="FIV45" s="660" t="s">
        <v>283</v>
      </c>
      <c r="FIW45" s="562" t="s">
        <v>326</v>
      </c>
      <c r="FIX45" s="660" t="s">
        <v>283</v>
      </c>
      <c r="FIY45" s="562" t="s">
        <v>326</v>
      </c>
      <c r="FIZ45" s="660" t="s">
        <v>283</v>
      </c>
      <c r="FJA45" s="562" t="s">
        <v>326</v>
      </c>
      <c r="FJB45" s="660" t="s">
        <v>283</v>
      </c>
      <c r="FJC45" s="562" t="s">
        <v>326</v>
      </c>
      <c r="FJD45" s="660" t="s">
        <v>283</v>
      </c>
      <c r="FJE45" s="562" t="s">
        <v>326</v>
      </c>
      <c r="FJF45" s="660" t="s">
        <v>283</v>
      </c>
      <c r="FJG45" s="562" t="s">
        <v>326</v>
      </c>
      <c r="FJH45" s="660" t="s">
        <v>283</v>
      </c>
      <c r="FJI45" s="562" t="s">
        <v>326</v>
      </c>
      <c r="FJJ45" s="660" t="s">
        <v>283</v>
      </c>
      <c r="FJK45" s="562" t="s">
        <v>326</v>
      </c>
      <c r="FJL45" s="660" t="s">
        <v>283</v>
      </c>
      <c r="FJM45" s="562" t="s">
        <v>326</v>
      </c>
      <c r="FJN45" s="660" t="s">
        <v>283</v>
      </c>
      <c r="FJO45" s="562" t="s">
        <v>326</v>
      </c>
      <c r="FJP45" s="660" t="s">
        <v>283</v>
      </c>
      <c r="FJQ45" s="562" t="s">
        <v>326</v>
      </c>
      <c r="FJR45" s="660" t="s">
        <v>283</v>
      </c>
      <c r="FJS45" s="562" t="s">
        <v>326</v>
      </c>
      <c r="FJT45" s="660" t="s">
        <v>283</v>
      </c>
      <c r="FJU45" s="562" t="s">
        <v>326</v>
      </c>
      <c r="FJV45" s="660" t="s">
        <v>283</v>
      </c>
      <c r="FJW45" s="562" t="s">
        <v>326</v>
      </c>
      <c r="FJX45" s="660" t="s">
        <v>283</v>
      </c>
      <c r="FJY45" s="562" t="s">
        <v>326</v>
      </c>
      <c r="FJZ45" s="660" t="s">
        <v>283</v>
      </c>
      <c r="FKA45" s="562" t="s">
        <v>326</v>
      </c>
      <c r="FKB45" s="660" t="s">
        <v>283</v>
      </c>
      <c r="FKC45" s="562" t="s">
        <v>326</v>
      </c>
      <c r="FKD45" s="660" t="s">
        <v>283</v>
      </c>
      <c r="FKE45" s="562" t="s">
        <v>326</v>
      </c>
      <c r="FKF45" s="660" t="s">
        <v>283</v>
      </c>
      <c r="FKG45" s="562" t="s">
        <v>326</v>
      </c>
      <c r="FKH45" s="660" t="s">
        <v>283</v>
      </c>
      <c r="FKI45" s="562" t="s">
        <v>326</v>
      </c>
      <c r="FKJ45" s="660" t="s">
        <v>283</v>
      </c>
      <c r="FKK45" s="562" t="s">
        <v>326</v>
      </c>
      <c r="FKL45" s="660" t="s">
        <v>283</v>
      </c>
      <c r="FKM45" s="562" t="s">
        <v>326</v>
      </c>
      <c r="FKN45" s="660" t="s">
        <v>283</v>
      </c>
      <c r="FKO45" s="562" t="s">
        <v>326</v>
      </c>
      <c r="FKP45" s="660" t="s">
        <v>283</v>
      </c>
      <c r="FKQ45" s="562" t="s">
        <v>326</v>
      </c>
      <c r="FKR45" s="660" t="s">
        <v>283</v>
      </c>
      <c r="FKS45" s="562" t="s">
        <v>326</v>
      </c>
      <c r="FKT45" s="660" t="s">
        <v>283</v>
      </c>
      <c r="FKU45" s="562" t="s">
        <v>326</v>
      </c>
      <c r="FKV45" s="660" t="s">
        <v>283</v>
      </c>
      <c r="FKW45" s="562" t="s">
        <v>326</v>
      </c>
      <c r="FKX45" s="660" t="s">
        <v>283</v>
      </c>
      <c r="FKY45" s="562" t="s">
        <v>326</v>
      </c>
      <c r="FKZ45" s="660" t="s">
        <v>283</v>
      </c>
      <c r="FLA45" s="562" t="s">
        <v>326</v>
      </c>
      <c r="FLB45" s="660" t="s">
        <v>283</v>
      </c>
      <c r="FLC45" s="562" t="s">
        <v>326</v>
      </c>
      <c r="FLD45" s="660" t="s">
        <v>283</v>
      </c>
      <c r="FLE45" s="562" t="s">
        <v>326</v>
      </c>
      <c r="FLF45" s="660" t="s">
        <v>283</v>
      </c>
      <c r="FLG45" s="562" t="s">
        <v>326</v>
      </c>
      <c r="FLH45" s="660" t="s">
        <v>283</v>
      </c>
      <c r="FLI45" s="562" t="s">
        <v>326</v>
      </c>
      <c r="FLJ45" s="660" t="s">
        <v>283</v>
      </c>
      <c r="FLK45" s="562" t="s">
        <v>326</v>
      </c>
      <c r="FLL45" s="660" t="s">
        <v>283</v>
      </c>
      <c r="FLM45" s="562" t="s">
        <v>326</v>
      </c>
      <c r="FLN45" s="660" t="s">
        <v>283</v>
      </c>
      <c r="FLO45" s="562" t="s">
        <v>326</v>
      </c>
      <c r="FLP45" s="660" t="s">
        <v>283</v>
      </c>
      <c r="FLQ45" s="562" t="s">
        <v>326</v>
      </c>
      <c r="FLR45" s="660" t="s">
        <v>283</v>
      </c>
      <c r="FLS45" s="562" t="s">
        <v>326</v>
      </c>
      <c r="FLT45" s="660" t="s">
        <v>283</v>
      </c>
      <c r="FLU45" s="562" t="s">
        <v>326</v>
      </c>
      <c r="FLV45" s="660" t="s">
        <v>283</v>
      </c>
      <c r="FLW45" s="562" t="s">
        <v>326</v>
      </c>
      <c r="FLX45" s="660" t="s">
        <v>283</v>
      </c>
      <c r="FLY45" s="562" t="s">
        <v>326</v>
      </c>
      <c r="FLZ45" s="660" t="s">
        <v>283</v>
      </c>
      <c r="FMA45" s="562" t="s">
        <v>326</v>
      </c>
      <c r="FMB45" s="660" t="s">
        <v>283</v>
      </c>
      <c r="FMC45" s="562" t="s">
        <v>326</v>
      </c>
      <c r="FMD45" s="660" t="s">
        <v>283</v>
      </c>
      <c r="FME45" s="562" t="s">
        <v>326</v>
      </c>
      <c r="FMF45" s="660" t="s">
        <v>283</v>
      </c>
      <c r="FMG45" s="562" t="s">
        <v>326</v>
      </c>
      <c r="FMH45" s="660" t="s">
        <v>283</v>
      </c>
      <c r="FMI45" s="562" t="s">
        <v>326</v>
      </c>
      <c r="FMJ45" s="660" t="s">
        <v>283</v>
      </c>
      <c r="FMK45" s="562" t="s">
        <v>326</v>
      </c>
      <c r="FML45" s="660" t="s">
        <v>283</v>
      </c>
      <c r="FMM45" s="562" t="s">
        <v>326</v>
      </c>
      <c r="FMN45" s="660" t="s">
        <v>283</v>
      </c>
      <c r="FMO45" s="562" t="s">
        <v>326</v>
      </c>
      <c r="FMP45" s="660" t="s">
        <v>283</v>
      </c>
      <c r="FMQ45" s="562" t="s">
        <v>326</v>
      </c>
      <c r="FMR45" s="660" t="s">
        <v>283</v>
      </c>
      <c r="FMS45" s="562" t="s">
        <v>326</v>
      </c>
      <c r="FMT45" s="660" t="s">
        <v>283</v>
      </c>
      <c r="FMU45" s="562" t="s">
        <v>326</v>
      </c>
      <c r="FMV45" s="660" t="s">
        <v>283</v>
      </c>
      <c r="FMW45" s="562" t="s">
        <v>326</v>
      </c>
      <c r="FMX45" s="660" t="s">
        <v>283</v>
      </c>
      <c r="FMY45" s="562" t="s">
        <v>326</v>
      </c>
      <c r="FMZ45" s="660" t="s">
        <v>283</v>
      </c>
      <c r="FNA45" s="562" t="s">
        <v>326</v>
      </c>
      <c r="FNB45" s="660" t="s">
        <v>283</v>
      </c>
      <c r="FNC45" s="562" t="s">
        <v>326</v>
      </c>
      <c r="FND45" s="660" t="s">
        <v>283</v>
      </c>
      <c r="FNE45" s="562" t="s">
        <v>326</v>
      </c>
      <c r="FNF45" s="660" t="s">
        <v>283</v>
      </c>
      <c r="FNG45" s="562" t="s">
        <v>326</v>
      </c>
      <c r="FNH45" s="660" t="s">
        <v>283</v>
      </c>
      <c r="FNI45" s="562" t="s">
        <v>326</v>
      </c>
      <c r="FNJ45" s="660" t="s">
        <v>283</v>
      </c>
      <c r="FNK45" s="562" t="s">
        <v>326</v>
      </c>
      <c r="FNL45" s="660" t="s">
        <v>283</v>
      </c>
      <c r="FNM45" s="562" t="s">
        <v>326</v>
      </c>
      <c r="FNN45" s="660" t="s">
        <v>283</v>
      </c>
      <c r="FNO45" s="562" t="s">
        <v>326</v>
      </c>
      <c r="FNP45" s="660" t="s">
        <v>283</v>
      </c>
      <c r="FNQ45" s="562" t="s">
        <v>326</v>
      </c>
      <c r="FNR45" s="660" t="s">
        <v>283</v>
      </c>
      <c r="FNS45" s="562" t="s">
        <v>326</v>
      </c>
      <c r="FNT45" s="660" t="s">
        <v>283</v>
      </c>
      <c r="FNU45" s="562" t="s">
        <v>326</v>
      </c>
      <c r="FNV45" s="660" t="s">
        <v>283</v>
      </c>
      <c r="FNW45" s="562" t="s">
        <v>326</v>
      </c>
      <c r="FNX45" s="660" t="s">
        <v>283</v>
      </c>
      <c r="FNY45" s="562" t="s">
        <v>326</v>
      </c>
      <c r="FNZ45" s="660" t="s">
        <v>283</v>
      </c>
      <c r="FOA45" s="562" t="s">
        <v>326</v>
      </c>
      <c r="FOB45" s="660" t="s">
        <v>283</v>
      </c>
      <c r="FOC45" s="562" t="s">
        <v>326</v>
      </c>
      <c r="FOD45" s="660" t="s">
        <v>283</v>
      </c>
      <c r="FOE45" s="562" t="s">
        <v>326</v>
      </c>
      <c r="FOF45" s="660" t="s">
        <v>283</v>
      </c>
      <c r="FOG45" s="562" t="s">
        <v>326</v>
      </c>
      <c r="FOH45" s="660" t="s">
        <v>283</v>
      </c>
      <c r="FOI45" s="562" t="s">
        <v>326</v>
      </c>
      <c r="FOJ45" s="660" t="s">
        <v>283</v>
      </c>
      <c r="FOK45" s="562" t="s">
        <v>326</v>
      </c>
      <c r="FOL45" s="660" t="s">
        <v>283</v>
      </c>
      <c r="FOM45" s="562" t="s">
        <v>326</v>
      </c>
      <c r="FON45" s="660" t="s">
        <v>283</v>
      </c>
      <c r="FOO45" s="562" t="s">
        <v>326</v>
      </c>
      <c r="FOP45" s="660" t="s">
        <v>283</v>
      </c>
      <c r="FOQ45" s="562" t="s">
        <v>326</v>
      </c>
      <c r="FOR45" s="660" t="s">
        <v>283</v>
      </c>
      <c r="FOS45" s="562" t="s">
        <v>326</v>
      </c>
      <c r="FOT45" s="660" t="s">
        <v>283</v>
      </c>
      <c r="FOU45" s="562" t="s">
        <v>326</v>
      </c>
      <c r="FOV45" s="660" t="s">
        <v>283</v>
      </c>
      <c r="FOW45" s="562" t="s">
        <v>326</v>
      </c>
      <c r="FOX45" s="660" t="s">
        <v>283</v>
      </c>
      <c r="FOY45" s="562" t="s">
        <v>326</v>
      </c>
      <c r="FOZ45" s="660" t="s">
        <v>283</v>
      </c>
      <c r="FPA45" s="562" t="s">
        <v>326</v>
      </c>
      <c r="FPB45" s="660" t="s">
        <v>283</v>
      </c>
      <c r="FPC45" s="562" t="s">
        <v>326</v>
      </c>
      <c r="FPD45" s="660" t="s">
        <v>283</v>
      </c>
      <c r="FPE45" s="562" t="s">
        <v>326</v>
      </c>
      <c r="FPF45" s="660" t="s">
        <v>283</v>
      </c>
      <c r="FPG45" s="562" t="s">
        <v>326</v>
      </c>
      <c r="FPH45" s="660" t="s">
        <v>283</v>
      </c>
      <c r="FPI45" s="562" t="s">
        <v>326</v>
      </c>
      <c r="FPJ45" s="660" t="s">
        <v>283</v>
      </c>
      <c r="FPK45" s="562" t="s">
        <v>326</v>
      </c>
      <c r="FPL45" s="660" t="s">
        <v>283</v>
      </c>
      <c r="FPM45" s="562" t="s">
        <v>326</v>
      </c>
      <c r="FPN45" s="660" t="s">
        <v>283</v>
      </c>
      <c r="FPO45" s="562" t="s">
        <v>326</v>
      </c>
      <c r="FPP45" s="660" t="s">
        <v>283</v>
      </c>
      <c r="FPQ45" s="562" t="s">
        <v>326</v>
      </c>
      <c r="FPR45" s="660" t="s">
        <v>283</v>
      </c>
      <c r="FPS45" s="562" t="s">
        <v>326</v>
      </c>
      <c r="FPT45" s="660" t="s">
        <v>283</v>
      </c>
      <c r="FPU45" s="562" t="s">
        <v>326</v>
      </c>
      <c r="FPV45" s="660" t="s">
        <v>283</v>
      </c>
      <c r="FPW45" s="562" t="s">
        <v>326</v>
      </c>
      <c r="FPX45" s="660" t="s">
        <v>283</v>
      </c>
      <c r="FPY45" s="562" t="s">
        <v>326</v>
      </c>
      <c r="FPZ45" s="660" t="s">
        <v>283</v>
      </c>
      <c r="FQA45" s="562" t="s">
        <v>326</v>
      </c>
      <c r="FQB45" s="660" t="s">
        <v>283</v>
      </c>
      <c r="FQC45" s="562" t="s">
        <v>326</v>
      </c>
      <c r="FQD45" s="660" t="s">
        <v>283</v>
      </c>
      <c r="FQE45" s="562" t="s">
        <v>326</v>
      </c>
      <c r="FQF45" s="660" t="s">
        <v>283</v>
      </c>
      <c r="FQG45" s="562" t="s">
        <v>326</v>
      </c>
      <c r="FQH45" s="660" t="s">
        <v>283</v>
      </c>
      <c r="FQI45" s="562" t="s">
        <v>326</v>
      </c>
      <c r="FQJ45" s="660" t="s">
        <v>283</v>
      </c>
      <c r="FQK45" s="562" t="s">
        <v>326</v>
      </c>
      <c r="FQL45" s="660" t="s">
        <v>283</v>
      </c>
      <c r="FQM45" s="562" t="s">
        <v>326</v>
      </c>
      <c r="FQN45" s="660" t="s">
        <v>283</v>
      </c>
      <c r="FQO45" s="562" t="s">
        <v>326</v>
      </c>
      <c r="FQP45" s="660" t="s">
        <v>283</v>
      </c>
      <c r="FQQ45" s="562" t="s">
        <v>326</v>
      </c>
      <c r="FQR45" s="660" t="s">
        <v>283</v>
      </c>
      <c r="FQS45" s="562" t="s">
        <v>326</v>
      </c>
      <c r="FQT45" s="660" t="s">
        <v>283</v>
      </c>
      <c r="FQU45" s="562" t="s">
        <v>326</v>
      </c>
      <c r="FQV45" s="660" t="s">
        <v>283</v>
      </c>
      <c r="FQW45" s="562" t="s">
        <v>326</v>
      </c>
      <c r="FQX45" s="660" t="s">
        <v>283</v>
      </c>
      <c r="FQY45" s="562" t="s">
        <v>326</v>
      </c>
      <c r="FQZ45" s="660" t="s">
        <v>283</v>
      </c>
      <c r="FRA45" s="562" t="s">
        <v>326</v>
      </c>
      <c r="FRB45" s="660" t="s">
        <v>283</v>
      </c>
      <c r="FRC45" s="562" t="s">
        <v>326</v>
      </c>
      <c r="FRD45" s="660" t="s">
        <v>283</v>
      </c>
      <c r="FRE45" s="562" t="s">
        <v>326</v>
      </c>
      <c r="FRF45" s="660" t="s">
        <v>283</v>
      </c>
      <c r="FRG45" s="562" t="s">
        <v>326</v>
      </c>
      <c r="FRH45" s="660" t="s">
        <v>283</v>
      </c>
      <c r="FRI45" s="562" t="s">
        <v>326</v>
      </c>
      <c r="FRJ45" s="660" t="s">
        <v>283</v>
      </c>
      <c r="FRK45" s="562" t="s">
        <v>326</v>
      </c>
      <c r="FRL45" s="660" t="s">
        <v>283</v>
      </c>
      <c r="FRM45" s="562" t="s">
        <v>326</v>
      </c>
      <c r="FRN45" s="660" t="s">
        <v>283</v>
      </c>
      <c r="FRO45" s="562" t="s">
        <v>326</v>
      </c>
      <c r="FRP45" s="660" t="s">
        <v>283</v>
      </c>
      <c r="FRQ45" s="562" t="s">
        <v>326</v>
      </c>
      <c r="FRR45" s="660" t="s">
        <v>283</v>
      </c>
      <c r="FRS45" s="562" t="s">
        <v>326</v>
      </c>
      <c r="FRT45" s="660" t="s">
        <v>283</v>
      </c>
      <c r="FRU45" s="562" t="s">
        <v>326</v>
      </c>
      <c r="FRV45" s="660" t="s">
        <v>283</v>
      </c>
      <c r="FRW45" s="562" t="s">
        <v>326</v>
      </c>
      <c r="FRX45" s="660" t="s">
        <v>283</v>
      </c>
      <c r="FRY45" s="562" t="s">
        <v>326</v>
      </c>
      <c r="FRZ45" s="660" t="s">
        <v>283</v>
      </c>
      <c r="FSA45" s="562" t="s">
        <v>326</v>
      </c>
      <c r="FSB45" s="660" t="s">
        <v>283</v>
      </c>
      <c r="FSC45" s="562" t="s">
        <v>326</v>
      </c>
      <c r="FSD45" s="660" t="s">
        <v>283</v>
      </c>
      <c r="FSE45" s="562" t="s">
        <v>326</v>
      </c>
      <c r="FSF45" s="660" t="s">
        <v>283</v>
      </c>
      <c r="FSG45" s="562" t="s">
        <v>326</v>
      </c>
      <c r="FSH45" s="660" t="s">
        <v>283</v>
      </c>
      <c r="FSI45" s="562" t="s">
        <v>326</v>
      </c>
      <c r="FSJ45" s="660" t="s">
        <v>283</v>
      </c>
      <c r="FSK45" s="562" t="s">
        <v>326</v>
      </c>
      <c r="FSL45" s="660" t="s">
        <v>283</v>
      </c>
      <c r="FSM45" s="562" t="s">
        <v>326</v>
      </c>
      <c r="FSN45" s="660" t="s">
        <v>283</v>
      </c>
      <c r="FSO45" s="562" t="s">
        <v>326</v>
      </c>
      <c r="FSP45" s="660" t="s">
        <v>283</v>
      </c>
      <c r="FSQ45" s="562" t="s">
        <v>326</v>
      </c>
      <c r="FSR45" s="660" t="s">
        <v>283</v>
      </c>
      <c r="FSS45" s="562" t="s">
        <v>326</v>
      </c>
      <c r="FST45" s="660" t="s">
        <v>283</v>
      </c>
      <c r="FSU45" s="562" t="s">
        <v>326</v>
      </c>
      <c r="FSV45" s="660" t="s">
        <v>283</v>
      </c>
      <c r="FSW45" s="562" t="s">
        <v>326</v>
      </c>
      <c r="FSX45" s="660" t="s">
        <v>283</v>
      </c>
      <c r="FSY45" s="562" t="s">
        <v>326</v>
      </c>
      <c r="FSZ45" s="660" t="s">
        <v>283</v>
      </c>
      <c r="FTA45" s="562" t="s">
        <v>326</v>
      </c>
      <c r="FTB45" s="660" t="s">
        <v>283</v>
      </c>
      <c r="FTC45" s="562" t="s">
        <v>326</v>
      </c>
      <c r="FTD45" s="660" t="s">
        <v>283</v>
      </c>
      <c r="FTE45" s="562" t="s">
        <v>326</v>
      </c>
      <c r="FTF45" s="660" t="s">
        <v>283</v>
      </c>
      <c r="FTG45" s="562" t="s">
        <v>326</v>
      </c>
      <c r="FTH45" s="660" t="s">
        <v>283</v>
      </c>
      <c r="FTI45" s="562" t="s">
        <v>326</v>
      </c>
      <c r="FTJ45" s="660" t="s">
        <v>283</v>
      </c>
      <c r="FTK45" s="562" t="s">
        <v>326</v>
      </c>
      <c r="FTL45" s="660" t="s">
        <v>283</v>
      </c>
      <c r="FTM45" s="562" t="s">
        <v>326</v>
      </c>
      <c r="FTN45" s="660" t="s">
        <v>283</v>
      </c>
      <c r="FTO45" s="562" t="s">
        <v>326</v>
      </c>
      <c r="FTP45" s="660" t="s">
        <v>283</v>
      </c>
      <c r="FTQ45" s="562" t="s">
        <v>326</v>
      </c>
      <c r="FTR45" s="660" t="s">
        <v>283</v>
      </c>
      <c r="FTS45" s="562" t="s">
        <v>326</v>
      </c>
      <c r="FTT45" s="660" t="s">
        <v>283</v>
      </c>
      <c r="FTU45" s="562" t="s">
        <v>326</v>
      </c>
      <c r="FTV45" s="660" t="s">
        <v>283</v>
      </c>
      <c r="FTW45" s="562" t="s">
        <v>326</v>
      </c>
      <c r="FTX45" s="660" t="s">
        <v>283</v>
      </c>
      <c r="FTY45" s="562" t="s">
        <v>326</v>
      </c>
      <c r="FTZ45" s="660" t="s">
        <v>283</v>
      </c>
      <c r="FUA45" s="562" t="s">
        <v>326</v>
      </c>
      <c r="FUB45" s="660" t="s">
        <v>283</v>
      </c>
      <c r="FUC45" s="562" t="s">
        <v>326</v>
      </c>
      <c r="FUD45" s="660" t="s">
        <v>283</v>
      </c>
      <c r="FUE45" s="562" t="s">
        <v>326</v>
      </c>
      <c r="FUF45" s="660" t="s">
        <v>283</v>
      </c>
      <c r="FUG45" s="562" t="s">
        <v>326</v>
      </c>
      <c r="FUH45" s="660" t="s">
        <v>283</v>
      </c>
      <c r="FUI45" s="562" t="s">
        <v>326</v>
      </c>
      <c r="FUJ45" s="660" t="s">
        <v>283</v>
      </c>
      <c r="FUK45" s="562" t="s">
        <v>326</v>
      </c>
      <c r="FUL45" s="660" t="s">
        <v>283</v>
      </c>
      <c r="FUM45" s="562" t="s">
        <v>326</v>
      </c>
      <c r="FUN45" s="660" t="s">
        <v>283</v>
      </c>
      <c r="FUO45" s="562" t="s">
        <v>326</v>
      </c>
      <c r="FUP45" s="660" t="s">
        <v>283</v>
      </c>
      <c r="FUQ45" s="562" t="s">
        <v>326</v>
      </c>
      <c r="FUR45" s="660" t="s">
        <v>283</v>
      </c>
      <c r="FUS45" s="562" t="s">
        <v>326</v>
      </c>
      <c r="FUT45" s="660" t="s">
        <v>283</v>
      </c>
      <c r="FUU45" s="562" t="s">
        <v>326</v>
      </c>
      <c r="FUV45" s="660" t="s">
        <v>283</v>
      </c>
      <c r="FUW45" s="562" t="s">
        <v>326</v>
      </c>
      <c r="FUX45" s="660" t="s">
        <v>283</v>
      </c>
      <c r="FUY45" s="562" t="s">
        <v>326</v>
      </c>
      <c r="FUZ45" s="660" t="s">
        <v>283</v>
      </c>
      <c r="FVA45" s="562" t="s">
        <v>326</v>
      </c>
      <c r="FVB45" s="660" t="s">
        <v>283</v>
      </c>
      <c r="FVC45" s="562" t="s">
        <v>326</v>
      </c>
      <c r="FVD45" s="660" t="s">
        <v>283</v>
      </c>
      <c r="FVE45" s="562" t="s">
        <v>326</v>
      </c>
      <c r="FVF45" s="660" t="s">
        <v>283</v>
      </c>
      <c r="FVG45" s="562" t="s">
        <v>326</v>
      </c>
      <c r="FVH45" s="660" t="s">
        <v>283</v>
      </c>
      <c r="FVI45" s="562" t="s">
        <v>326</v>
      </c>
      <c r="FVJ45" s="660" t="s">
        <v>283</v>
      </c>
      <c r="FVK45" s="562" t="s">
        <v>326</v>
      </c>
      <c r="FVL45" s="660" t="s">
        <v>283</v>
      </c>
      <c r="FVM45" s="562" t="s">
        <v>326</v>
      </c>
      <c r="FVN45" s="660" t="s">
        <v>283</v>
      </c>
      <c r="FVO45" s="562" t="s">
        <v>326</v>
      </c>
      <c r="FVP45" s="660" t="s">
        <v>283</v>
      </c>
      <c r="FVQ45" s="562" t="s">
        <v>326</v>
      </c>
      <c r="FVR45" s="660" t="s">
        <v>283</v>
      </c>
      <c r="FVS45" s="562" t="s">
        <v>326</v>
      </c>
      <c r="FVT45" s="660" t="s">
        <v>283</v>
      </c>
      <c r="FVU45" s="562" t="s">
        <v>326</v>
      </c>
      <c r="FVV45" s="660" t="s">
        <v>283</v>
      </c>
      <c r="FVW45" s="562" t="s">
        <v>326</v>
      </c>
      <c r="FVX45" s="660" t="s">
        <v>283</v>
      </c>
      <c r="FVY45" s="562" t="s">
        <v>326</v>
      </c>
      <c r="FVZ45" s="660" t="s">
        <v>283</v>
      </c>
      <c r="FWA45" s="562" t="s">
        <v>326</v>
      </c>
      <c r="FWB45" s="660" t="s">
        <v>283</v>
      </c>
      <c r="FWC45" s="562" t="s">
        <v>326</v>
      </c>
      <c r="FWD45" s="660" t="s">
        <v>283</v>
      </c>
      <c r="FWE45" s="562" t="s">
        <v>326</v>
      </c>
      <c r="FWF45" s="660" t="s">
        <v>283</v>
      </c>
      <c r="FWG45" s="562" t="s">
        <v>326</v>
      </c>
      <c r="FWH45" s="660" t="s">
        <v>283</v>
      </c>
      <c r="FWI45" s="562" t="s">
        <v>326</v>
      </c>
      <c r="FWJ45" s="660" t="s">
        <v>283</v>
      </c>
      <c r="FWK45" s="562" t="s">
        <v>326</v>
      </c>
      <c r="FWL45" s="660" t="s">
        <v>283</v>
      </c>
      <c r="FWM45" s="562" t="s">
        <v>326</v>
      </c>
      <c r="FWN45" s="660" t="s">
        <v>283</v>
      </c>
      <c r="FWO45" s="562" t="s">
        <v>326</v>
      </c>
      <c r="FWP45" s="660" t="s">
        <v>283</v>
      </c>
      <c r="FWQ45" s="562" t="s">
        <v>326</v>
      </c>
      <c r="FWR45" s="660" t="s">
        <v>283</v>
      </c>
      <c r="FWS45" s="562" t="s">
        <v>326</v>
      </c>
      <c r="FWT45" s="660" t="s">
        <v>283</v>
      </c>
      <c r="FWU45" s="562" t="s">
        <v>326</v>
      </c>
      <c r="FWV45" s="660" t="s">
        <v>283</v>
      </c>
      <c r="FWW45" s="562" t="s">
        <v>326</v>
      </c>
      <c r="FWX45" s="660" t="s">
        <v>283</v>
      </c>
      <c r="FWY45" s="562" t="s">
        <v>326</v>
      </c>
      <c r="FWZ45" s="660" t="s">
        <v>283</v>
      </c>
      <c r="FXA45" s="562" t="s">
        <v>326</v>
      </c>
      <c r="FXB45" s="660" t="s">
        <v>283</v>
      </c>
      <c r="FXC45" s="562" t="s">
        <v>326</v>
      </c>
      <c r="FXD45" s="660" t="s">
        <v>283</v>
      </c>
      <c r="FXE45" s="562" t="s">
        <v>326</v>
      </c>
      <c r="FXF45" s="660" t="s">
        <v>283</v>
      </c>
      <c r="FXG45" s="562" t="s">
        <v>326</v>
      </c>
      <c r="FXH45" s="660" t="s">
        <v>283</v>
      </c>
      <c r="FXI45" s="562" t="s">
        <v>326</v>
      </c>
      <c r="FXJ45" s="660" t="s">
        <v>283</v>
      </c>
      <c r="FXK45" s="562" t="s">
        <v>326</v>
      </c>
      <c r="FXL45" s="660" t="s">
        <v>283</v>
      </c>
      <c r="FXM45" s="562" t="s">
        <v>326</v>
      </c>
      <c r="FXN45" s="660" t="s">
        <v>283</v>
      </c>
      <c r="FXO45" s="562" t="s">
        <v>326</v>
      </c>
      <c r="FXP45" s="660" t="s">
        <v>283</v>
      </c>
      <c r="FXQ45" s="562" t="s">
        <v>326</v>
      </c>
      <c r="FXR45" s="660" t="s">
        <v>283</v>
      </c>
      <c r="FXS45" s="562" t="s">
        <v>326</v>
      </c>
      <c r="FXT45" s="660" t="s">
        <v>283</v>
      </c>
      <c r="FXU45" s="562" t="s">
        <v>326</v>
      </c>
      <c r="FXV45" s="660" t="s">
        <v>283</v>
      </c>
      <c r="FXW45" s="562" t="s">
        <v>326</v>
      </c>
      <c r="FXX45" s="660" t="s">
        <v>283</v>
      </c>
      <c r="FXY45" s="562" t="s">
        <v>326</v>
      </c>
      <c r="FXZ45" s="660" t="s">
        <v>283</v>
      </c>
      <c r="FYA45" s="562" t="s">
        <v>326</v>
      </c>
      <c r="FYB45" s="660" t="s">
        <v>283</v>
      </c>
      <c r="FYC45" s="562" t="s">
        <v>326</v>
      </c>
      <c r="FYD45" s="660" t="s">
        <v>283</v>
      </c>
      <c r="FYE45" s="562" t="s">
        <v>326</v>
      </c>
      <c r="FYF45" s="660" t="s">
        <v>283</v>
      </c>
      <c r="FYG45" s="562" t="s">
        <v>326</v>
      </c>
      <c r="FYH45" s="660" t="s">
        <v>283</v>
      </c>
      <c r="FYI45" s="562" t="s">
        <v>326</v>
      </c>
      <c r="FYJ45" s="660" t="s">
        <v>283</v>
      </c>
      <c r="FYK45" s="562" t="s">
        <v>326</v>
      </c>
      <c r="FYL45" s="660" t="s">
        <v>283</v>
      </c>
      <c r="FYM45" s="562" t="s">
        <v>326</v>
      </c>
      <c r="FYN45" s="660" t="s">
        <v>283</v>
      </c>
      <c r="FYO45" s="562" t="s">
        <v>326</v>
      </c>
      <c r="FYP45" s="660" t="s">
        <v>283</v>
      </c>
      <c r="FYQ45" s="562" t="s">
        <v>326</v>
      </c>
      <c r="FYR45" s="660" t="s">
        <v>283</v>
      </c>
      <c r="FYS45" s="562" t="s">
        <v>326</v>
      </c>
      <c r="FYT45" s="660" t="s">
        <v>283</v>
      </c>
      <c r="FYU45" s="562" t="s">
        <v>326</v>
      </c>
      <c r="FYV45" s="660" t="s">
        <v>283</v>
      </c>
      <c r="FYW45" s="562" t="s">
        <v>326</v>
      </c>
      <c r="FYX45" s="660" t="s">
        <v>283</v>
      </c>
      <c r="FYY45" s="562" t="s">
        <v>326</v>
      </c>
      <c r="FYZ45" s="660" t="s">
        <v>283</v>
      </c>
      <c r="FZA45" s="562" t="s">
        <v>326</v>
      </c>
      <c r="FZB45" s="660" t="s">
        <v>283</v>
      </c>
      <c r="FZC45" s="562" t="s">
        <v>326</v>
      </c>
      <c r="FZD45" s="660" t="s">
        <v>283</v>
      </c>
      <c r="FZE45" s="562" t="s">
        <v>326</v>
      </c>
      <c r="FZF45" s="660" t="s">
        <v>283</v>
      </c>
      <c r="FZG45" s="562" t="s">
        <v>326</v>
      </c>
      <c r="FZH45" s="660" t="s">
        <v>283</v>
      </c>
      <c r="FZI45" s="562" t="s">
        <v>326</v>
      </c>
      <c r="FZJ45" s="660" t="s">
        <v>283</v>
      </c>
      <c r="FZK45" s="562" t="s">
        <v>326</v>
      </c>
      <c r="FZL45" s="660" t="s">
        <v>283</v>
      </c>
      <c r="FZM45" s="562" t="s">
        <v>326</v>
      </c>
      <c r="FZN45" s="660" t="s">
        <v>283</v>
      </c>
      <c r="FZO45" s="562" t="s">
        <v>326</v>
      </c>
      <c r="FZP45" s="660" t="s">
        <v>283</v>
      </c>
      <c r="FZQ45" s="562" t="s">
        <v>326</v>
      </c>
      <c r="FZR45" s="660" t="s">
        <v>283</v>
      </c>
      <c r="FZS45" s="562" t="s">
        <v>326</v>
      </c>
      <c r="FZT45" s="660" t="s">
        <v>283</v>
      </c>
      <c r="FZU45" s="562" t="s">
        <v>326</v>
      </c>
      <c r="FZV45" s="660" t="s">
        <v>283</v>
      </c>
      <c r="FZW45" s="562" t="s">
        <v>326</v>
      </c>
      <c r="FZX45" s="660" t="s">
        <v>283</v>
      </c>
      <c r="FZY45" s="562" t="s">
        <v>326</v>
      </c>
      <c r="FZZ45" s="660" t="s">
        <v>283</v>
      </c>
      <c r="GAA45" s="562" t="s">
        <v>326</v>
      </c>
      <c r="GAB45" s="660" t="s">
        <v>283</v>
      </c>
      <c r="GAC45" s="562" t="s">
        <v>326</v>
      </c>
      <c r="GAD45" s="660" t="s">
        <v>283</v>
      </c>
      <c r="GAE45" s="562" t="s">
        <v>326</v>
      </c>
      <c r="GAF45" s="660" t="s">
        <v>283</v>
      </c>
      <c r="GAG45" s="562" t="s">
        <v>326</v>
      </c>
      <c r="GAH45" s="660" t="s">
        <v>283</v>
      </c>
      <c r="GAI45" s="562" t="s">
        <v>326</v>
      </c>
      <c r="GAJ45" s="660" t="s">
        <v>283</v>
      </c>
      <c r="GAK45" s="562" t="s">
        <v>326</v>
      </c>
      <c r="GAL45" s="660" t="s">
        <v>283</v>
      </c>
      <c r="GAM45" s="562" t="s">
        <v>326</v>
      </c>
      <c r="GAN45" s="660" t="s">
        <v>283</v>
      </c>
      <c r="GAO45" s="562" t="s">
        <v>326</v>
      </c>
      <c r="GAP45" s="660" t="s">
        <v>283</v>
      </c>
      <c r="GAQ45" s="562" t="s">
        <v>326</v>
      </c>
      <c r="GAR45" s="660" t="s">
        <v>283</v>
      </c>
      <c r="GAS45" s="562" t="s">
        <v>326</v>
      </c>
      <c r="GAT45" s="660" t="s">
        <v>283</v>
      </c>
      <c r="GAU45" s="562" t="s">
        <v>326</v>
      </c>
      <c r="GAV45" s="660" t="s">
        <v>283</v>
      </c>
      <c r="GAW45" s="562" t="s">
        <v>326</v>
      </c>
      <c r="GAX45" s="660" t="s">
        <v>283</v>
      </c>
      <c r="GAY45" s="562" t="s">
        <v>326</v>
      </c>
      <c r="GAZ45" s="660" t="s">
        <v>283</v>
      </c>
      <c r="GBA45" s="562" t="s">
        <v>326</v>
      </c>
      <c r="GBB45" s="660" t="s">
        <v>283</v>
      </c>
      <c r="GBC45" s="562" t="s">
        <v>326</v>
      </c>
      <c r="GBD45" s="660" t="s">
        <v>283</v>
      </c>
      <c r="GBE45" s="562" t="s">
        <v>326</v>
      </c>
      <c r="GBF45" s="660" t="s">
        <v>283</v>
      </c>
      <c r="GBG45" s="562" t="s">
        <v>326</v>
      </c>
      <c r="GBH45" s="660" t="s">
        <v>283</v>
      </c>
      <c r="GBI45" s="562" t="s">
        <v>326</v>
      </c>
      <c r="GBJ45" s="660" t="s">
        <v>283</v>
      </c>
      <c r="GBK45" s="562" t="s">
        <v>326</v>
      </c>
      <c r="GBL45" s="660" t="s">
        <v>283</v>
      </c>
      <c r="GBM45" s="562" t="s">
        <v>326</v>
      </c>
      <c r="GBN45" s="660" t="s">
        <v>283</v>
      </c>
      <c r="GBO45" s="562" t="s">
        <v>326</v>
      </c>
      <c r="GBP45" s="660" t="s">
        <v>283</v>
      </c>
      <c r="GBQ45" s="562" t="s">
        <v>326</v>
      </c>
      <c r="GBR45" s="660" t="s">
        <v>283</v>
      </c>
      <c r="GBS45" s="562" t="s">
        <v>326</v>
      </c>
      <c r="GBT45" s="660" t="s">
        <v>283</v>
      </c>
      <c r="GBU45" s="562" t="s">
        <v>326</v>
      </c>
      <c r="GBV45" s="660" t="s">
        <v>283</v>
      </c>
      <c r="GBW45" s="562" t="s">
        <v>326</v>
      </c>
      <c r="GBX45" s="660" t="s">
        <v>283</v>
      </c>
      <c r="GBY45" s="562" t="s">
        <v>326</v>
      </c>
      <c r="GBZ45" s="660" t="s">
        <v>283</v>
      </c>
      <c r="GCA45" s="562" t="s">
        <v>326</v>
      </c>
      <c r="GCB45" s="660" t="s">
        <v>283</v>
      </c>
      <c r="GCC45" s="562" t="s">
        <v>326</v>
      </c>
      <c r="GCD45" s="660" t="s">
        <v>283</v>
      </c>
      <c r="GCE45" s="562" t="s">
        <v>326</v>
      </c>
      <c r="GCF45" s="660" t="s">
        <v>283</v>
      </c>
      <c r="GCG45" s="562" t="s">
        <v>326</v>
      </c>
      <c r="GCH45" s="660" t="s">
        <v>283</v>
      </c>
      <c r="GCI45" s="562" t="s">
        <v>326</v>
      </c>
      <c r="GCJ45" s="660" t="s">
        <v>283</v>
      </c>
      <c r="GCK45" s="562" t="s">
        <v>326</v>
      </c>
      <c r="GCL45" s="660" t="s">
        <v>283</v>
      </c>
      <c r="GCM45" s="562" t="s">
        <v>326</v>
      </c>
      <c r="GCN45" s="660" t="s">
        <v>283</v>
      </c>
      <c r="GCO45" s="562" t="s">
        <v>326</v>
      </c>
      <c r="GCP45" s="660" t="s">
        <v>283</v>
      </c>
      <c r="GCQ45" s="562" t="s">
        <v>326</v>
      </c>
      <c r="GCR45" s="660" t="s">
        <v>283</v>
      </c>
      <c r="GCS45" s="562" t="s">
        <v>326</v>
      </c>
      <c r="GCT45" s="660" t="s">
        <v>283</v>
      </c>
      <c r="GCU45" s="562" t="s">
        <v>326</v>
      </c>
      <c r="GCV45" s="660" t="s">
        <v>283</v>
      </c>
      <c r="GCW45" s="562" t="s">
        <v>326</v>
      </c>
      <c r="GCX45" s="660" t="s">
        <v>283</v>
      </c>
      <c r="GCY45" s="562" t="s">
        <v>326</v>
      </c>
      <c r="GCZ45" s="660" t="s">
        <v>283</v>
      </c>
      <c r="GDA45" s="562" t="s">
        <v>326</v>
      </c>
      <c r="GDB45" s="660" t="s">
        <v>283</v>
      </c>
      <c r="GDC45" s="562" t="s">
        <v>326</v>
      </c>
      <c r="GDD45" s="660" t="s">
        <v>283</v>
      </c>
      <c r="GDE45" s="562" t="s">
        <v>326</v>
      </c>
      <c r="GDF45" s="660" t="s">
        <v>283</v>
      </c>
      <c r="GDG45" s="562" t="s">
        <v>326</v>
      </c>
      <c r="GDH45" s="660" t="s">
        <v>283</v>
      </c>
      <c r="GDI45" s="562" t="s">
        <v>326</v>
      </c>
      <c r="GDJ45" s="660" t="s">
        <v>283</v>
      </c>
      <c r="GDK45" s="562" t="s">
        <v>326</v>
      </c>
      <c r="GDL45" s="660" t="s">
        <v>283</v>
      </c>
      <c r="GDM45" s="562" t="s">
        <v>326</v>
      </c>
      <c r="GDN45" s="660" t="s">
        <v>283</v>
      </c>
      <c r="GDO45" s="562" t="s">
        <v>326</v>
      </c>
      <c r="GDP45" s="660" t="s">
        <v>283</v>
      </c>
      <c r="GDQ45" s="562" t="s">
        <v>326</v>
      </c>
      <c r="GDR45" s="660" t="s">
        <v>283</v>
      </c>
      <c r="GDS45" s="562" t="s">
        <v>326</v>
      </c>
      <c r="GDT45" s="660" t="s">
        <v>283</v>
      </c>
      <c r="GDU45" s="562" t="s">
        <v>326</v>
      </c>
      <c r="GDV45" s="660" t="s">
        <v>283</v>
      </c>
      <c r="GDW45" s="562" t="s">
        <v>326</v>
      </c>
      <c r="GDX45" s="660" t="s">
        <v>283</v>
      </c>
      <c r="GDY45" s="562" t="s">
        <v>326</v>
      </c>
      <c r="GDZ45" s="660" t="s">
        <v>283</v>
      </c>
      <c r="GEA45" s="562" t="s">
        <v>326</v>
      </c>
      <c r="GEB45" s="660" t="s">
        <v>283</v>
      </c>
      <c r="GEC45" s="562" t="s">
        <v>326</v>
      </c>
      <c r="GED45" s="660" t="s">
        <v>283</v>
      </c>
      <c r="GEE45" s="562" t="s">
        <v>326</v>
      </c>
      <c r="GEF45" s="660" t="s">
        <v>283</v>
      </c>
      <c r="GEG45" s="562" t="s">
        <v>326</v>
      </c>
      <c r="GEH45" s="660" t="s">
        <v>283</v>
      </c>
      <c r="GEI45" s="562" t="s">
        <v>326</v>
      </c>
      <c r="GEJ45" s="660" t="s">
        <v>283</v>
      </c>
      <c r="GEK45" s="562" t="s">
        <v>326</v>
      </c>
      <c r="GEL45" s="660" t="s">
        <v>283</v>
      </c>
      <c r="GEM45" s="562" t="s">
        <v>326</v>
      </c>
      <c r="GEN45" s="660" t="s">
        <v>283</v>
      </c>
      <c r="GEO45" s="562" t="s">
        <v>326</v>
      </c>
      <c r="GEP45" s="660" t="s">
        <v>283</v>
      </c>
      <c r="GEQ45" s="562" t="s">
        <v>326</v>
      </c>
      <c r="GER45" s="660" t="s">
        <v>283</v>
      </c>
      <c r="GES45" s="562" t="s">
        <v>326</v>
      </c>
      <c r="GET45" s="660" t="s">
        <v>283</v>
      </c>
      <c r="GEU45" s="562" t="s">
        <v>326</v>
      </c>
      <c r="GEV45" s="660" t="s">
        <v>283</v>
      </c>
      <c r="GEW45" s="562" t="s">
        <v>326</v>
      </c>
      <c r="GEX45" s="660" t="s">
        <v>283</v>
      </c>
      <c r="GEY45" s="562" t="s">
        <v>326</v>
      </c>
      <c r="GEZ45" s="660" t="s">
        <v>283</v>
      </c>
      <c r="GFA45" s="562" t="s">
        <v>326</v>
      </c>
      <c r="GFB45" s="660" t="s">
        <v>283</v>
      </c>
      <c r="GFC45" s="562" t="s">
        <v>326</v>
      </c>
      <c r="GFD45" s="660" t="s">
        <v>283</v>
      </c>
      <c r="GFE45" s="562" t="s">
        <v>326</v>
      </c>
      <c r="GFF45" s="660" t="s">
        <v>283</v>
      </c>
      <c r="GFG45" s="562" t="s">
        <v>326</v>
      </c>
      <c r="GFH45" s="660" t="s">
        <v>283</v>
      </c>
      <c r="GFI45" s="562" t="s">
        <v>326</v>
      </c>
      <c r="GFJ45" s="660" t="s">
        <v>283</v>
      </c>
      <c r="GFK45" s="562" t="s">
        <v>326</v>
      </c>
      <c r="GFL45" s="660" t="s">
        <v>283</v>
      </c>
      <c r="GFM45" s="562" t="s">
        <v>326</v>
      </c>
      <c r="GFN45" s="660" t="s">
        <v>283</v>
      </c>
      <c r="GFO45" s="562" t="s">
        <v>326</v>
      </c>
      <c r="GFP45" s="660" t="s">
        <v>283</v>
      </c>
      <c r="GFQ45" s="562" t="s">
        <v>326</v>
      </c>
      <c r="GFR45" s="660" t="s">
        <v>283</v>
      </c>
      <c r="GFS45" s="562" t="s">
        <v>326</v>
      </c>
      <c r="GFT45" s="660" t="s">
        <v>283</v>
      </c>
      <c r="GFU45" s="562" t="s">
        <v>326</v>
      </c>
      <c r="GFV45" s="660" t="s">
        <v>283</v>
      </c>
      <c r="GFW45" s="562" t="s">
        <v>326</v>
      </c>
      <c r="GFX45" s="660" t="s">
        <v>283</v>
      </c>
      <c r="GFY45" s="562" t="s">
        <v>326</v>
      </c>
      <c r="GFZ45" s="660" t="s">
        <v>283</v>
      </c>
      <c r="GGA45" s="562" t="s">
        <v>326</v>
      </c>
      <c r="GGB45" s="660" t="s">
        <v>283</v>
      </c>
      <c r="GGC45" s="562" t="s">
        <v>326</v>
      </c>
      <c r="GGD45" s="660" t="s">
        <v>283</v>
      </c>
      <c r="GGE45" s="562" t="s">
        <v>326</v>
      </c>
      <c r="GGF45" s="660" t="s">
        <v>283</v>
      </c>
      <c r="GGG45" s="562" t="s">
        <v>326</v>
      </c>
      <c r="GGH45" s="660" t="s">
        <v>283</v>
      </c>
      <c r="GGI45" s="562" t="s">
        <v>326</v>
      </c>
      <c r="GGJ45" s="660" t="s">
        <v>283</v>
      </c>
      <c r="GGK45" s="562" t="s">
        <v>326</v>
      </c>
      <c r="GGL45" s="660" t="s">
        <v>283</v>
      </c>
      <c r="GGM45" s="562" t="s">
        <v>326</v>
      </c>
      <c r="GGN45" s="660" t="s">
        <v>283</v>
      </c>
      <c r="GGO45" s="562" t="s">
        <v>326</v>
      </c>
      <c r="GGP45" s="660" t="s">
        <v>283</v>
      </c>
      <c r="GGQ45" s="562" t="s">
        <v>326</v>
      </c>
      <c r="GGR45" s="660" t="s">
        <v>283</v>
      </c>
      <c r="GGS45" s="562" t="s">
        <v>326</v>
      </c>
      <c r="GGT45" s="660" t="s">
        <v>283</v>
      </c>
      <c r="GGU45" s="562" t="s">
        <v>326</v>
      </c>
      <c r="GGV45" s="660" t="s">
        <v>283</v>
      </c>
      <c r="GGW45" s="562" t="s">
        <v>326</v>
      </c>
      <c r="GGX45" s="660" t="s">
        <v>283</v>
      </c>
      <c r="GGY45" s="562" t="s">
        <v>326</v>
      </c>
      <c r="GGZ45" s="660" t="s">
        <v>283</v>
      </c>
      <c r="GHA45" s="562" t="s">
        <v>326</v>
      </c>
      <c r="GHB45" s="660" t="s">
        <v>283</v>
      </c>
      <c r="GHC45" s="562" t="s">
        <v>326</v>
      </c>
      <c r="GHD45" s="660" t="s">
        <v>283</v>
      </c>
      <c r="GHE45" s="562" t="s">
        <v>326</v>
      </c>
      <c r="GHF45" s="660" t="s">
        <v>283</v>
      </c>
      <c r="GHG45" s="562" t="s">
        <v>326</v>
      </c>
      <c r="GHH45" s="660" t="s">
        <v>283</v>
      </c>
      <c r="GHI45" s="562" t="s">
        <v>326</v>
      </c>
      <c r="GHJ45" s="660" t="s">
        <v>283</v>
      </c>
      <c r="GHK45" s="562" t="s">
        <v>326</v>
      </c>
      <c r="GHL45" s="660" t="s">
        <v>283</v>
      </c>
      <c r="GHM45" s="562" t="s">
        <v>326</v>
      </c>
      <c r="GHN45" s="660" t="s">
        <v>283</v>
      </c>
      <c r="GHO45" s="562" t="s">
        <v>326</v>
      </c>
      <c r="GHP45" s="660" t="s">
        <v>283</v>
      </c>
      <c r="GHQ45" s="562" t="s">
        <v>326</v>
      </c>
      <c r="GHR45" s="660" t="s">
        <v>283</v>
      </c>
      <c r="GHS45" s="562" t="s">
        <v>326</v>
      </c>
      <c r="GHT45" s="660" t="s">
        <v>283</v>
      </c>
      <c r="GHU45" s="562" t="s">
        <v>326</v>
      </c>
      <c r="GHV45" s="660" t="s">
        <v>283</v>
      </c>
      <c r="GHW45" s="562" t="s">
        <v>326</v>
      </c>
      <c r="GHX45" s="660" t="s">
        <v>283</v>
      </c>
      <c r="GHY45" s="562" t="s">
        <v>326</v>
      </c>
      <c r="GHZ45" s="660" t="s">
        <v>283</v>
      </c>
      <c r="GIA45" s="562" t="s">
        <v>326</v>
      </c>
      <c r="GIB45" s="660" t="s">
        <v>283</v>
      </c>
      <c r="GIC45" s="562" t="s">
        <v>326</v>
      </c>
      <c r="GID45" s="660" t="s">
        <v>283</v>
      </c>
      <c r="GIE45" s="562" t="s">
        <v>326</v>
      </c>
      <c r="GIF45" s="660" t="s">
        <v>283</v>
      </c>
      <c r="GIG45" s="562" t="s">
        <v>326</v>
      </c>
      <c r="GIH45" s="660" t="s">
        <v>283</v>
      </c>
      <c r="GII45" s="562" t="s">
        <v>326</v>
      </c>
      <c r="GIJ45" s="660" t="s">
        <v>283</v>
      </c>
      <c r="GIK45" s="562" t="s">
        <v>326</v>
      </c>
      <c r="GIL45" s="660" t="s">
        <v>283</v>
      </c>
      <c r="GIM45" s="562" t="s">
        <v>326</v>
      </c>
      <c r="GIN45" s="660" t="s">
        <v>283</v>
      </c>
      <c r="GIO45" s="562" t="s">
        <v>326</v>
      </c>
      <c r="GIP45" s="660" t="s">
        <v>283</v>
      </c>
      <c r="GIQ45" s="562" t="s">
        <v>326</v>
      </c>
      <c r="GIR45" s="660" t="s">
        <v>283</v>
      </c>
      <c r="GIS45" s="562" t="s">
        <v>326</v>
      </c>
      <c r="GIT45" s="660" t="s">
        <v>283</v>
      </c>
      <c r="GIU45" s="562" t="s">
        <v>326</v>
      </c>
      <c r="GIV45" s="660" t="s">
        <v>283</v>
      </c>
      <c r="GIW45" s="562" t="s">
        <v>326</v>
      </c>
      <c r="GIX45" s="660" t="s">
        <v>283</v>
      </c>
      <c r="GIY45" s="562" t="s">
        <v>326</v>
      </c>
      <c r="GIZ45" s="660" t="s">
        <v>283</v>
      </c>
      <c r="GJA45" s="562" t="s">
        <v>326</v>
      </c>
      <c r="GJB45" s="660" t="s">
        <v>283</v>
      </c>
      <c r="GJC45" s="562" t="s">
        <v>326</v>
      </c>
      <c r="GJD45" s="660" t="s">
        <v>283</v>
      </c>
      <c r="GJE45" s="562" t="s">
        <v>326</v>
      </c>
      <c r="GJF45" s="660" t="s">
        <v>283</v>
      </c>
      <c r="GJG45" s="562" t="s">
        <v>326</v>
      </c>
      <c r="GJH45" s="660" t="s">
        <v>283</v>
      </c>
      <c r="GJI45" s="562" t="s">
        <v>326</v>
      </c>
      <c r="GJJ45" s="660" t="s">
        <v>283</v>
      </c>
      <c r="GJK45" s="562" t="s">
        <v>326</v>
      </c>
      <c r="GJL45" s="660" t="s">
        <v>283</v>
      </c>
      <c r="GJM45" s="562" t="s">
        <v>326</v>
      </c>
      <c r="GJN45" s="660" t="s">
        <v>283</v>
      </c>
      <c r="GJO45" s="562" t="s">
        <v>326</v>
      </c>
      <c r="GJP45" s="660" t="s">
        <v>283</v>
      </c>
      <c r="GJQ45" s="562" t="s">
        <v>326</v>
      </c>
      <c r="GJR45" s="660" t="s">
        <v>283</v>
      </c>
      <c r="GJS45" s="562" t="s">
        <v>326</v>
      </c>
      <c r="GJT45" s="660" t="s">
        <v>283</v>
      </c>
      <c r="GJU45" s="562" t="s">
        <v>326</v>
      </c>
      <c r="GJV45" s="660" t="s">
        <v>283</v>
      </c>
      <c r="GJW45" s="562" t="s">
        <v>326</v>
      </c>
      <c r="GJX45" s="660" t="s">
        <v>283</v>
      </c>
      <c r="GJY45" s="562" t="s">
        <v>326</v>
      </c>
      <c r="GJZ45" s="660" t="s">
        <v>283</v>
      </c>
      <c r="GKA45" s="562" t="s">
        <v>326</v>
      </c>
      <c r="GKB45" s="660" t="s">
        <v>283</v>
      </c>
      <c r="GKC45" s="562" t="s">
        <v>326</v>
      </c>
      <c r="GKD45" s="660" t="s">
        <v>283</v>
      </c>
      <c r="GKE45" s="562" t="s">
        <v>326</v>
      </c>
      <c r="GKF45" s="660" t="s">
        <v>283</v>
      </c>
      <c r="GKG45" s="562" t="s">
        <v>326</v>
      </c>
      <c r="GKH45" s="660" t="s">
        <v>283</v>
      </c>
      <c r="GKI45" s="562" t="s">
        <v>326</v>
      </c>
      <c r="GKJ45" s="660" t="s">
        <v>283</v>
      </c>
      <c r="GKK45" s="562" t="s">
        <v>326</v>
      </c>
      <c r="GKL45" s="660" t="s">
        <v>283</v>
      </c>
      <c r="GKM45" s="562" t="s">
        <v>326</v>
      </c>
      <c r="GKN45" s="660" t="s">
        <v>283</v>
      </c>
      <c r="GKO45" s="562" t="s">
        <v>326</v>
      </c>
      <c r="GKP45" s="660" t="s">
        <v>283</v>
      </c>
      <c r="GKQ45" s="562" t="s">
        <v>326</v>
      </c>
      <c r="GKR45" s="660" t="s">
        <v>283</v>
      </c>
      <c r="GKS45" s="562" t="s">
        <v>326</v>
      </c>
      <c r="GKT45" s="660" t="s">
        <v>283</v>
      </c>
      <c r="GKU45" s="562" t="s">
        <v>326</v>
      </c>
      <c r="GKV45" s="660" t="s">
        <v>283</v>
      </c>
      <c r="GKW45" s="562" t="s">
        <v>326</v>
      </c>
      <c r="GKX45" s="660" t="s">
        <v>283</v>
      </c>
      <c r="GKY45" s="562" t="s">
        <v>326</v>
      </c>
      <c r="GKZ45" s="660" t="s">
        <v>283</v>
      </c>
      <c r="GLA45" s="562" t="s">
        <v>326</v>
      </c>
      <c r="GLB45" s="660" t="s">
        <v>283</v>
      </c>
      <c r="GLC45" s="562" t="s">
        <v>326</v>
      </c>
      <c r="GLD45" s="660" t="s">
        <v>283</v>
      </c>
      <c r="GLE45" s="562" t="s">
        <v>326</v>
      </c>
      <c r="GLF45" s="660" t="s">
        <v>283</v>
      </c>
      <c r="GLG45" s="562" t="s">
        <v>326</v>
      </c>
      <c r="GLH45" s="660" t="s">
        <v>283</v>
      </c>
      <c r="GLI45" s="562" t="s">
        <v>326</v>
      </c>
      <c r="GLJ45" s="660" t="s">
        <v>283</v>
      </c>
      <c r="GLK45" s="562" t="s">
        <v>326</v>
      </c>
      <c r="GLL45" s="660" t="s">
        <v>283</v>
      </c>
      <c r="GLM45" s="562" t="s">
        <v>326</v>
      </c>
      <c r="GLN45" s="660" t="s">
        <v>283</v>
      </c>
      <c r="GLO45" s="562" t="s">
        <v>326</v>
      </c>
      <c r="GLP45" s="660" t="s">
        <v>283</v>
      </c>
      <c r="GLQ45" s="562" t="s">
        <v>326</v>
      </c>
      <c r="GLR45" s="660" t="s">
        <v>283</v>
      </c>
      <c r="GLS45" s="562" t="s">
        <v>326</v>
      </c>
      <c r="GLT45" s="660" t="s">
        <v>283</v>
      </c>
      <c r="GLU45" s="562" t="s">
        <v>326</v>
      </c>
      <c r="GLV45" s="660" t="s">
        <v>283</v>
      </c>
      <c r="GLW45" s="562" t="s">
        <v>326</v>
      </c>
      <c r="GLX45" s="660" t="s">
        <v>283</v>
      </c>
      <c r="GLY45" s="562" t="s">
        <v>326</v>
      </c>
      <c r="GLZ45" s="660" t="s">
        <v>283</v>
      </c>
      <c r="GMA45" s="562" t="s">
        <v>326</v>
      </c>
      <c r="GMB45" s="660" t="s">
        <v>283</v>
      </c>
      <c r="GMC45" s="562" t="s">
        <v>326</v>
      </c>
      <c r="GMD45" s="660" t="s">
        <v>283</v>
      </c>
      <c r="GME45" s="562" t="s">
        <v>326</v>
      </c>
      <c r="GMF45" s="660" t="s">
        <v>283</v>
      </c>
      <c r="GMG45" s="562" t="s">
        <v>326</v>
      </c>
      <c r="GMH45" s="660" t="s">
        <v>283</v>
      </c>
      <c r="GMI45" s="562" t="s">
        <v>326</v>
      </c>
      <c r="GMJ45" s="660" t="s">
        <v>283</v>
      </c>
      <c r="GMK45" s="562" t="s">
        <v>326</v>
      </c>
      <c r="GML45" s="660" t="s">
        <v>283</v>
      </c>
      <c r="GMM45" s="562" t="s">
        <v>326</v>
      </c>
      <c r="GMN45" s="660" t="s">
        <v>283</v>
      </c>
      <c r="GMO45" s="562" t="s">
        <v>326</v>
      </c>
      <c r="GMP45" s="660" t="s">
        <v>283</v>
      </c>
      <c r="GMQ45" s="562" t="s">
        <v>326</v>
      </c>
      <c r="GMR45" s="660" t="s">
        <v>283</v>
      </c>
      <c r="GMS45" s="562" t="s">
        <v>326</v>
      </c>
      <c r="GMT45" s="660" t="s">
        <v>283</v>
      </c>
      <c r="GMU45" s="562" t="s">
        <v>326</v>
      </c>
      <c r="GMV45" s="660" t="s">
        <v>283</v>
      </c>
      <c r="GMW45" s="562" t="s">
        <v>326</v>
      </c>
      <c r="GMX45" s="660" t="s">
        <v>283</v>
      </c>
      <c r="GMY45" s="562" t="s">
        <v>326</v>
      </c>
      <c r="GMZ45" s="660" t="s">
        <v>283</v>
      </c>
      <c r="GNA45" s="562" t="s">
        <v>326</v>
      </c>
      <c r="GNB45" s="660" t="s">
        <v>283</v>
      </c>
      <c r="GNC45" s="562" t="s">
        <v>326</v>
      </c>
      <c r="GND45" s="660" t="s">
        <v>283</v>
      </c>
      <c r="GNE45" s="562" t="s">
        <v>326</v>
      </c>
      <c r="GNF45" s="660" t="s">
        <v>283</v>
      </c>
      <c r="GNG45" s="562" t="s">
        <v>326</v>
      </c>
      <c r="GNH45" s="660" t="s">
        <v>283</v>
      </c>
      <c r="GNI45" s="562" t="s">
        <v>326</v>
      </c>
      <c r="GNJ45" s="660" t="s">
        <v>283</v>
      </c>
      <c r="GNK45" s="562" t="s">
        <v>326</v>
      </c>
      <c r="GNL45" s="660" t="s">
        <v>283</v>
      </c>
      <c r="GNM45" s="562" t="s">
        <v>326</v>
      </c>
      <c r="GNN45" s="660" t="s">
        <v>283</v>
      </c>
      <c r="GNO45" s="562" t="s">
        <v>326</v>
      </c>
      <c r="GNP45" s="660" t="s">
        <v>283</v>
      </c>
      <c r="GNQ45" s="562" t="s">
        <v>326</v>
      </c>
      <c r="GNR45" s="660" t="s">
        <v>283</v>
      </c>
      <c r="GNS45" s="562" t="s">
        <v>326</v>
      </c>
      <c r="GNT45" s="660" t="s">
        <v>283</v>
      </c>
      <c r="GNU45" s="562" t="s">
        <v>326</v>
      </c>
      <c r="GNV45" s="660" t="s">
        <v>283</v>
      </c>
      <c r="GNW45" s="562" t="s">
        <v>326</v>
      </c>
      <c r="GNX45" s="660" t="s">
        <v>283</v>
      </c>
      <c r="GNY45" s="562" t="s">
        <v>326</v>
      </c>
      <c r="GNZ45" s="660" t="s">
        <v>283</v>
      </c>
      <c r="GOA45" s="562" t="s">
        <v>326</v>
      </c>
      <c r="GOB45" s="660" t="s">
        <v>283</v>
      </c>
      <c r="GOC45" s="562" t="s">
        <v>326</v>
      </c>
      <c r="GOD45" s="660" t="s">
        <v>283</v>
      </c>
      <c r="GOE45" s="562" t="s">
        <v>326</v>
      </c>
      <c r="GOF45" s="660" t="s">
        <v>283</v>
      </c>
      <c r="GOG45" s="562" t="s">
        <v>326</v>
      </c>
      <c r="GOH45" s="660" t="s">
        <v>283</v>
      </c>
      <c r="GOI45" s="562" t="s">
        <v>326</v>
      </c>
      <c r="GOJ45" s="660" t="s">
        <v>283</v>
      </c>
      <c r="GOK45" s="562" t="s">
        <v>326</v>
      </c>
      <c r="GOL45" s="660" t="s">
        <v>283</v>
      </c>
      <c r="GOM45" s="562" t="s">
        <v>326</v>
      </c>
      <c r="GON45" s="660" t="s">
        <v>283</v>
      </c>
      <c r="GOO45" s="562" t="s">
        <v>326</v>
      </c>
      <c r="GOP45" s="660" t="s">
        <v>283</v>
      </c>
      <c r="GOQ45" s="562" t="s">
        <v>326</v>
      </c>
      <c r="GOR45" s="660" t="s">
        <v>283</v>
      </c>
      <c r="GOS45" s="562" t="s">
        <v>326</v>
      </c>
      <c r="GOT45" s="660" t="s">
        <v>283</v>
      </c>
      <c r="GOU45" s="562" t="s">
        <v>326</v>
      </c>
      <c r="GOV45" s="660" t="s">
        <v>283</v>
      </c>
      <c r="GOW45" s="562" t="s">
        <v>326</v>
      </c>
      <c r="GOX45" s="660" t="s">
        <v>283</v>
      </c>
      <c r="GOY45" s="562" t="s">
        <v>326</v>
      </c>
      <c r="GOZ45" s="660" t="s">
        <v>283</v>
      </c>
      <c r="GPA45" s="562" t="s">
        <v>326</v>
      </c>
      <c r="GPB45" s="660" t="s">
        <v>283</v>
      </c>
      <c r="GPC45" s="562" t="s">
        <v>326</v>
      </c>
      <c r="GPD45" s="660" t="s">
        <v>283</v>
      </c>
      <c r="GPE45" s="562" t="s">
        <v>326</v>
      </c>
      <c r="GPF45" s="660" t="s">
        <v>283</v>
      </c>
      <c r="GPG45" s="562" t="s">
        <v>326</v>
      </c>
      <c r="GPH45" s="660" t="s">
        <v>283</v>
      </c>
      <c r="GPI45" s="562" t="s">
        <v>326</v>
      </c>
      <c r="GPJ45" s="660" t="s">
        <v>283</v>
      </c>
      <c r="GPK45" s="562" t="s">
        <v>326</v>
      </c>
      <c r="GPL45" s="660" t="s">
        <v>283</v>
      </c>
      <c r="GPM45" s="562" t="s">
        <v>326</v>
      </c>
      <c r="GPN45" s="660" t="s">
        <v>283</v>
      </c>
      <c r="GPO45" s="562" t="s">
        <v>326</v>
      </c>
      <c r="GPP45" s="660" t="s">
        <v>283</v>
      </c>
      <c r="GPQ45" s="562" t="s">
        <v>326</v>
      </c>
      <c r="GPR45" s="660" t="s">
        <v>283</v>
      </c>
      <c r="GPS45" s="562" t="s">
        <v>326</v>
      </c>
      <c r="GPT45" s="660" t="s">
        <v>283</v>
      </c>
      <c r="GPU45" s="562" t="s">
        <v>326</v>
      </c>
      <c r="GPV45" s="660" t="s">
        <v>283</v>
      </c>
      <c r="GPW45" s="562" t="s">
        <v>326</v>
      </c>
      <c r="GPX45" s="660" t="s">
        <v>283</v>
      </c>
      <c r="GPY45" s="562" t="s">
        <v>326</v>
      </c>
      <c r="GPZ45" s="660" t="s">
        <v>283</v>
      </c>
      <c r="GQA45" s="562" t="s">
        <v>326</v>
      </c>
      <c r="GQB45" s="660" t="s">
        <v>283</v>
      </c>
      <c r="GQC45" s="562" t="s">
        <v>326</v>
      </c>
      <c r="GQD45" s="660" t="s">
        <v>283</v>
      </c>
      <c r="GQE45" s="562" t="s">
        <v>326</v>
      </c>
      <c r="GQF45" s="660" t="s">
        <v>283</v>
      </c>
      <c r="GQG45" s="562" t="s">
        <v>326</v>
      </c>
      <c r="GQH45" s="660" t="s">
        <v>283</v>
      </c>
      <c r="GQI45" s="562" t="s">
        <v>326</v>
      </c>
      <c r="GQJ45" s="660" t="s">
        <v>283</v>
      </c>
      <c r="GQK45" s="562" t="s">
        <v>326</v>
      </c>
      <c r="GQL45" s="660" t="s">
        <v>283</v>
      </c>
      <c r="GQM45" s="562" t="s">
        <v>326</v>
      </c>
      <c r="GQN45" s="660" t="s">
        <v>283</v>
      </c>
      <c r="GQO45" s="562" t="s">
        <v>326</v>
      </c>
      <c r="GQP45" s="660" t="s">
        <v>283</v>
      </c>
      <c r="GQQ45" s="562" t="s">
        <v>326</v>
      </c>
      <c r="GQR45" s="660" t="s">
        <v>283</v>
      </c>
      <c r="GQS45" s="562" t="s">
        <v>326</v>
      </c>
      <c r="GQT45" s="660" t="s">
        <v>283</v>
      </c>
      <c r="GQU45" s="562" t="s">
        <v>326</v>
      </c>
      <c r="GQV45" s="660" t="s">
        <v>283</v>
      </c>
      <c r="GQW45" s="562" t="s">
        <v>326</v>
      </c>
      <c r="GQX45" s="660" t="s">
        <v>283</v>
      </c>
      <c r="GQY45" s="562" t="s">
        <v>326</v>
      </c>
      <c r="GQZ45" s="660" t="s">
        <v>283</v>
      </c>
      <c r="GRA45" s="562" t="s">
        <v>326</v>
      </c>
      <c r="GRB45" s="660" t="s">
        <v>283</v>
      </c>
      <c r="GRC45" s="562" t="s">
        <v>326</v>
      </c>
      <c r="GRD45" s="660" t="s">
        <v>283</v>
      </c>
      <c r="GRE45" s="562" t="s">
        <v>326</v>
      </c>
      <c r="GRF45" s="660" t="s">
        <v>283</v>
      </c>
      <c r="GRG45" s="562" t="s">
        <v>326</v>
      </c>
      <c r="GRH45" s="660" t="s">
        <v>283</v>
      </c>
      <c r="GRI45" s="562" t="s">
        <v>326</v>
      </c>
      <c r="GRJ45" s="660" t="s">
        <v>283</v>
      </c>
      <c r="GRK45" s="562" t="s">
        <v>326</v>
      </c>
      <c r="GRL45" s="660" t="s">
        <v>283</v>
      </c>
      <c r="GRM45" s="562" t="s">
        <v>326</v>
      </c>
      <c r="GRN45" s="660" t="s">
        <v>283</v>
      </c>
      <c r="GRO45" s="562" t="s">
        <v>326</v>
      </c>
      <c r="GRP45" s="660" t="s">
        <v>283</v>
      </c>
      <c r="GRQ45" s="562" t="s">
        <v>326</v>
      </c>
      <c r="GRR45" s="660" t="s">
        <v>283</v>
      </c>
      <c r="GRS45" s="562" t="s">
        <v>326</v>
      </c>
      <c r="GRT45" s="660" t="s">
        <v>283</v>
      </c>
      <c r="GRU45" s="562" t="s">
        <v>326</v>
      </c>
      <c r="GRV45" s="660" t="s">
        <v>283</v>
      </c>
      <c r="GRW45" s="562" t="s">
        <v>326</v>
      </c>
      <c r="GRX45" s="660" t="s">
        <v>283</v>
      </c>
      <c r="GRY45" s="562" t="s">
        <v>326</v>
      </c>
      <c r="GRZ45" s="660" t="s">
        <v>283</v>
      </c>
      <c r="GSA45" s="562" t="s">
        <v>326</v>
      </c>
      <c r="GSB45" s="660" t="s">
        <v>283</v>
      </c>
      <c r="GSC45" s="562" t="s">
        <v>326</v>
      </c>
      <c r="GSD45" s="660" t="s">
        <v>283</v>
      </c>
      <c r="GSE45" s="562" t="s">
        <v>326</v>
      </c>
      <c r="GSF45" s="660" t="s">
        <v>283</v>
      </c>
      <c r="GSG45" s="562" t="s">
        <v>326</v>
      </c>
      <c r="GSH45" s="660" t="s">
        <v>283</v>
      </c>
      <c r="GSI45" s="562" t="s">
        <v>326</v>
      </c>
      <c r="GSJ45" s="660" t="s">
        <v>283</v>
      </c>
      <c r="GSK45" s="562" t="s">
        <v>326</v>
      </c>
      <c r="GSL45" s="660" t="s">
        <v>283</v>
      </c>
      <c r="GSM45" s="562" t="s">
        <v>326</v>
      </c>
      <c r="GSN45" s="660" t="s">
        <v>283</v>
      </c>
      <c r="GSO45" s="562" t="s">
        <v>326</v>
      </c>
      <c r="GSP45" s="660" t="s">
        <v>283</v>
      </c>
      <c r="GSQ45" s="562" t="s">
        <v>326</v>
      </c>
      <c r="GSR45" s="660" t="s">
        <v>283</v>
      </c>
      <c r="GSS45" s="562" t="s">
        <v>326</v>
      </c>
      <c r="GST45" s="660" t="s">
        <v>283</v>
      </c>
      <c r="GSU45" s="562" t="s">
        <v>326</v>
      </c>
      <c r="GSV45" s="660" t="s">
        <v>283</v>
      </c>
      <c r="GSW45" s="562" t="s">
        <v>326</v>
      </c>
      <c r="GSX45" s="660" t="s">
        <v>283</v>
      </c>
      <c r="GSY45" s="562" t="s">
        <v>326</v>
      </c>
      <c r="GSZ45" s="660" t="s">
        <v>283</v>
      </c>
      <c r="GTA45" s="562" t="s">
        <v>326</v>
      </c>
      <c r="GTB45" s="660" t="s">
        <v>283</v>
      </c>
      <c r="GTC45" s="562" t="s">
        <v>326</v>
      </c>
      <c r="GTD45" s="660" t="s">
        <v>283</v>
      </c>
      <c r="GTE45" s="562" t="s">
        <v>326</v>
      </c>
      <c r="GTF45" s="660" t="s">
        <v>283</v>
      </c>
      <c r="GTG45" s="562" t="s">
        <v>326</v>
      </c>
      <c r="GTH45" s="660" t="s">
        <v>283</v>
      </c>
      <c r="GTI45" s="562" t="s">
        <v>326</v>
      </c>
      <c r="GTJ45" s="660" t="s">
        <v>283</v>
      </c>
      <c r="GTK45" s="562" t="s">
        <v>326</v>
      </c>
      <c r="GTL45" s="660" t="s">
        <v>283</v>
      </c>
      <c r="GTM45" s="562" t="s">
        <v>326</v>
      </c>
      <c r="GTN45" s="660" t="s">
        <v>283</v>
      </c>
      <c r="GTO45" s="562" t="s">
        <v>326</v>
      </c>
      <c r="GTP45" s="660" t="s">
        <v>283</v>
      </c>
      <c r="GTQ45" s="562" t="s">
        <v>326</v>
      </c>
      <c r="GTR45" s="660" t="s">
        <v>283</v>
      </c>
      <c r="GTS45" s="562" t="s">
        <v>326</v>
      </c>
      <c r="GTT45" s="660" t="s">
        <v>283</v>
      </c>
      <c r="GTU45" s="562" t="s">
        <v>326</v>
      </c>
      <c r="GTV45" s="660" t="s">
        <v>283</v>
      </c>
      <c r="GTW45" s="562" t="s">
        <v>326</v>
      </c>
      <c r="GTX45" s="660" t="s">
        <v>283</v>
      </c>
      <c r="GTY45" s="562" t="s">
        <v>326</v>
      </c>
      <c r="GTZ45" s="660" t="s">
        <v>283</v>
      </c>
      <c r="GUA45" s="562" t="s">
        <v>326</v>
      </c>
      <c r="GUB45" s="660" t="s">
        <v>283</v>
      </c>
      <c r="GUC45" s="562" t="s">
        <v>326</v>
      </c>
      <c r="GUD45" s="660" t="s">
        <v>283</v>
      </c>
      <c r="GUE45" s="562" t="s">
        <v>326</v>
      </c>
      <c r="GUF45" s="660" t="s">
        <v>283</v>
      </c>
      <c r="GUG45" s="562" t="s">
        <v>326</v>
      </c>
      <c r="GUH45" s="660" t="s">
        <v>283</v>
      </c>
      <c r="GUI45" s="562" t="s">
        <v>326</v>
      </c>
      <c r="GUJ45" s="660" t="s">
        <v>283</v>
      </c>
      <c r="GUK45" s="562" t="s">
        <v>326</v>
      </c>
      <c r="GUL45" s="660" t="s">
        <v>283</v>
      </c>
      <c r="GUM45" s="562" t="s">
        <v>326</v>
      </c>
      <c r="GUN45" s="660" t="s">
        <v>283</v>
      </c>
      <c r="GUO45" s="562" t="s">
        <v>326</v>
      </c>
      <c r="GUP45" s="660" t="s">
        <v>283</v>
      </c>
      <c r="GUQ45" s="562" t="s">
        <v>326</v>
      </c>
      <c r="GUR45" s="660" t="s">
        <v>283</v>
      </c>
      <c r="GUS45" s="562" t="s">
        <v>326</v>
      </c>
      <c r="GUT45" s="660" t="s">
        <v>283</v>
      </c>
      <c r="GUU45" s="562" t="s">
        <v>326</v>
      </c>
      <c r="GUV45" s="660" t="s">
        <v>283</v>
      </c>
      <c r="GUW45" s="562" t="s">
        <v>326</v>
      </c>
      <c r="GUX45" s="660" t="s">
        <v>283</v>
      </c>
      <c r="GUY45" s="562" t="s">
        <v>326</v>
      </c>
      <c r="GUZ45" s="660" t="s">
        <v>283</v>
      </c>
      <c r="GVA45" s="562" t="s">
        <v>326</v>
      </c>
      <c r="GVB45" s="660" t="s">
        <v>283</v>
      </c>
      <c r="GVC45" s="562" t="s">
        <v>326</v>
      </c>
      <c r="GVD45" s="660" t="s">
        <v>283</v>
      </c>
      <c r="GVE45" s="562" t="s">
        <v>326</v>
      </c>
      <c r="GVF45" s="660" t="s">
        <v>283</v>
      </c>
      <c r="GVG45" s="562" t="s">
        <v>326</v>
      </c>
      <c r="GVH45" s="660" t="s">
        <v>283</v>
      </c>
      <c r="GVI45" s="562" t="s">
        <v>326</v>
      </c>
      <c r="GVJ45" s="660" t="s">
        <v>283</v>
      </c>
      <c r="GVK45" s="562" t="s">
        <v>326</v>
      </c>
      <c r="GVL45" s="660" t="s">
        <v>283</v>
      </c>
      <c r="GVM45" s="562" t="s">
        <v>326</v>
      </c>
      <c r="GVN45" s="660" t="s">
        <v>283</v>
      </c>
      <c r="GVO45" s="562" t="s">
        <v>326</v>
      </c>
      <c r="GVP45" s="660" t="s">
        <v>283</v>
      </c>
      <c r="GVQ45" s="562" t="s">
        <v>326</v>
      </c>
      <c r="GVR45" s="660" t="s">
        <v>283</v>
      </c>
      <c r="GVS45" s="562" t="s">
        <v>326</v>
      </c>
      <c r="GVT45" s="660" t="s">
        <v>283</v>
      </c>
      <c r="GVU45" s="562" t="s">
        <v>326</v>
      </c>
      <c r="GVV45" s="660" t="s">
        <v>283</v>
      </c>
      <c r="GVW45" s="562" t="s">
        <v>326</v>
      </c>
      <c r="GVX45" s="660" t="s">
        <v>283</v>
      </c>
      <c r="GVY45" s="562" t="s">
        <v>326</v>
      </c>
      <c r="GVZ45" s="660" t="s">
        <v>283</v>
      </c>
      <c r="GWA45" s="562" t="s">
        <v>326</v>
      </c>
      <c r="GWB45" s="660" t="s">
        <v>283</v>
      </c>
      <c r="GWC45" s="562" t="s">
        <v>326</v>
      </c>
      <c r="GWD45" s="660" t="s">
        <v>283</v>
      </c>
      <c r="GWE45" s="562" t="s">
        <v>326</v>
      </c>
      <c r="GWF45" s="660" t="s">
        <v>283</v>
      </c>
      <c r="GWG45" s="562" t="s">
        <v>326</v>
      </c>
      <c r="GWH45" s="660" t="s">
        <v>283</v>
      </c>
      <c r="GWI45" s="562" t="s">
        <v>326</v>
      </c>
      <c r="GWJ45" s="660" t="s">
        <v>283</v>
      </c>
      <c r="GWK45" s="562" t="s">
        <v>326</v>
      </c>
      <c r="GWL45" s="660" t="s">
        <v>283</v>
      </c>
      <c r="GWM45" s="562" t="s">
        <v>326</v>
      </c>
      <c r="GWN45" s="660" t="s">
        <v>283</v>
      </c>
      <c r="GWO45" s="562" t="s">
        <v>326</v>
      </c>
      <c r="GWP45" s="660" t="s">
        <v>283</v>
      </c>
      <c r="GWQ45" s="562" t="s">
        <v>326</v>
      </c>
      <c r="GWR45" s="660" t="s">
        <v>283</v>
      </c>
      <c r="GWS45" s="562" t="s">
        <v>326</v>
      </c>
      <c r="GWT45" s="660" t="s">
        <v>283</v>
      </c>
      <c r="GWU45" s="562" t="s">
        <v>326</v>
      </c>
      <c r="GWV45" s="660" t="s">
        <v>283</v>
      </c>
      <c r="GWW45" s="562" t="s">
        <v>326</v>
      </c>
      <c r="GWX45" s="660" t="s">
        <v>283</v>
      </c>
      <c r="GWY45" s="562" t="s">
        <v>326</v>
      </c>
      <c r="GWZ45" s="660" t="s">
        <v>283</v>
      </c>
      <c r="GXA45" s="562" t="s">
        <v>326</v>
      </c>
      <c r="GXB45" s="660" t="s">
        <v>283</v>
      </c>
      <c r="GXC45" s="562" t="s">
        <v>326</v>
      </c>
      <c r="GXD45" s="660" t="s">
        <v>283</v>
      </c>
      <c r="GXE45" s="562" t="s">
        <v>326</v>
      </c>
      <c r="GXF45" s="660" t="s">
        <v>283</v>
      </c>
      <c r="GXG45" s="562" t="s">
        <v>326</v>
      </c>
      <c r="GXH45" s="660" t="s">
        <v>283</v>
      </c>
      <c r="GXI45" s="562" t="s">
        <v>326</v>
      </c>
      <c r="GXJ45" s="660" t="s">
        <v>283</v>
      </c>
      <c r="GXK45" s="562" t="s">
        <v>326</v>
      </c>
      <c r="GXL45" s="660" t="s">
        <v>283</v>
      </c>
      <c r="GXM45" s="562" t="s">
        <v>326</v>
      </c>
      <c r="GXN45" s="660" t="s">
        <v>283</v>
      </c>
      <c r="GXO45" s="562" t="s">
        <v>326</v>
      </c>
      <c r="GXP45" s="660" t="s">
        <v>283</v>
      </c>
      <c r="GXQ45" s="562" t="s">
        <v>326</v>
      </c>
      <c r="GXR45" s="660" t="s">
        <v>283</v>
      </c>
      <c r="GXS45" s="562" t="s">
        <v>326</v>
      </c>
      <c r="GXT45" s="660" t="s">
        <v>283</v>
      </c>
      <c r="GXU45" s="562" t="s">
        <v>326</v>
      </c>
      <c r="GXV45" s="660" t="s">
        <v>283</v>
      </c>
      <c r="GXW45" s="562" t="s">
        <v>326</v>
      </c>
      <c r="GXX45" s="660" t="s">
        <v>283</v>
      </c>
      <c r="GXY45" s="562" t="s">
        <v>326</v>
      </c>
      <c r="GXZ45" s="660" t="s">
        <v>283</v>
      </c>
      <c r="GYA45" s="562" t="s">
        <v>326</v>
      </c>
      <c r="GYB45" s="660" t="s">
        <v>283</v>
      </c>
      <c r="GYC45" s="562" t="s">
        <v>326</v>
      </c>
      <c r="GYD45" s="660" t="s">
        <v>283</v>
      </c>
      <c r="GYE45" s="562" t="s">
        <v>326</v>
      </c>
      <c r="GYF45" s="660" t="s">
        <v>283</v>
      </c>
      <c r="GYG45" s="562" t="s">
        <v>326</v>
      </c>
      <c r="GYH45" s="660" t="s">
        <v>283</v>
      </c>
      <c r="GYI45" s="562" t="s">
        <v>326</v>
      </c>
      <c r="GYJ45" s="660" t="s">
        <v>283</v>
      </c>
      <c r="GYK45" s="562" t="s">
        <v>326</v>
      </c>
      <c r="GYL45" s="660" t="s">
        <v>283</v>
      </c>
      <c r="GYM45" s="562" t="s">
        <v>326</v>
      </c>
      <c r="GYN45" s="660" t="s">
        <v>283</v>
      </c>
      <c r="GYO45" s="562" t="s">
        <v>326</v>
      </c>
      <c r="GYP45" s="660" t="s">
        <v>283</v>
      </c>
      <c r="GYQ45" s="562" t="s">
        <v>326</v>
      </c>
      <c r="GYR45" s="660" t="s">
        <v>283</v>
      </c>
      <c r="GYS45" s="562" t="s">
        <v>326</v>
      </c>
      <c r="GYT45" s="660" t="s">
        <v>283</v>
      </c>
      <c r="GYU45" s="562" t="s">
        <v>326</v>
      </c>
      <c r="GYV45" s="660" t="s">
        <v>283</v>
      </c>
      <c r="GYW45" s="562" t="s">
        <v>326</v>
      </c>
      <c r="GYX45" s="660" t="s">
        <v>283</v>
      </c>
      <c r="GYY45" s="562" t="s">
        <v>326</v>
      </c>
      <c r="GYZ45" s="660" t="s">
        <v>283</v>
      </c>
      <c r="GZA45" s="562" t="s">
        <v>326</v>
      </c>
      <c r="GZB45" s="660" t="s">
        <v>283</v>
      </c>
      <c r="GZC45" s="562" t="s">
        <v>326</v>
      </c>
      <c r="GZD45" s="660" t="s">
        <v>283</v>
      </c>
      <c r="GZE45" s="562" t="s">
        <v>326</v>
      </c>
      <c r="GZF45" s="660" t="s">
        <v>283</v>
      </c>
      <c r="GZG45" s="562" t="s">
        <v>326</v>
      </c>
      <c r="GZH45" s="660" t="s">
        <v>283</v>
      </c>
      <c r="GZI45" s="562" t="s">
        <v>326</v>
      </c>
      <c r="GZJ45" s="660" t="s">
        <v>283</v>
      </c>
      <c r="GZK45" s="562" t="s">
        <v>326</v>
      </c>
      <c r="GZL45" s="660" t="s">
        <v>283</v>
      </c>
      <c r="GZM45" s="562" t="s">
        <v>326</v>
      </c>
      <c r="GZN45" s="660" t="s">
        <v>283</v>
      </c>
      <c r="GZO45" s="562" t="s">
        <v>326</v>
      </c>
      <c r="GZP45" s="660" t="s">
        <v>283</v>
      </c>
      <c r="GZQ45" s="562" t="s">
        <v>326</v>
      </c>
      <c r="GZR45" s="660" t="s">
        <v>283</v>
      </c>
      <c r="GZS45" s="562" t="s">
        <v>326</v>
      </c>
      <c r="GZT45" s="660" t="s">
        <v>283</v>
      </c>
      <c r="GZU45" s="562" t="s">
        <v>326</v>
      </c>
      <c r="GZV45" s="660" t="s">
        <v>283</v>
      </c>
      <c r="GZW45" s="562" t="s">
        <v>326</v>
      </c>
      <c r="GZX45" s="660" t="s">
        <v>283</v>
      </c>
      <c r="GZY45" s="562" t="s">
        <v>326</v>
      </c>
      <c r="GZZ45" s="660" t="s">
        <v>283</v>
      </c>
      <c r="HAA45" s="562" t="s">
        <v>326</v>
      </c>
      <c r="HAB45" s="660" t="s">
        <v>283</v>
      </c>
      <c r="HAC45" s="562" t="s">
        <v>326</v>
      </c>
      <c r="HAD45" s="660" t="s">
        <v>283</v>
      </c>
      <c r="HAE45" s="562" t="s">
        <v>326</v>
      </c>
      <c r="HAF45" s="660" t="s">
        <v>283</v>
      </c>
      <c r="HAG45" s="562" t="s">
        <v>326</v>
      </c>
      <c r="HAH45" s="660" t="s">
        <v>283</v>
      </c>
      <c r="HAI45" s="562" t="s">
        <v>326</v>
      </c>
      <c r="HAJ45" s="660" t="s">
        <v>283</v>
      </c>
      <c r="HAK45" s="562" t="s">
        <v>326</v>
      </c>
      <c r="HAL45" s="660" t="s">
        <v>283</v>
      </c>
      <c r="HAM45" s="562" t="s">
        <v>326</v>
      </c>
      <c r="HAN45" s="660" t="s">
        <v>283</v>
      </c>
      <c r="HAO45" s="562" t="s">
        <v>326</v>
      </c>
      <c r="HAP45" s="660" t="s">
        <v>283</v>
      </c>
      <c r="HAQ45" s="562" t="s">
        <v>326</v>
      </c>
      <c r="HAR45" s="660" t="s">
        <v>283</v>
      </c>
      <c r="HAS45" s="562" t="s">
        <v>326</v>
      </c>
      <c r="HAT45" s="660" t="s">
        <v>283</v>
      </c>
      <c r="HAU45" s="562" t="s">
        <v>326</v>
      </c>
      <c r="HAV45" s="660" t="s">
        <v>283</v>
      </c>
      <c r="HAW45" s="562" t="s">
        <v>326</v>
      </c>
      <c r="HAX45" s="660" t="s">
        <v>283</v>
      </c>
      <c r="HAY45" s="562" t="s">
        <v>326</v>
      </c>
      <c r="HAZ45" s="660" t="s">
        <v>283</v>
      </c>
      <c r="HBA45" s="562" t="s">
        <v>326</v>
      </c>
      <c r="HBB45" s="660" t="s">
        <v>283</v>
      </c>
      <c r="HBC45" s="562" t="s">
        <v>326</v>
      </c>
      <c r="HBD45" s="660" t="s">
        <v>283</v>
      </c>
      <c r="HBE45" s="562" t="s">
        <v>326</v>
      </c>
      <c r="HBF45" s="660" t="s">
        <v>283</v>
      </c>
      <c r="HBG45" s="562" t="s">
        <v>326</v>
      </c>
      <c r="HBH45" s="660" t="s">
        <v>283</v>
      </c>
      <c r="HBI45" s="562" t="s">
        <v>326</v>
      </c>
      <c r="HBJ45" s="660" t="s">
        <v>283</v>
      </c>
      <c r="HBK45" s="562" t="s">
        <v>326</v>
      </c>
      <c r="HBL45" s="660" t="s">
        <v>283</v>
      </c>
      <c r="HBM45" s="562" t="s">
        <v>326</v>
      </c>
      <c r="HBN45" s="660" t="s">
        <v>283</v>
      </c>
      <c r="HBO45" s="562" t="s">
        <v>326</v>
      </c>
      <c r="HBP45" s="660" t="s">
        <v>283</v>
      </c>
      <c r="HBQ45" s="562" t="s">
        <v>326</v>
      </c>
      <c r="HBR45" s="660" t="s">
        <v>283</v>
      </c>
      <c r="HBS45" s="562" t="s">
        <v>326</v>
      </c>
      <c r="HBT45" s="660" t="s">
        <v>283</v>
      </c>
      <c r="HBU45" s="562" t="s">
        <v>326</v>
      </c>
      <c r="HBV45" s="660" t="s">
        <v>283</v>
      </c>
      <c r="HBW45" s="562" t="s">
        <v>326</v>
      </c>
      <c r="HBX45" s="660" t="s">
        <v>283</v>
      </c>
      <c r="HBY45" s="562" t="s">
        <v>326</v>
      </c>
      <c r="HBZ45" s="660" t="s">
        <v>283</v>
      </c>
      <c r="HCA45" s="562" t="s">
        <v>326</v>
      </c>
      <c r="HCB45" s="660" t="s">
        <v>283</v>
      </c>
      <c r="HCC45" s="562" t="s">
        <v>326</v>
      </c>
      <c r="HCD45" s="660" t="s">
        <v>283</v>
      </c>
      <c r="HCE45" s="562" t="s">
        <v>326</v>
      </c>
      <c r="HCF45" s="660" t="s">
        <v>283</v>
      </c>
      <c r="HCG45" s="562" t="s">
        <v>326</v>
      </c>
      <c r="HCH45" s="660" t="s">
        <v>283</v>
      </c>
      <c r="HCI45" s="562" t="s">
        <v>326</v>
      </c>
      <c r="HCJ45" s="660" t="s">
        <v>283</v>
      </c>
      <c r="HCK45" s="562" t="s">
        <v>326</v>
      </c>
      <c r="HCL45" s="660" t="s">
        <v>283</v>
      </c>
      <c r="HCM45" s="562" t="s">
        <v>326</v>
      </c>
      <c r="HCN45" s="660" t="s">
        <v>283</v>
      </c>
      <c r="HCO45" s="562" t="s">
        <v>326</v>
      </c>
      <c r="HCP45" s="660" t="s">
        <v>283</v>
      </c>
      <c r="HCQ45" s="562" t="s">
        <v>326</v>
      </c>
      <c r="HCR45" s="660" t="s">
        <v>283</v>
      </c>
      <c r="HCS45" s="562" t="s">
        <v>326</v>
      </c>
      <c r="HCT45" s="660" t="s">
        <v>283</v>
      </c>
      <c r="HCU45" s="562" t="s">
        <v>326</v>
      </c>
      <c r="HCV45" s="660" t="s">
        <v>283</v>
      </c>
      <c r="HCW45" s="562" t="s">
        <v>326</v>
      </c>
      <c r="HCX45" s="660" t="s">
        <v>283</v>
      </c>
      <c r="HCY45" s="562" t="s">
        <v>326</v>
      </c>
      <c r="HCZ45" s="660" t="s">
        <v>283</v>
      </c>
      <c r="HDA45" s="562" t="s">
        <v>326</v>
      </c>
      <c r="HDB45" s="660" t="s">
        <v>283</v>
      </c>
      <c r="HDC45" s="562" t="s">
        <v>326</v>
      </c>
      <c r="HDD45" s="660" t="s">
        <v>283</v>
      </c>
      <c r="HDE45" s="562" t="s">
        <v>326</v>
      </c>
      <c r="HDF45" s="660" t="s">
        <v>283</v>
      </c>
      <c r="HDG45" s="562" t="s">
        <v>326</v>
      </c>
      <c r="HDH45" s="660" t="s">
        <v>283</v>
      </c>
      <c r="HDI45" s="562" t="s">
        <v>326</v>
      </c>
      <c r="HDJ45" s="660" t="s">
        <v>283</v>
      </c>
      <c r="HDK45" s="562" t="s">
        <v>326</v>
      </c>
      <c r="HDL45" s="660" t="s">
        <v>283</v>
      </c>
      <c r="HDM45" s="562" t="s">
        <v>326</v>
      </c>
      <c r="HDN45" s="660" t="s">
        <v>283</v>
      </c>
      <c r="HDO45" s="562" t="s">
        <v>326</v>
      </c>
      <c r="HDP45" s="660" t="s">
        <v>283</v>
      </c>
      <c r="HDQ45" s="562" t="s">
        <v>326</v>
      </c>
      <c r="HDR45" s="660" t="s">
        <v>283</v>
      </c>
      <c r="HDS45" s="562" t="s">
        <v>326</v>
      </c>
      <c r="HDT45" s="660" t="s">
        <v>283</v>
      </c>
      <c r="HDU45" s="562" t="s">
        <v>326</v>
      </c>
      <c r="HDV45" s="660" t="s">
        <v>283</v>
      </c>
      <c r="HDW45" s="562" t="s">
        <v>326</v>
      </c>
      <c r="HDX45" s="660" t="s">
        <v>283</v>
      </c>
      <c r="HDY45" s="562" t="s">
        <v>326</v>
      </c>
      <c r="HDZ45" s="660" t="s">
        <v>283</v>
      </c>
      <c r="HEA45" s="562" t="s">
        <v>326</v>
      </c>
      <c r="HEB45" s="660" t="s">
        <v>283</v>
      </c>
      <c r="HEC45" s="562" t="s">
        <v>326</v>
      </c>
      <c r="HED45" s="660" t="s">
        <v>283</v>
      </c>
      <c r="HEE45" s="562" t="s">
        <v>326</v>
      </c>
      <c r="HEF45" s="660" t="s">
        <v>283</v>
      </c>
      <c r="HEG45" s="562" t="s">
        <v>326</v>
      </c>
      <c r="HEH45" s="660" t="s">
        <v>283</v>
      </c>
      <c r="HEI45" s="562" t="s">
        <v>326</v>
      </c>
      <c r="HEJ45" s="660" t="s">
        <v>283</v>
      </c>
      <c r="HEK45" s="562" t="s">
        <v>326</v>
      </c>
      <c r="HEL45" s="660" t="s">
        <v>283</v>
      </c>
      <c r="HEM45" s="562" t="s">
        <v>326</v>
      </c>
      <c r="HEN45" s="660" t="s">
        <v>283</v>
      </c>
      <c r="HEO45" s="562" t="s">
        <v>326</v>
      </c>
      <c r="HEP45" s="660" t="s">
        <v>283</v>
      </c>
      <c r="HEQ45" s="562" t="s">
        <v>326</v>
      </c>
      <c r="HER45" s="660" t="s">
        <v>283</v>
      </c>
      <c r="HES45" s="562" t="s">
        <v>326</v>
      </c>
      <c r="HET45" s="660" t="s">
        <v>283</v>
      </c>
      <c r="HEU45" s="562" t="s">
        <v>326</v>
      </c>
      <c r="HEV45" s="660" t="s">
        <v>283</v>
      </c>
      <c r="HEW45" s="562" t="s">
        <v>326</v>
      </c>
      <c r="HEX45" s="660" t="s">
        <v>283</v>
      </c>
      <c r="HEY45" s="562" t="s">
        <v>326</v>
      </c>
      <c r="HEZ45" s="660" t="s">
        <v>283</v>
      </c>
      <c r="HFA45" s="562" t="s">
        <v>326</v>
      </c>
      <c r="HFB45" s="660" t="s">
        <v>283</v>
      </c>
      <c r="HFC45" s="562" t="s">
        <v>326</v>
      </c>
      <c r="HFD45" s="660" t="s">
        <v>283</v>
      </c>
      <c r="HFE45" s="562" t="s">
        <v>326</v>
      </c>
      <c r="HFF45" s="660" t="s">
        <v>283</v>
      </c>
      <c r="HFG45" s="562" t="s">
        <v>326</v>
      </c>
      <c r="HFH45" s="660" t="s">
        <v>283</v>
      </c>
      <c r="HFI45" s="562" t="s">
        <v>326</v>
      </c>
      <c r="HFJ45" s="660" t="s">
        <v>283</v>
      </c>
      <c r="HFK45" s="562" t="s">
        <v>326</v>
      </c>
      <c r="HFL45" s="660" t="s">
        <v>283</v>
      </c>
      <c r="HFM45" s="562" t="s">
        <v>326</v>
      </c>
      <c r="HFN45" s="660" t="s">
        <v>283</v>
      </c>
      <c r="HFO45" s="562" t="s">
        <v>326</v>
      </c>
      <c r="HFP45" s="660" t="s">
        <v>283</v>
      </c>
      <c r="HFQ45" s="562" t="s">
        <v>326</v>
      </c>
      <c r="HFR45" s="660" t="s">
        <v>283</v>
      </c>
      <c r="HFS45" s="562" t="s">
        <v>326</v>
      </c>
      <c r="HFT45" s="660" t="s">
        <v>283</v>
      </c>
      <c r="HFU45" s="562" t="s">
        <v>326</v>
      </c>
      <c r="HFV45" s="660" t="s">
        <v>283</v>
      </c>
      <c r="HFW45" s="562" t="s">
        <v>326</v>
      </c>
      <c r="HFX45" s="660" t="s">
        <v>283</v>
      </c>
      <c r="HFY45" s="562" t="s">
        <v>326</v>
      </c>
      <c r="HFZ45" s="660" t="s">
        <v>283</v>
      </c>
      <c r="HGA45" s="562" t="s">
        <v>326</v>
      </c>
      <c r="HGB45" s="660" t="s">
        <v>283</v>
      </c>
      <c r="HGC45" s="562" t="s">
        <v>326</v>
      </c>
      <c r="HGD45" s="660" t="s">
        <v>283</v>
      </c>
      <c r="HGE45" s="562" t="s">
        <v>326</v>
      </c>
      <c r="HGF45" s="660" t="s">
        <v>283</v>
      </c>
      <c r="HGG45" s="562" t="s">
        <v>326</v>
      </c>
      <c r="HGH45" s="660" t="s">
        <v>283</v>
      </c>
      <c r="HGI45" s="562" t="s">
        <v>326</v>
      </c>
      <c r="HGJ45" s="660" t="s">
        <v>283</v>
      </c>
      <c r="HGK45" s="562" t="s">
        <v>326</v>
      </c>
      <c r="HGL45" s="660" t="s">
        <v>283</v>
      </c>
      <c r="HGM45" s="562" t="s">
        <v>326</v>
      </c>
      <c r="HGN45" s="660" t="s">
        <v>283</v>
      </c>
      <c r="HGO45" s="562" t="s">
        <v>326</v>
      </c>
      <c r="HGP45" s="660" t="s">
        <v>283</v>
      </c>
      <c r="HGQ45" s="562" t="s">
        <v>326</v>
      </c>
      <c r="HGR45" s="660" t="s">
        <v>283</v>
      </c>
      <c r="HGS45" s="562" t="s">
        <v>326</v>
      </c>
      <c r="HGT45" s="660" t="s">
        <v>283</v>
      </c>
      <c r="HGU45" s="562" t="s">
        <v>326</v>
      </c>
      <c r="HGV45" s="660" t="s">
        <v>283</v>
      </c>
      <c r="HGW45" s="562" t="s">
        <v>326</v>
      </c>
      <c r="HGX45" s="660" t="s">
        <v>283</v>
      </c>
      <c r="HGY45" s="562" t="s">
        <v>326</v>
      </c>
      <c r="HGZ45" s="660" t="s">
        <v>283</v>
      </c>
      <c r="HHA45" s="562" t="s">
        <v>326</v>
      </c>
      <c r="HHB45" s="660" t="s">
        <v>283</v>
      </c>
      <c r="HHC45" s="562" t="s">
        <v>326</v>
      </c>
      <c r="HHD45" s="660" t="s">
        <v>283</v>
      </c>
      <c r="HHE45" s="562" t="s">
        <v>326</v>
      </c>
      <c r="HHF45" s="660" t="s">
        <v>283</v>
      </c>
      <c r="HHG45" s="562" t="s">
        <v>326</v>
      </c>
      <c r="HHH45" s="660" t="s">
        <v>283</v>
      </c>
      <c r="HHI45" s="562" t="s">
        <v>326</v>
      </c>
      <c r="HHJ45" s="660" t="s">
        <v>283</v>
      </c>
      <c r="HHK45" s="562" t="s">
        <v>326</v>
      </c>
      <c r="HHL45" s="660" t="s">
        <v>283</v>
      </c>
      <c r="HHM45" s="562" t="s">
        <v>326</v>
      </c>
      <c r="HHN45" s="660" t="s">
        <v>283</v>
      </c>
      <c r="HHO45" s="562" t="s">
        <v>326</v>
      </c>
      <c r="HHP45" s="660" t="s">
        <v>283</v>
      </c>
      <c r="HHQ45" s="562" t="s">
        <v>326</v>
      </c>
      <c r="HHR45" s="660" t="s">
        <v>283</v>
      </c>
      <c r="HHS45" s="562" t="s">
        <v>326</v>
      </c>
      <c r="HHT45" s="660" t="s">
        <v>283</v>
      </c>
      <c r="HHU45" s="562" t="s">
        <v>326</v>
      </c>
      <c r="HHV45" s="660" t="s">
        <v>283</v>
      </c>
      <c r="HHW45" s="562" t="s">
        <v>326</v>
      </c>
      <c r="HHX45" s="660" t="s">
        <v>283</v>
      </c>
      <c r="HHY45" s="562" t="s">
        <v>326</v>
      </c>
      <c r="HHZ45" s="660" t="s">
        <v>283</v>
      </c>
      <c r="HIA45" s="562" t="s">
        <v>326</v>
      </c>
      <c r="HIB45" s="660" t="s">
        <v>283</v>
      </c>
      <c r="HIC45" s="562" t="s">
        <v>326</v>
      </c>
      <c r="HID45" s="660" t="s">
        <v>283</v>
      </c>
      <c r="HIE45" s="562" t="s">
        <v>326</v>
      </c>
      <c r="HIF45" s="660" t="s">
        <v>283</v>
      </c>
      <c r="HIG45" s="562" t="s">
        <v>326</v>
      </c>
      <c r="HIH45" s="660" t="s">
        <v>283</v>
      </c>
      <c r="HII45" s="562" t="s">
        <v>326</v>
      </c>
      <c r="HIJ45" s="660" t="s">
        <v>283</v>
      </c>
      <c r="HIK45" s="562" t="s">
        <v>326</v>
      </c>
      <c r="HIL45" s="660" t="s">
        <v>283</v>
      </c>
      <c r="HIM45" s="562" t="s">
        <v>326</v>
      </c>
      <c r="HIN45" s="660" t="s">
        <v>283</v>
      </c>
      <c r="HIO45" s="562" t="s">
        <v>326</v>
      </c>
      <c r="HIP45" s="660" t="s">
        <v>283</v>
      </c>
      <c r="HIQ45" s="562" t="s">
        <v>326</v>
      </c>
      <c r="HIR45" s="660" t="s">
        <v>283</v>
      </c>
      <c r="HIS45" s="562" t="s">
        <v>326</v>
      </c>
      <c r="HIT45" s="660" t="s">
        <v>283</v>
      </c>
      <c r="HIU45" s="562" t="s">
        <v>326</v>
      </c>
      <c r="HIV45" s="660" t="s">
        <v>283</v>
      </c>
      <c r="HIW45" s="562" t="s">
        <v>326</v>
      </c>
      <c r="HIX45" s="660" t="s">
        <v>283</v>
      </c>
      <c r="HIY45" s="562" t="s">
        <v>326</v>
      </c>
      <c r="HIZ45" s="660" t="s">
        <v>283</v>
      </c>
      <c r="HJA45" s="562" t="s">
        <v>326</v>
      </c>
      <c r="HJB45" s="660" t="s">
        <v>283</v>
      </c>
      <c r="HJC45" s="562" t="s">
        <v>326</v>
      </c>
      <c r="HJD45" s="660" t="s">
        <v>283</v>
      </c>
      <c r="HJE45" s="562" t="s">
        <v>326</v>
      </c>
      <c r="HJF45" s="660" t="s">
        <v>283</v>
      </c>
      <c r="HJG45" s="562" t="s">
        <v>326</v>
      </c>
      <c r="HJH45" s="660" t="s">
        <v>283</v>
      </c>
      <c r="HJI45" s="562" t="s">
        <v>326</v>
      </c>
      <c r="HJJ45" s="660" t="s">
        <v>283</v>
      </c>
      <c r="HJK45" s="562" t="s">
        <v>326</v>
      </c>
      <c r="HJL45" s="660" t="s">
        <v>283</v>
      </c>
      <c r="HJM45" s="562" t="s">
        <v>326</v>
      </c>
      <c r="HJN45" s="660" t="s">
        <v>283</v>
      </c>
      <c r="HJO45" s="562" t="s">
        <v>326</v>
      </c>
      <c r="HJP45" s="660" t="s">
        <v>283</v>
      </c>
      <c r="HJQ45" s="562" t="s">
        <v>326</v>
      </c>
      <c r="HJR45" s="660" t="s">
        <v>283</v>
      </c>
      <c r="HJS45" s="562" t="s">
        <v>326</v>
      </c>
      <c r="HJT45" s="660" t="s">
        <v>283</v>
      </c>
      <c r="HJU45" s="562" t="s">
        <v>326</v>
      </c>
      <c r="HJV45" s="660" t="s">
        <v>283</v>
      </c>
      <c r="HJW45" s="562" t="s">
        <v>326</v>
      </c>
      <c r="HJX45" s="660" t="s">
        <v>283</v>
      </c>
      <c r="HJY45" s="562" t="s">
        <v>326</v>
      </c>
      <c r="HJZ45" s="660" t="s">
        <v>283</v>
      </c>
      <c r="HKA45" s="562" t="s">
        <v>326</v>
      </c>
      <c r="HKB45" s="660" t="s">
        <v>283</v>
      </c>
      <c r="HKC45" s="562" t="s">
        <v>326</v>
      </c>
      <c r="HKD45" s="660" t="s">
        <v>283</v>
      </c>
      <c r="HKE45" s="562" t="s">
        <v>326</v>
      </c>
      <c r="HKF45" s="660" t="s">
        <v>283</v>
      </c>
      <c r="HKG45" s="562" t="s">
        <v>326</v>
      </c>
      <c r="HKH45" s="660" t="s">
        <v>283</v>
      </c>
      <c r="HKI45" s="562" t="s">
        <v>326</v>
      </c>
      <c r="HKJ45" s="660" t="s">
        <v>283</v>
      </c>
      <c r="HKK45" s="562" t="s">
        <v>326</v>
      </c>
      <c r="HKL45" s="660" t="s">
        <v>283</v>
      </c>
      <c r="HKM45" s="562" t="s">
        <v>326</v>
      </c>
      <c r="HKN45" s="660" t="s">
        <v>283</v>
      </c>
      <c r="HKO45" s="562" t="s">
        <v>326</v>
      </c>
      <c r="HKP45" s="660" t="s">
        <v>283</v>
      </c>
      <c r="HKQ45" s="562" t="s">
        <v>326</v>
      </c>
      <c r="HKR45" s="660" t="s">
        <v>283</v>
      </c>
      <c r="HKS45" s="562" t="s">
        <v>326</v>
      </c>
      <c r="HKT45" s="660" t="s">
        <v>283</v>
      </c>
      <c r="HKU45" s="562" t="s">
        <v>326</v>
      </c>
      <c r="HKV45" s="660" t="s">
        <v>283</v>
      </c>
      <c r="HKW45" s="562" t="s">
        <v>326</v>
      </c>
      <c r="HKX45" s="660" t="s">
        <v>283</v>
      </c>
      <c r="HKY45" s="562" t="s">
        <v>326</v>
      </c>
      <c r="HKZ45" s="660" t="s">
        <v>283</v>
      </c>
      <c r="HLA45" s="562" t="s">
        <v>326</v>
      </c>
      <c r="HLB45" s="660" t="s">
        <v>283</v>
      </c>
      <c r="HLC45" s="562" t="s">
        <v>326</v>
      </c>
      <c r="HLD45" s="660" t="s">
        <v>283</v>
      </c>
      <c r="HLE45" s="562" t="s">
        <v>326</v>
      </c>
      <c r="HLF45" s="660" t="s">
        <v>283</v>
      </c>
      <c r="HLG45" s="562" t="s">
        <v>326</v>
      </c>
      <c r="HLH45" s="660" t="s">
        <v>283</v>
      </c>
      <c r="HLI45" s="562" t="s">
        <v>326</v>
      </c>
      <c r="HLJ45" s="660" t="s">
        <v>283</v>
      </c>
      <c r="HLK45" s="562" t="s">
        <v>326</v>
      </c>
      <c r="HLL45" s="660" t="s">
        <v>283</v>
      </c>
      <c r="HLM45" s="562" t="s">
        <v>326</v>
      </c>
      <c r="HLN45" s="660" t="s">
        <v>283</v>
      </c>
      <c r="HLO45" s="562" t="s">
        <v>326</v>
      </c>
      <c r="HLP45" s="660" t="s">
        <v>283</v>
      </c>
      <c r="HLQ45" s="562" t="s">
        <v>326</v>
      </c>
      <c r="HLR45" s="660" t="s">
        <v>283</v>
      </c>
      <c r="HLS45" s="562" t="s">
        <v>326</v>
      </c>
      <c r="HLT45" s="660" t="s">
        <v>283</v>
      </c>
      <c r="HLU45" s="562" t="s">
        <v>326</v>
      </c>
      <c r="HLV45" s="660" t="s">
        <v>283</v>
      </c>
      <c r="HLW45" s="562" t="s">
        <v>326</v>
      </c>
      <c r="HLX45" s="660" t="s">
        <v>283</v>
      </c>
      <c r="HLY45" s="562" t="s">
        <v>326</v>
      </c>
      <c r="HLZ45" s="660" t="s">
        <v>283</v>
      </c>
      <c r="HMA45" s="562" t="s">
        <v>326</v>
      </c>
      <c r="HMB45" s="660" t="s">
        <v>283</v>
      </c>
      <c r="HMC45" s="562" t="s">
        <v>326</v>
      </c>
      <c r="HMD45" s="660" t="s">
        <v>283</v>
      </c>
      <c r="HME45" s="562" t="s">
        <v>326</v>
      </c>
      <c r="HMF45" s="660" t="s">
        <v>283</v>
      </c>
      <c r="HMG45" s="562" t="s">
        <v>326</v>
      </c>
      <c r="HMH45" s="660" t="s">
        <v>283</v>
      </c>
      <c r="HMI45" s="562" t="s">
        <v>326</v>
      </c>
      <c r="HMJ45" s="660" t="s">
        <v>283</v>
      </c>
      <c r="HMK45" s="562" t="s">
        <v>326</v>
      </c>
      <c r="HML45" s="660" t="s">
        <v>283</v>
      </c>
      <c r="HMM45" s="562" t="s">
        <v>326</v>
      </c>
      <c r="HMN45" s="660" t="s">
        <v>283</v>
      </c>
      <c r="HMO45" s="562" t="s">
        <v>326</v>
      </c>
      <c r="HMP45" s="660" t="s">
        <v>283</v>
      </c>
      <c r="HMQ45" s="562" t="s">
        <v>326</v>
      </c>
      <c r="HMR45" s="660" t="s">
        <v>283</v>
      </c>
      <c r="HMS45" s="562" t="s">
        <v>326</v>
      </c>
      <c r="HMT45" s="660" t="s">
        <v>283</v>
      </c>
      <c r="HMU45" s="562" t="s">
        <v>326</v>
      </c>
      <c r="HMV45" s="660" t="s">
        <v>283</v>
      </c>
      <c r="HMW45" s="562" t="s">
        <v>326</v>
      </c>
      <c r="HMX45" s="660" t="s">
        <v>283</v>
      </c>
      <c r="HMY45" s="562" t="s">
        <v>326</v>
      </c>
      <c r="HMZ45" s="660" t="s">
        <v>283</v>
      </c>
      <c r="HNA45" s="562" t="s">
        <v>326</v>
      </c>
      <c r="HNB45" s="660" t="s">
        <v>283</v>
      </c>
      <c r="HNC45" s="562" t="s">
        <v>326</v>
      </c>
      <c r="HND45" s="660" t="s">
        <v>283</v>
      </c>
      <c r="HNE45" s="562" t="s">
        <v>326</v>
      </c>
      <c r="HNF45" s="660" t="s">
        <v>283</v>
      </c>
      <c r="HNG45" s="562" t="s">
        <v>326</v>
      </c>
      <c r="HNH45" s="660" t="s">
        <v>283</v>
      </c>
      <c r="HNI45" s="562" t="s">
        <v>326</v>
      </c>
      <c r="HNJ45" s="660" t="s">
        <v>283</v>
      </c>
      <c r="HNK45" s="562" t="s">
        <v>326</v>
      </c>
      <c r="HNL45" s="660" t="s">
        <v>283</v>
      </c>
      <c r="HNM45" s="562" t="s">
        <v>326</v>
      </c>
      <c r="HNN45" s="660" t="s">
        <v>283</v>
      </c>
      <c r="HNO45" s="562" t="s">
        <v>326</v>
      </c>
      <c r="HNP45" s="660" t="s">
        <v>283</v>
      </c>
      <c r="HNQ45" s="562" t="s">
        <v>326</v>
      </c>
      <c r="HNR45" s="660" t="s">
        <v>283</v>
      </c>
      <c r="HNS45" s="562" t="s">
        <v>326</v>
      </c>
      <c r="HNT45" s="660" t="s">
        <v>283</v>
      </c>
      <c r="HNU45" s="562" t="s">
        <v>326</v>
      </c>
      <c r="HNV45" s="660" t="s">
        <v>283</v>
      </c>
      <c r="HNW45" s="562" t="s">
        <v>326</v>
      </c>
      <c r="HNX45" s="660" t="s">
        <v>283</v>
      </c>
      <c r="HNY45" s="562" t="s">
        <v>326</v>
      </c>
      <c r="HNZ45" s="660" t="s">
        <v>283</v>
      </c>
      <c r="HOA45" s="562" t="s">
        <v>326</v>
      </c>
      <c r="HOB45" s="660" t="s">
        <v>283</v>
      </c>
      <c r="HOC45" s="562" t="s">
        <v>326</v>
      </c>
      <c r="HOD45" s="660" t="s">
        <v>283</v>
      </c>
      <c r="HOE45" s="562" t="s">
        <v>326</v>
      </c>
      <c r="HOF45" s="660" t="s">
        <v>283</v>
      </c>
      <c r="HOG45" s="562" t="s">
        <v>326</v>
      </c>
      <c r="HOH45" s="660" t="s">
        <v>283</v>
      </c>
      <c r="HOI45" s="562" t="s">
        <v>326</v>
      </c>
      <c r="HOJ45" s="660" t="s">
        <v>283</v>
      </c>
      <c r="HOK45" s="562" t="s">
        <v>326</v>
      </c>
      <c r="HOL45" s="660" t="s">
        <v>283</v>
      </c>
      <c r="HOM45" s="562" t="s">
        <v>326</v>
      </c>
      <c r="HON45" s="660" t="s">
        <v>283</v>
      </c>
      <c r="HOO45" s="562" t="s">
        <v>326</v>
      </c>
      <c r="HOP45" s="660" t="s">
        <v>283</v>
      </c>
      <c r="HOQ45" s="562" t="s">
        <v>326</v>
      </c>
      <c r="HOR45" s="660" t="s">
        <v>283</v>
      </c>
      <c r="HOS45" s="562" t="s">
        <v>326</v>
      </c>
      <c r="HOT45" s="660" t="s">
        <v>283</v>
      </c>
      <c r="HOU45" s="562" t="s">
        <v>326</v>
      </c>
      <c r="HOV45" s="660" t="s">
        <v>283</v>
      </c>
      <c r="HOW45" s="562" t="s">
        <v>326</v>
      </c>
      <c r="HOX45" s="660" t="s">
        <v>283</v>
      </c>
      <c r="HOY45" s="562" t="s">
        <v>326</v>
      </c>
      <c r="HOZ45" s="660" t="s">
        <v>283</v>
      </c>
      <c r="HPA45" s="562" t="s">
        <v>326</v>
      </c>
      <c r="HPB45" s="660" t="s">
        <v>283</v>
      </c>
      <c r="HPC45" s="562" t="s">
        <v>326</v>
      </c>
      <c r="HPD45" s="660" t="s">
        <v>283</v>
      </c>
      <c r="HPE45" s="562" t="s">
        <v>326</v>
      </c>
      <c r="HPF45" s="660" t="s">
        <v>283</v>
      </c>
      <c r="HPG45" s="562" t="s">
        <v>326</v>
      </c>
      <c r="HPH45" s="660" t="s">
        <v>283</v>
      </c>
      <c r="HPI45" s="562" t="s">
        <v>326</v>
      </c>
      <c r="HPJ45" s="660" t="s">
        <v>283</v>
      </c>
      <c r="HPK45" s="562" t="s">
        <v>326</v>
      </c>
      <c r="HPL45" s="660" t="s">
        <v>283</v>
      </c>
      <c r="HPM45" s="562" t="s">
        <v>326</v>
      </c>
      <c r="HPN45" s="660" t="s">
        <v>283</v>
      </c>
      <c r="HPO45" s="562" t="s">
        <v>326</v>
      </c>
      <c r="HPP45" s="660" t="s">
        <v>283</v>
      </c>
      <c r="HPQ45" s="562" t="s">
        <v>326</v>
      </c>
      <c r="HPR45" s="660" t="s">
        <v>283</v>
      </c>
      <c r="HPS45" s="562" t="s">
        <v>326</v>
      </c>
      <c r="HPT45" s="660" t="s">
        <v>283</v>
      </c>
      <c r="HPU45" s="562" t="s">
        <v>326</v>
      </c>
      <c r="HPV45" s="660" t="s">
        <v>283</v>
      </c>
      <c r="HPW45" s="562" t="s">
        <v>326</v>
      </c>
      <c r="HPX45" s="660" t="s">
        <v>283</v>
      </c>
      <c r="HPY45" s="562" t="s">
        <v>326</v>
      </c>
      <c r="HPZ45" s="660" t="s">
        <v>283</v>
      </c>
      <c r="HQA45" s="562" t="s">
        <v>326</v>
      </c>
      <c r="HQB45" s="660" t="s">
        <v>283</v>
      </c>
      <c r="HQC45" s="562" t="s">
        <v>326</v>
      </c>
      <c r="HQD45" s="660" t="s">
        <v>283</v>
      </c>
      <c r="HQE45" s="562" t="s">
        <v>326</v>
      </c>
      <c r="HQF45" s="660" t="s">
        <v>283</v>
      </c>
      <c r="HQG45" s="562" t="s">
        <v>326</v>
      </c>
      <c r="HQH45" s="660" t="s">
        <v>283</v>
      </c>
      <c r="HQI45" s="562" t="s">
        <v>326</v>
      </c>
      <c r="HQJ45" s="660" t="s">
        <v>283</v>
      </c>
      <c r="HQK45" s="562" t="s">
        <v>326</v>
      </c>
      <c r="HQL45" s="660" t="s">
        <v>283</v>
      </c>
      <c r="HQM45" s="562" t="s">
        <v>326</v>
      </c>
      <c r="HQN45" s="660" t="s">
        <v>283</v>
      </c>
      <c r="HQO45" s="562" t="s">
        <v>326</v>
      </c>
      <c r="HQP45" s="660" t="s">
        <v>283</v>
      </c>
      <c r="HQQ45" s="562" t="s">
        <v>326</v>
      </c>
      <c r="HQR45" s="660" t="s">
        <v>283</v>
      </c>
      <c r="HQS45" s="562" t="s">
        <v>326</v>
      </c>
      <c r="HQT45" s="660" t="s">
        <v>283</v>
      </c>
      <c r="HQU45" s="562" t="s">
        <v>326</v>
      </c>
      <c r="HQV45" s="660" t="s">
        <v>283</v>
      </c>
      <c r="HQW45" s="562" t="s">
        <v>326</v>
      </c>
      <c r="HQX45" s="660" t="s">
        <v>283</v>
      </c>
      <c r="HQY45" s="562" t="s">
        <v>326</v>
      </c>
      <c r="HQZ45" s="660" t="s">
        <v>283</v>
      </c>
      <c r="HRA45" s="562" t="s">
        <v>326</v>
      </c>
      <c r="HRB45" s="660" t="s">
        <v>283</v>
      </c>
      <c r="HRC45" s="562" t="s">
        <v>326</v>
      </c>
      <c r="HRD45" s="660" t="s">
        <v>283</v>
      </c>
      <c r="HRE45" s="562" t="s">
        <v>326</v>
      </c>
      <c r="HRF45" s="660" t="s">
        <v>283</v>
      </c>
      <c r="HRG45" s="562" t="s">
        <v>326</v>
      </c>
      <c r="HRH45" s="660" t="s">
        <v>283</v>
      </c>
      <c r="HRI45" s="562" t="s">
        <v>326</v>
      </c>
      <c r="HRJ45" s="660" t="s">
        <v>283</v>
      </c>
      <c r="HRK45" s="562" t="s">
        <v>326</v>
      </c>
      <c r="HRL45" s="660" t="s">
        <v>283</v>
      </c>
      <c r="HRM45" s="562" t="s">
        <v>326</v>
      </c>
      <c r="HRN45" s="660" t="s">
        <v>283</v>
      </c>
      <c r="HRO45" s="562" t="s">
        <v>326</v>
      </c>
      <c r="HRP45" s="660" t="s">
        <v>283</v>
      </c>
      <c r="HRQ45" s="562" t="s">
        <v>326</v>
      </c>
      <c r="HRR45" s="660" t="s">
        <v>283</v>
      </c>
      <c r="HRS45" s="562" t="s">
        <v>326</v>
      </c>
      <c r="HRT45" s="660" t="s">
        <v>283</v>
      </c>
      <c r="HRU45" s="562" t="s">
        <v>326</v>
      </c>
      <c r="HRV45" s="660" t="s">
        <v>283</v>
      </c>
      <c r="HRW45" s="562" t="s">
        <v>326</v>
      </c>
      <c r="HRX45" s="660" t="s">
        <v>283</v>
      </c>
      <c r="HRY45" s="562" t="s">
        <v>326</v>
      </c>
      <c r="HRZ45" s="660" t="s">
        <v>283</v>
      </c>
      <c r="HSA45" s="562" t="s">
        <v>326</v>
      </c>
      <c r="HSB45" s="660" t="s">
        <v>283</v>
      </c>
      <c r="HSC45" s="562" t="s">
        <v>326</v>
      </c>
      <c r="HSD45" s="660" t="s">
        <v>283</v>
      </c>
      <c r="HSE45" s="562" t="s">
        <v>326</v>
      </c>
      <c r="HSF45" s="660" t="s">
        <v>283</v>
      </c>
      <c r="HSG45" s="562" t="s">
        <v>326</v>
      </c>
      <c r="HSH45" s="660" t="s">
        <v>283</v>
      </c>
      <c r="HSI45" s="562" t="s">
        <v>326</v>
      </c>
      <c r="HSJ45" s="660" t="s">
        <v>283</v>
      </c>
      <c r="HSK45" s="562" t="s">
        <v>326</v>
      </c>
      <c r="HSL45" s="660" t="s">
        <v>283</v>
      </c>
      <c r="HSM45" s="562" t="s">
        <v>326</v>
      </c>
      <c r="HSN45" s="660" t="s">
        <v>283</v>
      </c>
      <c r="HSO45" s="562" t="s">
        <v>326</v>
      </c>
      <c r="HSP45" s="660" t="s">
        <v>283</v>
      </c>
      <c r="HSQ45" s="562" t="s">
        <v>326</v>
      </c>
      <c r="HSR45" s="660" t="s">
        <v>283</v>
      </c>
      <c r="HSS45" s="562" t="s">
        <v>326</v>
      </c>
      <c r="HST45" s="660" t="s">
        <v>283</v>
      </c>
      <c r="HSU45" s="562" t="s">
        <v>326</v>
      </c>
      <c r="HSV45" s="660" t="s">
        <v>283</v>
      </c>
      <c r="HSW45" s="562" t="s">
        <v>326</v>
      </c>
      <c r="HSX45" s="660" t="s">
        <v>283</v>
      </c>
      <c r="HSY45" s="562" t="s">
        <v>326</v>
      </c>
      <c r="HSZ45" s="660" t="s">
        <v>283</v>
      </c>
      <c r="HTA45" s="562" t="s">
        <v>326</v>
      </c>
      <c r="HTB45" s="660" t="s">
        <v>283</v>
      </c>
      <c r="HTC45" s="562" t="s">
        <v>326</v>
      </c>
      <c r="HTD45" s="660" t="s">
        <v>283</v>
      </c>
      <c r="HTE45" s="562" t="s">
        <v>326</v>
      </c>
      <c r="HTF45" s="660" t="s">
        <v>283</v>
      </c>
      <c r="HTG45" s="562" t="s">
        <v>326</v>
      </c>
      <c r="HTH45" s="660" t="s">
        <v>283</v>
      </c>
      <c r="HTI45" s="562" t="s">
        <v>326</v>
      </c>
      <c r="HTJ45" s="660" t="s">
        <v>283</v>
      </c>
      <c r="HTK45" s="562" t="s">
        <v>326</v>
      </c>
      <c r="HTL45" s="660" t="s">
        <v>283</v>
      </c>
      <c r="HTM45" s="562" t="s">
        <v>326</v>
      </c>
      <c r="HTN45" s="660" t="s">
        <v>283</v>
      </c>
      <c r="HTO45" s="562" t="s">
        <v>326</v>
      </c>
      <c r="HTP45" s="660" t="s">
        <v>283</v>
      </c>
      <c r="HTQ45" s="562" t="s">
        <v>326</v>
      </c>
      <c r="HTR45" s="660" t="s">
        <v>283</v>
      </c>
      <c r="HTS45" s="562" t="s">
        <v>326</v>
      </c>
      <c r="HTT45" s="660" t="s">
        <v>283</v>
      </c>
      <c r="HTU45" s="562" t="s">
        <v>326</v>
      </c>
      <c r="HTV45" s="660" t="s">
        <v>283</v>
      </c>
      <c r="HTW45" s="562" t="s">
        <v>326</v>
      </c>
      <c r="HTX45" s="660" t="s">
        <v>283</v>
      </c>
      <c r="HTY45" s="562" t="s">
        <v>326</v>
      </c>
      <c r="HTZ45" s="660" t="s">
        <v>283</v>
      </c>
      <c r="HUA45" s="562" t="s">
        <v>326</v>
      </c>
      <c r="HUB45" s="660" t="s">
        <v>283</v>
      </c>
      <c r="HUC45" s="562" t="s">
        <v>326</v>
      </c>
      <c r="HUD45" s="660" t="s">
        <v>283</v>
      </c>
      <c r="HUE45" s="562" t="s">
        <v>326</v>
      </c>
      <c r="HUF45" s="660" t="s">
        <v>283</v>
      </c>
      <c r="HUG45" s="562" t="s">
        <v>326</v>
      </c>
      <c r="HUH45" s="660" t="s">
        <v>283</v>
      </c>
      <c r="HUI45" s="562" t="s">
        <v>326</v>
      </c>
      <c r="HUJ45" s="660" t="s">
        <v>283</v>
      </c>
      <c r="HUK45" s="562" t="s">
        <v>326</v>
      </c>
      <c r="HUL45" s="660" t="s">
        <v>283</v>
      </c>
      <c r="HUM45" s="562" t="s">
        <v>326</v>
      </c>
      <c r="HUN45" s="660" t="s">
        <v>283</v>
      </c>
      <c r="HUO45" s="562" t="s">
        <v>326</v>
      </c>
      <c r="HUP45" s="660" t="s">
        <v>283</v>
      </c>
      <c r="HUQ45" s="562" t="s">
        <v>326</v>
      </c>
      <c r="HUR45" s="660" t="s">
        <v>283</v>
      </c>
      <c r="HUS45" s="562" t="s">
        <v>326</v>
      </c>
      <c r="HUT45" s="660" t="s">
        <v>283</v>
      </c>
      <c r="HUU45" s="562" t="s">
        <v>326</v>
      </c>
      <c r="HUV45" s="660" t="s">
        <v>283</v>
      </c>
      <c r="HUW45" s="562" t="s">
        <v>326</v>
      </c>
      <c r="HUX45" s="660" t="s">
        <v>283</v>
      </c>
      <c r="HUY45" s="562" t="s">
        <v>326</v>
      </c>
      <c r="HUZ45" s="660" t="s">
        <v>283</v>
      </c>
      <c r="HVA45" s="562" t="s">
        <v>326</v>
      </c>
      <c r="HVB45" s="660" t="s">
        <v>283</v>
      </c>
      <c r="HVC45" s="562" t="s">
        <v>326</v>
      </c>
      <c r="HVD45" s="660" t="s">
        <v>283</v>
      </c>
      <c r="HVE45" s="562" t="s">
        <v>326</v>
      </c>
      <c r="HVF45" s="660" t="s">
        <v>283</v>
      </c>
      <c r="HVG45" s="562" t="s">
        <v>326</v>
      </c>
      <c r="HVH45" s="660" t="s">
        <v>283</v>
      </c>
      <c r="HVI45" s="562" t="s">
        <v>326</v>
      </c>
      <c r="HVJ45" s="660" t="s">
        <v>283</v>
      </c>
      <c r="HVK45" s="562" t="s">
        <v>326</v>
      </c>
      <c r="HVL45" s="660" t="s">
        <v>283</v>
      </c>
      <c r="HVM45" s="562" t="s">
        <v>326</v>
      </c>
      <c r="HVN45" s="660" t="s">
        <v>283</v>
      </c>
      <c r="HVO45" s="562" t="s">
        <v>326</v>
      </c>
      <c r="HVP45" s="660" t="s">
        <v>283</v>
      </c>
      <c r="HVQ45" s="562" t="s">
        <v>326</v>
      </c>
      <c r="HVR45" s="660" t="s">
        <v>283</v>
      </c>
      <c r="HVS45" s="562" t="s">
        <v>326</v>
      </c>
      <c r="HVT45" s="660" t="s">
        <v>283</v>
      </c>
      <c r="HVU45" s="562" t="s">
        <v>326</v>
      </c>
      <c r="HVV45" s="660" t="s">
        <v>283</v>
      </c>
      <c r="HVW45" s="562" t="s">
        <v>326</v>
      </c>
      <c r="HVX45" s="660" t="s">
        <v>283</v>
      </c>
      <c r="HVY45" s="562" t="s">
        <v>326</v>
      </c>
      <c r="HVZ45" s="660" t="s">
        <v>283</v>
      </c>
      <c r="HWA45" s="562" t="s">
        <v>326</v>
      </c>
      <c r="HWB45" s="660" t="s">
        <v>283</v>
      </c>
      <c r="HWC45" s="562" t="s">
        <v>326</v>
      </c>
      <c r="HWD45" s="660" t="s">
        <v>283</v>
      </c>
      <c r="HWE45" s="562" t="s">
        <v>326</v>
      </c>
      <c r="HWF45" s="660" t="s">
        <v>283</v>
      </c>
      <c r="HWG45" s="562" t="s">
        <v>326</v>
      </c>
      <c r="HWH45" s="660" t="s">
        <v>283</v>
      </c>
      <c r="HWI45" s="562" t="s">
        <v>326</v>
      </c>
      <c r="HWJ45" s="660" t="s">
        <v>283</v>
      </c>
      <c r="HWK45" s="562" t="s">
        <v>326</v>
      </c>
      <c r="HWL45" s="660" t="s">
        <v>283</v>
      </c>
      <c r="HWM45" s="562" t="s">
        <v>326</v>
      </c>
      <c r="HWN45" s="660" t="s">
        <v>283</v>
      </c>
      <c r="HWO45" s="562" t="s">
        <v>326</v>
      </c>
      <c r="HWP45" s="660" t="s">
        <v>283</v>
      </c>
      <c r="HWQ45" s="562" t="s">
        <v>326</v>
      </c>
      <c r="HWR45" s="660" t="s">
        <v>283</v>
      </c>
      <c r="HWS45" s="562" t="s">
        <v>326</v>
      </c>
      <c r="HWT45" s="660" t="s">
        <v>283</v>
      </c>
      <c r="HWU45" s="562" t="s">
        <v>326</v>
      </c>
      <c r="HWV45" s="660" t="s">
        <v>283</v>
      </c>
      <c r="HWW45" s="562" t="s">
        <v>326</v>
      </c>
      <c r="HWX45" s="660" t="s">
        <v>283</v>
      </c>
      <c r="HWY45" s="562" t="s">
        <v>326</v>
      </c>
      <c r="HWZ45" s="660" t="s">
        <v>283</v>
      </c>
      <c r="HXA45" s="562" t="s">
        <v>326</v>
      </c>
      <c r="HXB45" s="660" t="s">
        <v>283</v>
      </c>
      <c r="HXC45" s="562" t="s">
        <v>326</v>
      </c>
      <c r="HXD45" s="660" t="s">
        <v>283</v>
      </c>
      <c r="HXE45" s="562" t="s">
        <v>326</v>
      </c>
      <c r="HXF45" s="660" t="s">
        <v>283</v>
      </c>
      <c r="HXG45" s="562" t="s">
        <v>326</v>
      </c>
      <c r="HXH45" s="660" t="s">
        <v>283</v>
      </c>
      <c r="HXI45" s="562" t="s">
        <v>326</v>
      </c>
      <c r="HXJ45" s="660" t="s">
        <v>283</v>
      </c>
      <c r="HXK45" s="562" t="s">
        <v>326</v>
      </c>
      <c r="HXL45" s="660" t="s">
        <v>283</v>
      </c>
      <c r="HXM45" s="562" t="s">
        <v>326</v>
      </c>
      <c r="HXN45" s="660" t="s">
        <v>283</v>
      </c>
      <c r="HXO45" s="562" t="s">
        <v>326</v>
      </c>
      <c r="HXP45" s="660" t="s">
        <v>283</v>
      </c>
      <c r="HXQ45" s="562" t="s">
        <v>326</v>
      </c>
      <c r="HXR45" s="660" t="s">
        <v>283</v>
      </c>
      <c r="HXS45" s="562" t="s">
        <v>326</v>
      </c>
      <c r="HXT45" s="660" t="s">
        <v>283</v>
      </c>
      <c r="HXU45" s="562" t="s">
        <v>326</v>
      </c>
      <c r="HXV45" s="660" t="s">
        <v>283</v>
      </c>
      <c r="HXW45" s="562" t="s">
        <v>326</v>
      </c>
      <c r="HXX45" s="660" t="s">
        <v>283</v>
      </c>
      <c r="HXY45" s="562" t="s">
        <v>326</v>
      </c>
      <c r="HXZ45" s="660" t="s">
        <v>283</v>
      </c>
      <c r="HYA45" s="562" t="s">
        <v>326</v>
      </c>
      <c r="HYB45" s="660" t="s">
        <v>283</v>
      </c>
      <c r="HYC45" s="562" t="s">
        <v>326</v>
      </c>
      <c r="HYD45" s="660" t="s">
        <v>283</v>
      </c>
      <c r="HYE45" s="562" t="s">
        <v>326</v>
      </c>
      <c r="HYF45" s="660" t="s">
        <v>283</v>
      </c>
      <c r="HYG45" s="562" t="s">
        <v>326</v>
      </c>
      <c r="HYH45" s="660" t="s">
        <v>283</v>
      </c>
      <c r="HYI45" s="562" t="s">
        <v>326</v>
      </c>
      <c r="HYJ45" s="660" t="s">
        <v>283</v>
      </c>
      <c r="HYK45" s="562" t="s">
        <v>326</v>
      </c>
      <c r="HYL45" s="660" t="s">
        <v>283</v>
      </c>
      <c r="HYM45" s="562" t="s">
        <v>326</v>
      </c>
      <c r="HYN45" s="660" t="s">
        <v>283</v>
      </c>
      <c r="HYO45" s="562" t="s">
        <v>326</v>
      </c>
      <c r="HYP45" s="660" t="s">
        <v>283</v>
      </c>
      <c r="HYQ45" s="562" t="s">
        <v>326</v>
      </c>
      <c r="HYR45" s="660" t="s">
        <v>283</v>
      </c>
      <c r="HYS45" s="562" t="s">
        <v>326</v>
      </c>
      <c r="HYT45" s="660" t="s">
        <v>283</v>
      </c>
      <c r="HYU45" s="562" t="s">
        <v>326</v>
      </c>
      <c r="HYV45" s="660" t="s">
        <v>283</v>
      </c>
      <c r="HYW45" s="562" t="s">
        <v>326</v>
      </c>
      <c r="HYX45" s="660" t="s">
        <v>283</v>
      </c>
      <c r="HYY45" s="562" t="s">
        <v>326</v>
      </c>
      <c r="HYZ45" s="660" t="s">
        <v>283</v>
      </c>
      <c r="HZA45" s="562" t="s">
        <v>326</v>
      </c>
      <c r="HZB45" s="660" t="s">
        <v>283</v>
      </c>
      <c r="HZC45" s="562" t="s">
        <v>326</v>
      </c>
      <c r="HZD45" s="660" t="s">
        <v>283</v>
      </c>
      <c r="HZE45" s="562" t="s">
        <v>326</v>
      </c>
      <c r="HZF45" s="660" t="s">
        <v>283</v>
      </c>
      <c r="HZG45" s="562" t="s">
        <v>326</v>
      </c>
      <c r="HZH45" s="660" t="s">
        <v>283</v>
      </c>
      <c r="HZI45" s="562" t="s">
        <v>326</v>
      </c>
      <c r="HZJ45" s="660" t="s">
        <v>283</v>
      </c>
      <c r="HZK45" s="562" t="s">
        <v>326</v>
      </c>
      <c r="HZL45" s="660" t="s">
        <v>283</v>
      </c>
      <c r="HZM45" s="562" t="s">
        <v>326</v>
      </c>
      <c r="HZN45" s="660" t="s">
        <v>283</v>
      </c>
      <c r="HZO45" s="562" t="s">
        <v>326</v>
      </c>
      <c r="HZP45" s="660" t="s">
        <v>283</v>
      </c>
      <c r="HZQ45" s="562" t="s">
        <v>326</v>
      </c>
      <c r="HZR45" s="660" t="s">
        <v>283</v>
      </c>
      <c r="HZS45" s="562" t="s">
        <v>326</v>
      </c>
      <c r="HZT45" s="660" t="s">
        <v>283</v>
      </c>
      <c r="HZU45" s="562" t="s">
        <v>326</v>
      </c>
      <c r="HZV45" s="660" t="s">
        <v>283</v>
      </c>
      <c r="HZW45" s="562" t="s">
        <v>326</v>
      </c>
      <c r="HZX45" s="660" t="s">
        <v>283</v>
      </c>
      <c r="HZY45" s="562" t="s">
        <v>326</v>
      </c>
      <c r="HZZ45" s="660" t="s">
        <v>283</v>
      </c>
      <c r="IAA45" s="562" t="s">
        <v>326</v>
      </c>
      <c r="IAB45" s="660" t="s">
        <v>283</v>
      </c>
      <c r="IAC45" s="562" t="s">
        <v>326</v>
      </c>
      <c r="IAD45" s="660" t="s">
        <v>283</v>
      </c>
      <c r="IAE45" s="562" t="s">
        <v>326</v>
      </c>
      <c r="IAF45" s="660" t="s">
        <v>283</v>
      </c>
      <c r="IAG45" s="562" t="s">
        <v>326</v>
      </c>
      <c r="IAH45" s="660" t="s">
        <v>283</v>
      </c>
      <c r="IAI45" s="562" t="s">
        <v>326</v>
      </c>
      <c r="IAJ45" s="660" t="s">
        <v>283</v>
      </c>
      <c r="IAK45" s="562" t="s">
        <v>326</v>
      </c>
      <c r="IAL45" s="660" t="s">
        <v>283</v>
      </c>
      <c r="IAM45" s="562" t="s">
        <v>326</v>
      </c>
      <c r="IAN45" s="660" t="s">
        <v>283</v>
      </c>
      <c r="IAO45" s="562" t="s">
        <v>326</v>
      </c>
      <c r="IAP45" s="660" t="s">
        <v>283</v>
      </c>
      <c r="IAQ45" s="562" t="s">
        <v>326</v>
      </c>
      <c r="IAR45" s="660" t="s">
        <v>283</v>
      </c>
      <c r="IAS45" s="562" t="s">
        <v>326</v>
      </c>
      <c r="IAT45" s="660" t="s">
        <v>283</v>
      </c>
      <c r="IAU45" s="562" t="s">
        <v>326</v>
      </c>
      <c r="IAV45" s="660" t="s">
        <v>283</v>
      </c>
      <c r="IAW45" s="562" t="s">
        <v>326</v>
      </c>
      <c r="IAX45" s="660" t="s">
        <v>283</v>
      </c>
      <c r="IAY45" s="562" t="s">
        <v>326</v>
      </c>
      <c r="IAZ45" s="660" t="s">
        <v>283</v>
      </c>
      <c r="IBA45" s="562" t="s">
        <v>326</v>
      </c>
      <c r="IBB45" s="660" t="s">
        <v>283</v>
      </c>
      <c r="IBC45" s="562" t="s">
        <v>326</v>
      </c>
      <c r="IBD45" s="660" t="s">
        <v>283</v>
      </c>
      <c r="IBE45" s="562" t="s">
        <v>326</v>
      </c>
      <c r="IBF45" s="660" t="s">
        <v>283</v>
      </c>
      <c r="IBG45" s="562" t="s">
        <v>326</v>
      </c>
      <c r="IBH45" s="660" t="s">
        <v>283</v>
      </c>
      <c r="IBI45" s="562" t="s">
        <v>326</v>
      </c>
      <c r="IBJ45" s="660" t="s">
        <v>283</v>
      </c>
      <c r="IBK45" s="562" t="s">
        <v>326</v>
      </c>
      <c r="IBL45" s="660" t="s">
        <v>283</v>
      </c>
      <c r="IBM45" s="562" t="s">
        <v>326</v>
      </c>
      <c r="IBN45" s="660" t="s">
        <v>283</v>
      </c>
      <c r="IBO45" s="562" t="s">
        <v>326</v>
      </c>
      <c r="IBP45" s="660" t="s">
        <v>283</v>
      </c>
      <c r="IBQ45" s="562" t="s">
        <v>326</v>
      </c>
      <c r="IBR45" s="660" t="s">
        <v>283</v>
      </c>
      <c r="IBS45" s="562" t="s">
        <v>326</v>
      </c>
      <c r="IBT45" s="660" t="s">
        <v>283</v>
      </c>
      <c r="IBU45" s="562" t="s">
        <v>326</v>
      </c>
      <c r="IBV45" s="660" t="s">
        <v>283</v>
      </c>
      <c r="IBW45" s="562" t="s">
        <v>326</v>
      </c>
      <c r="IBX45" s="660" t="s">
        <v>283</v>
      </c>
      <c r="IBY45" s="562" t="s">
        <v>326</v>
      </c>
      <c r="IBZ45" s="660" t="s">
        <v>283</v>
      </c>
      <c r="ICA45" s="562" t="s">
        <v>326</v>
      </c>
      <c r="ICB45" s="660" t="s">
        <v>283</v>
      </c>
      <c r="ICC45" s="562" t="s">
        <v>326</v>
      </c>
      <c r="ICD45" s="660" t="s">
        <v>283</v>
      </c>
      <c r="ICE45" s="562" t="s">
        <v>326</v>
      </c>
      <c r="ICF45" s="660" t="s">
        <v>283</v>
      </c>
      <c r="ICG45" s="562" t="s">
        <v>326</v>
      </c>
      <c r="ICH45" s="660" t="s">
        <v>283</v>
      </c>
      <c r="ICI45" s="562" t="s">
        <v>326</v>
      </c>
      <c r="ICJ45" s="660" t="s">
        <v>283</v>
      </c>
      <c r="ICK45" s="562" t="s">
        <v>326</v>
      </c>
      <c r="ICL45" s="660" t="s">
        <v>283</v>
      </c>
      <c r="ICM45" s="562" t="s">
        <v>326</v>
      </c>
      <c r="ICN45" s="660" t="s">
        <v>283</v>
      </c>
      <c r="ICO45" s="562" t="s">
        <v>326</v>
      </c>
      <c r="ICP45" s="660" t="s">
        <v>283</v>
      </c>
      <c r="ICQ45" s="562" t="s">
        <v>326</v>
      </c>
      <c r="ICR45" s="660" t="s">
        <v>283</v>
      </c>
      <c r="ICS45" s="562" t="s">
        <v>326</v>
      </c>
      <c r="ICT45" s="660" t="s">
        <v>283</v>
      </c>
      <c r="ICU45" s="562" t="s">
        <v>326</v>
      </c>
      <c r="ICV45" s="660" t="s">
        <v>283</v>
      </c>
      <c r="ICW45" s="562" t="s">
        <v>326</v>
      </c>
      <c r="ICX45" s="660" t="s">
        <v>283</v>
      </c>
      <c r="ICY45" s="562" t="s">
        <v>326</v>
      </c>
      <c r="ICZ45" s="660" t="s">
        <v>283</v>
      </c>
      <c r="IDA45" s="562" t="s">
        <v>326</v>
      </c>
      <c r="IDB45" s="660" t="s">
        <v>283</v>
      </c>
      <c r="IDC45" s="562" t="s">
        <v>326</v>
      </c>
      <c r="IDD45" s="660" t="s">
        <v>283</v>
      </c>
      <c r="IDE45" s="562" t="s">
        <v>326</v>
      </c>
      <c r="IDF45" s="660" t="s">
        <v>283</v>
      </c>
      <c r="IDG45" s="562" t="s">
        <v>326</v>
      </c>
      <c r="IDH45" s="660" t="s">
        <v>283</v>
      </c>
      <c r="IDI45" s="562" t="s">
        <v>326</v>
      </c>
      <c r="IDJ45" s="660" t="s">
        <v>283</v>
      </c>
      <c r="IDK45" s="562" t="s">
        <v>326</v>
      </c>
      <c r="IDL45" s="660" t="s">
        <v>283</v>
      </c>
      <c r="IDM45" s="562" t="s">
        <v>326</v>
      </c>
      <c r="IDN45" s="660" t="s">
        <v>283</v>
      </c>
      <c r="IDO45" s="562" t="s">
        <v>326</v>
      </c>
      <c r="IDP45" s="660" t="s">
        <v>283</v>
      </c>
      <c r="IDQ45" s="562" t="s">
        <v>326</v>
      </c>
      <c r="IDR45" s="660" t="s">
        <v>283</v>
      </c>
      <c r="IDS45" s="562" t="s">
        <v>326</v>
      </c>
      <c r="IDT45" s="660" t="s">
        <v>283</v>
      </c>
      <c r="IDU45" s="562" t="s">
        <v>326</v>
      </c>
      <c r="IDV45" s="660" t="s">
        <v>283</v>
      </c>
      <c r="IDW45" s="562" t="s">
        <v>326</v>
      </c>
      <c r="IDX45" s="660" t="s">
        <v>283</v>
      </c>
      <c r="IDY45" s="562" t="s">
        <v>326</v>
      </c>
      <c r="IDZ45" s="660" t="s">
        <v>283</v>
      </c>
      <c r="IEA45" s="562" t="s">
        <v>326</v>
      </c>
      <c r="IEB45" s="660" t="s">
        <v>283</v>
      </c>
      <c r="IEC45" s="562" t="s">
        <v>326</v>
      </c>
      <c r="IED45" s="660" t="s">
        <v>283</v>
      </c>
      <c r="IEE45" s="562" t="s">
        <v>326</v>
      </c>
      <c r="IEF45" s="660" t="s">
        <v>283</v>
      </c>
      <c r="IEG45" s="562" t="s">
        <v>326</v>
      </c>
      <c r="IEH45" s="660" t="s">
        <v>283</v>
      </c>
      <c r="IEI45" s="562" t="s">
        <v>326</v>
      </c>
      <c r="IEJ45" s="660" t="s">
        <v>283</v>
      </c>
      <c r="IEK45" s="562" t="s">
        <v>326</v>
      </c>
      <c r="IEL45" s="660" t="s">
        <v>283</v>
      </c>
      <c r="IEM45" s="562" t="s">
        <v>326</v>
      </c>
      <c r="IEN45" s="660" t="s">
        <v>283</v>
      </c>
      <c r="IEO45" s="562" t="s">
        <v>326</v>
      </c>
      <c r="IEP45" s="660" t="s">
        <v>283</v>
      </c>
      <c r="IEQ45" s="562" t="s">
        <v>326</v>
      </c>
      <c r="IER45" s="660" t="s">
        <v>283</v>
      </c>
      <c r="IES45" s="562" t="s">
        <v>326</v>
      </c>
      <c r="IET45" s="660" t="s">
        <v>283</v>
      </c>
      <c r="IEU45" s="562" t="s">
        <v>326</v>
      </c>
      <c r="IEV45" s="660" t="s">
        <v>283</v>
      </c>
      <c r="IEW45" s="562" t="s">
        <v>326</v>
      </c>
      <c r="IEX45" s="660" t="s">
        <v>283</v>
      </c>
      <c r="IEY45" s="562" t="s">
        <v>326</v>
      </c>
      <c r="IEZ45" s="660" t="s">
        <v>283</v>
      </c>
      <c r="IFA45" s="562" t="s">
        <v>326</v>
      </c>
      <c r="IFB45" s="660" t="s">
        <v>283</v>
      </c>
      <c r="IFC45" s="562" t="s">
        <v>326</v>
      </c>
      <c r="IFD45" s="660" t="s">
        <v>283</v>
      </c>
      <c r="IFE45" s="562" t="s">
        <v>326</v>
      </c>
      <c r="IFF45" s="660" t="s">
        <v>283</v>
      </c>
      <c r="IFG45" s="562" t="s">
        <v>326</v>
      </c>
      <c r="IFH45" s="660" t="s">
        <v>283</v>
      </c>
      <c r="IFI45" s="562" t="s">
        <v>326</v>
      </c>
      <c r="IFJ45" s="660" t="s">
        <v>283</v>
      </c>
      <c r="IFK45" s="562" t="s">
        <v>326</v>
      </c>
      <c r="IFL45" s="660" t="s">
        <v>283</v>
      </c>
      <c r="IFM45" s="562" t="s">
        <v>326</v>
      </c>
      <c r="IFN45" s="660" t="s">
        <v>283</v>
      </c>
      <c r="IFO45" s="562" t="s">
        <v>326</v>
      </c>
      <c r="IFP45" s="660" t="s">
        <v>283</v>
      </c>
      <c r="IFQ45" s="562" t="s">
        <v>326</v>
      </c>
      <c r="IFR45" s="660" t="s">
        <v>283</v>
      </c>
      <c r="IFS45" s="562" t="s">
        <v>326</v>
      </c>
      <c r="IFT45" s="660" t="s">
        <v>283</v>
      </c>
      <c r="IFU45" s="562" t="s">
        <v>326</v>
      </c>
      <c r="IFV45" s="660" t="s">
        <v>283</v>
      </c>
      <c r="IFW45" s="562" t="s">
        <v>326</v>
      </c>
      <c r="IFX45" s="660" t="s">
        <v>283</v>
      </c>
      <c r="IFY45" s="562" t="s">
        <v>326</v>
      </c>
      <c r="IFZ45" s="660" t="s">
        <v>283</v>
      </c>
      <c r="IGA45" s="562" t="s">
        <v>326</v>
      </c>
      <c r="IGB45" s="660" t="s">
        <v>283</v>
      </c>
      <c r="IGC45" s="562" t="s">
        <v>326</v>
      </c>
      <c r="IGD45" s="660" t="s">
        <v>283</v>
      </c>
      <c r="IGE45" s="562" t="s">
        <v>326</v>
      </c>
      <c r="IGF45" s="660" t="s">
        <v>283</v>
      </c>
      <c r="IGG45" s="562" t="s">
        <v>326</v>
      </c>
      <c r="IGH45" s="660" t="s">
        <v>283</v>
      </c>
      <c r="IGI45" s="562" t="s">
        <v>326</v>
      </c>
      <c r="IGJ45" s="660" t="s">
        <v>283</v>
      </c>
      <c r="IGK45" s="562" t="s">
        <v>326</v>
      </c>
      <c r="IGL45" s="660" t="s">
        <v>283</v>
      </c>
      <c r="IGM45" s="562" t="s">
        <v>326</v>
      </c>
      <c r="IGN45" s="660" t="s">
        <v>283</v>
      </c>
      <c r="IGO45" s="562" t="s">
        <v>326</v>
      </c>
      <c r="IGP45" s="660" t="s">
        <v>283</v>
      </c>
      <c r="IGQ45" s="562" t="s">
        <v>326</v>
      </c>
      <c r="IGR45" s="660" t="s">
        <v>283</v>
      </c>
      <c r="IGS45" s="562" t="s">
        <v>326</v>
      </c>
      <c r="IGT45" s="660" t="s">
        <v>283</v>
      </c>
      <c r="IGU45" s="562" t="s">
        <v>326</v>
      </c>
      <c r="IGV45" s="660" t="s">
        <v>283</v>
      </c>
      <c r="IGW45" s="562" t="s">
        <v>326</v>
      </c>
      <c r="IGX45" s="660" t="s">
        <v>283</v>
      </c>
      <c r="IGY45" s="562" t="s">
        <v>326</v>
      </c>
      <c r="IGZ45" s="660" t="s">
        <v>283</v>
      </c>
      <c r="IHA45" s="562" t="s">
        <v>326</v>
      </c>
      <c r="IHB45" s="660" t="s">
        <v>283</v>
      </c>
      <c r="IHC45" s="562" t="s">
        <v>326</v>
      </c>
      <c r="IHD45" s="660" t="s">
        <v>283</v>
      </c>
      <c r="IHE45" s="562" t="s">
        <v>326</v>
      </c>
      <c r="IHF45" s="660" t="s">
        <v>283</v>
      </c>
      <c r="IHG45" s="562" t="s">
        <v>326</v>
      </c>
      <c r="IHH45" s="660" t="s">
        <v>283</v>
      </c>
      <c r="IHI45" s="562" t="s">
        <v>326</v>
      </c>
      <c r="IHJ45" s="660" t="s">
        <v>283</v>
      </c>
      <c r="IHK45" s="562" t="s">
        <v>326</v>
      </c>
      <c r="IHL45" s="660" t="s">
        <v>283</v>
      </c>
      <c r="IHM45" s="562" t="s">
        <v>326</v>
      </c>
      <c r="IHN45" s="660" t="s">
        <v>283</v>
      </c>
      <c r="IHO45" s="562" t="s">
        <v>326</v>
      </c>
      <c r="IHP45" s="660" t="s">
        <v>283</v>
      </c>
      <c r="IHQ45" s="562" t="s">
        <v>326</v>
      </c>
      <c r="IHR45" s="660" t="s">
        <v>283</v>
      </c>
      <c r="IHS45" s="562" t="s">
        <v>326</v>
      </c>
      <c r="IHT45" s="660" t="s">
        <v>283</v>
      </c>
      <c r="IHU45" s="562" t="s">
        <v>326</v>
      </c>
      <c r="IHV45" s="660" t="s">
        <v>283</v>
      </c>
      <c r="IHW45" s="562" t="s">
        <v>326</v>
      </c>
      <c r="IHX45" s="660" t="s">
        <v>283</v>
      </c>
      <c r="IHY45" s="562" t="s">
        <v>326</v>
      </c>
      <c r="IHZ45" s="660" t="s">
        <v>283</v>
      </c>
      <c r="IIA45" s="562" t="s">
        <v>326</v>
      </c>
      <c r="IIB45" s="660" t="s">
        <v>283</v>
      </c>
      <c r="IIC45" s="562" t="s">
        <v>326</v>
      </c>
      <c r="IID45" s="660" t="s">
        <v>283</v>
      </c>
      <c r="IIE45" s="562" t="s">
        <v>326</v>
      </c>
      <c r="IIF45" s="660" t="s">
        <v>283</v>
      </c>
      <c r="IIG45" s="562" t="s">
        <v>326</v>
      </c>
      <c r="IIH45" s="660" t="s">
        <v>283</v>
      </c>
      <c r="III45" s="562" t="s">
        <v>326</v>
      </c>
      <c r="IIJ45" s="660" t="s">
        <v>283</v>
      </c>
      <c r="IIK45" s="562" t="s">
        <v>326</v>
      </c>
      <c r="IIL45" s="660" t="s">
        <v>283</v>
      </c>
      <c r="IIM45" s="562" t="s">
        <v>326</v>
      </c>
      <c r="IIN45" s="660" t="s">
        <v>283</v>
      </c>
      <c r="IIO45" s="562" t="s">
        <v>326</v>
      </c>
      <c r="IIP45" s="660" t="s">
        <v>283</v>
      </c>
      <c r="IIQ45" s="562" t="s">
        <v>326</v>
      </c>
      <c r="IIR45" s="660" t="s">
        <v>283</v>
      </c>
      <c r="IIS45" s="562" t="s">
        <v>326</v>
      </c>
      <c r="IIT45" s="660" t="s">
        <v>283</v>
      </c>
      <c r="IIU45" s="562" t="s">
        <v>326</v>
      </c>
      <c r="IIV45" s="660" t="s">
        <v>283</v>
      </c>
      <c r="IIW45" s="562" t="s">
        <v>326</v>
      </c>
      <c r="IIX45" s="660" t="s">
        <v>283</v>
      </c>
      <c r="IIY45" s="562" t="s">
        <v>326</v>
      </c>
      <c r="IIZ45" s="660" t="s">
        <v>283</v>
      </c>
      <c r="IJA45" s="562" t="s">
        <v>326</v>
      </c>
      <c r="IJB45" s="660" t="s">
        <v>283</v>
      </c>
      <c r="IJC45" s="562" t="s">
        <v>326</v>
      </c>
      <c r="IJD45" s="660" t="s">
        <v>283</v>
      </c>
      <c r="IJE45" s="562" t="s">
        <v>326</v>
      </c>
      <c r="IJF45" s="660" t="s">
        <v>283</v>
      </c>
      <c r="IJG45" s="562" t="s">
        <v>326</v>
      </c>
      <c r="IJH45" s="660" t="s">
        <v>283</v>
      </c>
      <c r="IJI45" s="562" t="s">
        <v>326</v>
      </c>
      <c r="IJJ45" s="660" t="s">
        <v>283</v>
      </c>
      <c r="IJK45" s="562" t="s">
        <v>326</v>
      </c>
      <c r="IJL45" s="660" t="s">
        <v>283</v>
      </c>
      <c r="IJM45" s="562" t="s">
        <v>326</v>
      </c>
      <c r="IJN45" s="660" t="s">
        <v>283</v>
      </c>
      <c r="IJO45" s="562" t="s">
        <v>326</v>
      </c>
      <c r="IJP45" s="660" t="s">
        <v>283</v>
      </c>
      <c r="IJQ45" s="562" t="s">
        <v>326</v>
      </c>
      <c r="IJR45" s="660" t="s">
        <v>283</v>
      </c>
      <c r="IJS45" s="562" t="s">
        <v>326</v>
      </c>
      <c r="IJT45" s="660" t="s">
        <v>283</v>
      </c>
      <c r="IJU45" s="562" t="s">
        <v>326</v>
      </c>
      <c r="IJV45" s="660" t="s">
        <v>283</v>
      </c>
      <c r="IJW45" s="562" t="s">
        <v>326</v>
      </c>
      <c r="IJX45" s="660" t="s">
        <v>283</v>
      </c>
      <c r="IJY45" s="562" t="s">
        <v>326</v>
      </c>
      <c r="IJZ45" s="660" t="s">
        <v>283</v>
      </c>
      <c r="IKA45" s="562" t="s">
        <v>326</v>
      </c>
      <c r="IKB45" s="660" t="s">
        <v>283</v>
      </c>
      <c r="IKC45" s="562" t="s">
        <v>326</v>
      </c>
      <c r="IKD45" s="660" t="s">
        <v>283</v>
      </c>
      <c r="IKE45" s="562" t="s">
        <v>326</v>
      </c>
      <c r="IKF45" s="660" t="s">
        <v>283</v>
      </c>
      <c r="IKG45" s="562" t="s">
        <v>326</v>
      </c>
      <c r="IKH45" s="660" t="s">
        <v>283</v>
      </c>
      <c r="IKI45" s="562" t="s">
        <v>326</v>
      </c>
      <c r="IKJ45" s="660" t="s">
        <v>283</v>
      </c>
      <c r="IKK45" s="562" t="s">
        <v>326</v>
      </c>
      <c r="IKL45" s="660" t="s">
        <v>283</v>
      </c>
      <c r="IKM45" s="562" t="s">
        <v>326</v>
      </c>
      <c r="IKN45" s="660" t="s">
        <v>283</v>
      </c>
      <c r="IKO45" s="562" t="s">
        <v>326</v>
      </c>
      <c r="IKP45" s="660" t="s">
        <v>283</v>
      </c>
      <c r="IKQ45" s="562" t="s">
        <v>326</v>
      </c>
      <c r="IKR45" s="660" t="s">
        <v>283</v>
      </c>
      <c r="IKS45" s="562" t="s">
        <v>326</v>
      </c>
      <c r="IKT45" s="660" t="s">
        <v>283</v>
      </c>
      <c r="IKU45" s="562" t="s">
        <v>326</v>
      </c>
      <c r="IKV45" s="660" t="s">
        <v>283</v>
      </c>
      <c r="IKW45" s="562" t="s">
        <v>326</v>
      </c>
      <c r="IKX45" s="660" t="s">
        <v>283</v>
      </c>
      <c r="IKY45" s="562" t="s">
        <v>326</v>
      </c>
      <c r="IKZ45" s="660" t="s">
        <v>283</v>
      </c>
      <c r="ILA45" s="562" t="s">
        <v>326</v>
      </c>
      <c r="ILB45" s="660" t="s">
        <v>283</v>
      </c>
      <c r="ILC45" s="562" t="s">
        <v>326</v>
      </c>
      <c r="ILD45" s="660" t="s">
        <v>283</v>
      </c>
      <c r="ILE45" s="562" t="s">
        <v>326</v>
      </c>
      <c r="ILF45" s="660" t="s">
        <v>283</v>
      </c>
      <c r="ILG45" s="562" t="s">
        <v>326</v>
      </c>
      <c r="ILH45" s="660" t="s">
        <v>283</v>
      </c>
      <c r="ILI45" s="562" t="s">
        <v>326</v>
      </c>
      <c r="ILJ45" s="660" t="s">
        <v>283</v>
      </c>
      <c r="ILK45" s="562" t="s">
        <v>326</v>
      </c>
      <c r="ILL45" s="660" t="s">
        <v>283</v>
      </c>
      <c r="ILM45" s="562" t="s">
        <v>326</v>
      </c>
      <c r="ILN45" s="660" t="s">
        <v>283</v>
      </c>
      <c r="ILO45" s="562" t="s">
        <v>326</v>
      </c>
      <c r="ILP45" s="660" t="s">
        <v>283</v>
      </c>
      <c r="ILQ45" s="562" t="s">
        <v>326</v>
      </c>
      <c r="ILR45" s="660" t="s">
        <v>283</v>
      </c>
      <c r="ILS45" s="562" t="s">
        <v>326</v>
      </c>
      <c r="ILT45" s="660" t="s">
        <v>283</v>
      </c>
      <c r="ILU45" s="562" t="s">
        <v>326</v>
      </c>
      <c r="ILV45" s="660" t="s">
        <v>283</v>
      </c>
      <c r="ILW45" s="562" t="s">
        <v>326</v>
      </c>
      <c r="ILX45" s="660" t="s">
        <v>283</v>
      </c>
      <c r="ILY45" s="562" t="s">
        <v>326</v>
      </c>
      <c r="ILZ45" s="660" t="s">
        <v>283</v>
      </c>
      <c r="IMA45" s="562" t="s">
        <v>326</v>
      </c>
      <c r="IMB45" s="660" t="s">
        <v>283</v>
      </c>
      <c r="IMC45" s="562" t="s">
        <v>326</v>
      </c>
      <c r="IMD45" s="660" t="s">
        <v>283</v>
      </c>
      <c r="IME45" s="562" t="s">
        <v>326</v>
      </c>
      <c r="IMF45" s="660" t="s">
        <v>283</v>
      </c>
      <c r="IMG45" s="562" t="s">
        <v>326</v>
      </c>
      <c r="IMH45" s="660" t="s">
        <v>283</v>
      </c>
      <c r="IMI45" s="562" t="s">
        <v>326</v>
      </c>
      <c r="IMJ45" s="660" t="s">
        <v>283</v>
      </c>
      <c r="IMK45" s="562" t="s">
        <v>326</v>
      </c>
      <c r="IML45" s="660" t="s">
        <v>283</v>
      </c>
      <c r="IMM45" s="562" t="s">
        <v>326</v>
      </c>
      <c r="IMN45" s="660" t="s">
        <v>283</v>
      </c>
      <c r="IMO45" s="562" t="s">
        <v>326</v>
      </c>
      <c r="IMP45" s="660" t="s">
        <v>283</v>
      </c>
      <c r="IMQ45" s="562" t="s">
        <v>326</v>
      </c>
      <c r="IMR45" s="660" t="s">
        <v>283</v>
      </c>
      <c r="IMS45" s="562" t="s">
        <v>326</v>
      </c>
      <c r="IMT45" s="660" t="s">
        <v>283</v>
      </c>
      <c r="IMU45" s="562" t="s">
        <v>326</v>
      </c>
      <c r="IMV45" s="660" t="s">
        <v>283</v>
      </c>
      <c r="IMW45" s="562" t="s">
        <v>326</v>
      </c>
      <c r="IMX45" s="660" t="s">
        <v>283</v>
      </c>
      <c r="IMY45" s="562" t="s">
        <v>326</v>
      </c>
      <c r="IMZ45" s="660" t="s">
        <v>283</v>
      </c>
      <c r="INA45" s="562" t="s">
        <v>326</v>
      </c>
      <c r="INB45" s="660" t="s">
        <v>283</v>
      </c>
      <c r="INC45" s="562" t="s">
        <v>326</v>
      </c>
      <c r="IND45" s="660" t="s">
        <v>283</v>
      </c>
      <c r="INE45" s="562" t="s">
        <v>326</v>
      </c>
      <c r="INF45" s="660" t="s">
        <v>283</v>
      </c>
      <c r="ING45" s="562" t="s">
        <v>326</v>
      </c>
      <c r="INH45" s="660" t="s">
        <v>283</v>
      </c>
      <c r="INI45" s="562" t="s">
        <v>326</v>
      </c>
      <c r="INJ45" s="660" t="s">
        <v>283</v>
      </c>
      <c r="INK45" s="562" t="s">
        <v>326</v>
      </c>
      <c r="INL45" s="660" t="s">
        <v>283</v>
      </c>
      <c r="INM45" s="562" t="s">
        <v>326</v>
      </c>
      <c r="INN45" s="660" t="s">
        <v>283</v>
      </c>
      <c r="INO45" s="562" t="s">
        <v>326</v>
      </c>
      <c r="INP45" s="660" t="s">
        <v>283</v>
      </c>
      <c r="INQ45" s="562" t="s">
        <v>326</v>
      </c>
      <c r="INR45" s="660" t="s">
        <v>283</v>
      </c>
      <c r="INS45" s="562" t="s">
        <v>326</v>
      </c>
      <c r="INT45" s="660" t="s">
        <v>283</v>
      </c>
      <c r="INU45" s="562" t="s">
        <v>326</v>
      </c>
      <c r="INV45" s="660" t="s">
        <v>283</v>
      </c>
      <c r="INW45" s="562" t="s">
        <v>326</v>
      </c>
      <c r="INX45" s="660" t="s">
        <v>283</v>
      </c>
      <c r="INY45" s="562" t="s">
        <v>326</v>
      </c>
      <c r="INZ45" s="660" t="s">
        <v>283</v>
      </c>
      <c r="IOA45" s="562" t="s">
        <v>326</v>
      </c>
      <c r="IOB45" s="660" t="s">
        <v>283</v>
      </c>
      <c r="IOC45" s="562" t="s">
        <v>326</v>
      </c>
      <c r="IOD45" s="660" t="s">
        <v>283</v>
      </c>
      <c r="IOE45" s="562" t="s">
        <v>326</v>
      </c>
      <c r="IOF45" s="660" t="s">
        <v>283</v>
      </c>
      <c r="IOG45" s="562" t="s">
        <v>326</v>
      </c>
      <c r="IOH45" s="660" t="s">
        <v>283</v>
      </c>
      <c r="IOI45" s="562" t="s">
        <v>326</v>
      </c>
      <c r="IOJ45" s="660" t="s">
        <v>283</v>
      </c>
      <c r="IOK45" s="562" t="s">
        <v>326</v>
      </c>
      <c r="IOL45" s="660" t="s">
        <v>283</v>
      </c>
      <c r="IOM45" s="562" t="s">
        <v>326</v>
      </c>
      <c r="ION45" s="660" t="s">
        <v>283</v>
      </c>
      <c r="IOO45" s="562" t="s">
        <v>326</v>
      </c>
      <c r="IOP45" s="660" t="s">
        <v>283</v>
      </c>
      <c r="IOQ45" s="562" t="s">
        <v>326</v>
      </c>
      <c r="IOR45" s="660" t="s">
        <v>283</v>
      </c>
      <c r="IOS45" s="562" t="s">
        <v>326</v>
      </c>
      <c r="IOT45" s="660" t="s">
        <v>283</v>
      </c>
      <c r="IOU45" s="562" t="s">
        <v>326</v>
      </c>
      <c r="IOV45" s="660" t="s">
        <v>283</v>
      </c>
      <c r="IOW45" s="562" t="s">
        <v>326</v>
      </c>
      <c r="IOX45" s="660" t="s">
        <v>283</v>
      </c>
      <c r="IOY45" s="562" t="s">
        <v>326</v>
      </c>
      <c r="IOZ45" s="660" t="s">
        <v>283</v>
      </c>
      <c r="IPA45" s="562" t="s">
        <v>326</v>
      </c>
      <c r="IPB45" s="660" t="s">
        <v>283</v>
      </c>
      <c r="IPC45" s="562" t="s">
        <v>326</v>
      </c>
      <c r="IPD45" s="660" t="s">
        <v>283</v>
      </c>
      <c r="IPE45" s="562" t="s">
        <v>326</v>
      </c>
      <c r="IPF45" s="660" t="s">
        <v>283</v>
      </c>
      <c r="IPG45" s="562" t="s">
        <v>326</v>
      </c>
      <c r="IPH45" s="660" t="s">
        <v>283</v>
      </c>
      <c r="IPI45" s="562" t="s">
        <v>326</v>
      </c>
      <c r="IPJ45" s="660" t="s">
        <v>283</v>
      </c>
      <c r="IPK45" s="562" t="s">
        <v>326</v>
      </c>
      <c r="IPL45" s="660" t="s">
        <v>283</v>
      </c>
      <c r="IPM45" s="562" t="s">
        <v>326</v>
      </c>
      <c r="IPN45" s="660" t="s">
        <v>283</v>
      </c>
      <c r="IPO45" s="562" t="s">
        <v>326</v>
      </c>
      <c r="IPP45" s="660" t="s">
        <v>283</v>
      </c>
      <c r="IPQ45" s="562" t="s">
        <v>326</v>
      </c>
      <c r="IPR45" s="660" t="s">
        <v>283</v>
      </c>
      <c r="IPS45" s="562" t="s">
        <v>326</v>
      </c>
      <c r="IPT45" s="660" t="s">
        <v>283</v>
      </c>
      <c r="IPU45" s="562" t="s">
        <v>326</v>
      </c>
      <c r="IPV45" s="660" t="s">
        <v>283</v>
      </c>
      <c r="IPW45" s="562" t="s">
        <v>326</v>
      </c>
      <c r="IPX45" s="660" t="s">
        <v>283</v>
      </c>
      <c r="IPY45" s="562" t="s">
        <v>326</v>
      </c>
      <c r="IPZ45" s="660" t="s">
        <v>283</v>
      </c>
      <c r="IQA45" s="562" t="s">
        <v>326</v>
      </c>
      <c r="IQB45" s="660" t="s">
        <v>283</v>
      </c>
      <c r="IQC45" s="562" t="s">
        <v>326</v>
      </c>
      <c r="IQD45" s="660" t="s">
        <v>283</v>
      </c>
      <c r="IQE45" s="562" t="s">
        <v>326</v>
      </c>
      <c r="IQF45" s="660" t="s">
        <v>283</v>
      </c>
      <c r="IQG45" s="562" t="s">
        <v>326</v>
      </c>
      <c r="IQH45" s="660" t="s">
        <v>283</v>
      </c>
      <c r="IQI45" s="562" t="s">
        <v>326</v>
      </c>
      <c r="IQJ45" s="660" t="s">
        <v>283</v>
      </c>
      <c r="IQK45" s="562" t="s">
        <v>326</v>
      </c>
      <c r="IQL45" s="660" t="s">
        <v>283</v>
      </c>
      <c r="IQM45" s="562" t="s">
        <v>326</v>
      </c>
      <c r="IQN45" s="660" t="s">
        <v>283</v>
      </c>
      <c r="IQO45" s="562" t="s">
        <v>326</v>
      </c>
      <c r="IQP45" s="660" t="s">
        <v>283</v>
      </c>
      <c r="IQQ45" s="562" t="s">
        <v>326</v>
      </c>
      <c r="IQR45" s="660" t="s">
        <v>283</v>
      </c>
      <c r="IQS45" s="562" t="s">
        <v>326</v>
      </c>
      <c r="IQT45" s="660" t="s">
        <v>283</v>
      </c>
      <c r="IQU45" s="562" t="s">
        <v>326</v>
      </c>
      <c r="IQV45" s="660" t="s">
        <v>283</v>
      </c>
      <c r="IQW45" s="562" t="s">
        <v>326</v>
      </c>
      <c r="IQX45" s="660" t="s">
        <v>283</v>
      </c>
      <c r="IQY45" s="562" t="s">
        <v>326</v>
      </c>
      <c r="IQZ45" s="660" t="s">
        <v>283</v>
      </c>
      <c r="IRA45" s="562" t="s">
        <v>326</v>
      </c>
      <c r="IRB45" s="660" t="s">
        <v>283</v>
      </c>
      <c r="IRC45" s="562" t="s">
        <v>326</v>
      </c>
      <c r="IRD45" s="660" t="s">
        <v>283</v>
      </c>
      <c r="IRE45" s="562" t="s">
        <v>326</v>
      </c>
      <c r="IRF45" s="660" t="s">
        <v>283</v>
      </c>
      <c r="IRG45" s="562" t="s">
        <v>326</v>
      </c>
      <c r="IRH45" s="660" t="s">
        <v>283</v>
      </c>
      <c r="IRI45" s="562" t="s">
        <v>326</v>
      </c>
      <c r="IRJ45" s="660" t="s">
        <v>283</v>
      </c>
      <c r="IRK45" s="562" t="s">
        <v>326</v>
      </c>
      <c r="IRL45" s="660" t="s">
        <v>283</v>
      </c>
      <c r="IRM45" s="562" t="s">
        <v>326</v>
      </c>
      <c r="IRN45" s="660" t="s">
        <v>283</v>
      </c>
      <c r="IRO45" s="562" t="s">
        <v>326</v>
      </c>
      <c r="IRP45" s="660" t="s">
        <v>283</v>
      </c>
      <c r="IRQ45" s="562" t="s">
        <v>326</v>
      </c>
      <c r="IRR45" s="660" t="s">
        <v>283</v>
      </c>
      <c r="IRS45" s="562" t="s">
        <v>326</v>
      </c>
      <c r="IRT45" s="660" t="s">
        <v>283</v>
      </c>
      <c r="IRU45" s="562" t="s">
        <v>326</v>
      </c>
      <c r="IRV45" s="660" t="s">
        <v>283</v>
      </c>
      <c r="IRW45" s="562" t="s">
        <v>326</v>
      </c>
      <c r="IRX45" s="660" t="s">
        <v>283</v>
      </c>
      <c r="IRY45" s="562" t="s">
        <v>326</v>
      </c>
      <c r="IRZ45" s="660" t="s">
        <v>283</v>
      </c>
      <c r="ISA45" s="562" t="s">
        <v>326</v>
      </c>
      <c r="ISB45" s="660" t="s">
        <v>283</v>
      </c>
      <c r="ISC45" s="562" t="s">
        <v>326</v>
      </c>
      <c r="ISD45" s="660" t="s">
        <v>283</v>
      </c>
      <c r="ISE45" s="562" t="s">
        <v>326</v>
      </c>
      <c r="ISF45" s="660" t="s">
        <v>283</v>
      </c>
      <c r="ISG45" s="562" t="s">
        <v>326</v>
      </c>
      <c r="ISH45" s="660" t="s">
        <v>283</v>
      </c>
      <c r="ISI45" s="562" t="s">
        <v>326</v>
      </c>
      <c r="ISJ45" s="660" t="s">
        <v>283</v>
      </c>
      <c r="ISK45" s="562" t="s">
        <v>326</v>
      </c>
      <c r="ISL45" s="660" t="s">
        <v>283</v>
      </c>
      <c r="ISM45" s="562" t="s">
        <v>326</v>
      </c>
      <c r="ISN45" s="660" t="s">
        <v>283</v>
      </c>
      <c r="ISO45" s="562" t="s">
        <v>326</v>
      </c>
      <c r="ISP45" s="660" t="s">
        <v>283</v>
      </c>
      <c r="ISQ45" s="562" t="s">
        <v>326</v>
      </c>
      <c r="ISR45" s="660" t="s">
        <v>283</v>
      </c>
      <c r="ISS45" s="562" t="s">
        <v>326</v>
      </c>
      <c r="IST45" s="660" t="s">
        <v>283</v>
      </c>
      <c r="ISU45" s="562" t="s">
        <v>326</v>
      </c>
      <c r="ISV45" s="660" t="s">
        <v>283</v>
      </c>
      <c r="ISW45" s="562" t="s">
        <v>326</v>
      </c>
      <c r="ISX45" s="660" t="s">
        <v>283</v>
      </c>
      <c r="ISY45" s="562" t="s">
        <v>326</v>
      </c>
      <c r="ISZ45" s="660" t="s">
        <v>283</v>
      </c>
      <c r="ITA45" s="562" t="s">
        <v>326</v>
      </c>
      <c r="ITB45" s="660" t="s">
        <v>283</v>
      </c>
      <c r="ITC45" s="562" t="s">
        <v>326</v>
      </c>
      <c r="ITD45" s="660" t="s">
        <v>283</v>
      </c>
      <c r="ITE45" s="562" t="s">
        <v>326</v>
      </c>
      <c r="ITF45" s="660" t="s">
        <v>283</v>
      </c>
      <c r="ITG45" s="562" t="s">
        <v>326</v>
      </c>
      <c r="ITH45" s="660" t="s">
        <v>283</v>
      </c>
      <c r="ITI45" s="562" t="s">
        <v>326</v>
      </c>
      <c r="ITJ45" s="660" t="s">
        <v>283</v>
      </c>
      <c r="ITK45" s="562" t="s">
        <v>326</v>
      </c>
      <c r="ITL45" s="660" t="s">
        <v>283</v>
      </c>
      <c r="ITM45" s="562" t="s">
        <v>326</v>
      </c>
      <c r="ITN45" s="660" t="s">
        <v>283</v>
      </c>
      <c r="ITO45" s="562" t="s">
        <v>326</v>
      </c>
      <c r="ITP45" s="660" t="s">
        <v>283</v>
      </c>
      <c r="ITQ45" s="562" t="s">
        <v>326</v>
      </c>
      <c r="ITR45" s="660" t="s">
        <v>283</v>
      </c>
      <c r="ITS45" s="562" t="s">
        <v>326</v>
      </c>
      <c r="ITT45" s="660" t="s">
        <v>283</v>
      </c>
      <c r="ITU45" s="562" t="s">
        <v>326</v>
      </c>
      <c r="ITV45" s="660" t="s">
        <v>283</v>
      </c>
      <c r="ITW45" s="562" t="s">
        <v>326</v>
      </c>
      <c r="ITX45" s="660" t="s">
        <v>283</v>
      </c>
      <c r="ITY45" s="562" t="s">
        <v>326</v>
      </c>
      <c r="ITZ45" s="660" t="s">
        <v>283</v>
      </c>
      <c r="IUA45" s="562" t="s">
        <v>326</v>
      </c>
      <c r="IUB45" s="660" t="s">
        <v>283</v>
      </c>
      <c r="IUC45" s="562" t="s">
        <v>326</v>
      </c>
      <c r="IUD45" s="660" t="s">
        <v>283</v>
      </c>
      <c r="IUE45" s="562" t="s">
        <v>326</v>
      </c>
      <c r="IUF45" s="660" t="s">
        <v>283</v>
      </c>
      <c r="IUG45" s="562" t="s">
        <v>326</v>
      </c>
      <c r="IUH45" s="660" t="s">
        <v>283</v>
      </c>
      <c r="IUI45" s="562" t="s">
        <v>326</v>
      </c>
      <c r="IUJ45" s="660" t="s">
        <v>283</v>
      </c>
      <c r="IUK45" s="562" t="s">
        <v>326</v>
      </c>
      <c r="IUL45" s="660" t="s">
        <v>283</v>
      </c>
      <c r="IUM45" s="562" t="s">
        <v>326</v>
      </c>
      <c r="IUN45" s="660" t="s">
        <v>283</v>
      </c>
      <c r="IUO45" s="562" t="s">
        <v>326</v>
      </c>
      <c r="IUP45" s="660" t="s">
        <v>283</v>
      </c>
      <c r="IUQ45" s="562" t="s">
        <v>326</v>
      </c>
      <c r="IUR45" s="660" t="s">
        <v>283</v>
      </c>
      <c r="IUS45" s="562" t="s">
        <v>326</v>
      </c>
      <c r="IUT45" s="660" t="s">
        <v>283</v>
      </c>
      <c r="IUU45" s="562" t="s">
        <v>326</v>
      </c>
      <c r="IUV45" s="660" t="s">
        <v>283</v>
      </c>
      <c r="IUW45" s="562" t="s">
        <v>326</v>
      </c>
      <c r="IUX45" s="660" t="s">
        <v>283</v>
      </c>
      <c r="IUY45" s="562" t="s">
        <v>326</v>
      </c>
      <c r="IUZ45" s="660" t="s">
        <v>283</v>
      </c>
      <c r="IVA45" s="562" t="s">
        <v>326</v>
      </c>
      <c r="IVB45" s="660" t="s">
        <v>283</v>
      </c>
      <c r="IVC45" s="562" t="s">
        <v>326</v>
      </c>
      <c r="IVD45" s="660" t="s">
        <v>283</v>
      </c>
      <c r="IVE45" s="562" t="s">
        <v>326</v>
      </c>
      <c r="IVF45" s="660" t="s">
        <v>283</v>
      </c>
      <c r="IVG45" s="562" t="s">
        <v>326</v>
      </c>
      <c r="IVH45" s="660" t="s">
        <v>283</v>
      </c>
      <c r="IVI45" s="562" t="s">
        <v>326</v>
      </c>
      <c r="IVJ45" s="660" t="s">
        <v>283</v>
      </c>
      <c r="IVK45" s="562" t="s">
        <v>326</v>
      </c>
      <c r="IVL45" s="660" t="s">
        <v>283</v>
      </c>
      <c r="IVM45" s="562" t="s">
        <v>326</v>
      </c>
      <c r="IVN45" s="660" t="s">
        <v>283</v>
      </c>
      <c r="IVO45" s="562" t="s">
        <v>326</v>
      </c>
      <c r="IVP45" s="660" t="s">
        <v>283</v>
      </c>
      <c r="IVQ45" s="562" t="s">
        <v>326</v>
      </c>
      <c r="IVR45" s="660" t="s">
        <v>283</v>
      </c>
      <c r="IVS45" s="562" t="s">
        <v>326</v>
      </c>
      <c r="IVT45" s="660" t="s">
        <v>283</v>
      </c>
      <c r="IVU45" s="562" t="s">
        <v>326</v>
      </c>
      <c r="IVV45" s="660" t="s">
        <v>283</v>
      </c>
      <c r="IVW45" s="562" t="s">
        <v>326</v>
      </c>
      <c r="IVX45" s="660" t="s">
        <v>283</v>
      </c>
      <c r="IVY45" s="562" t="s">
        <v>326</v>
      </c>
      <c r="IVZ45" s="660" t="s">
        <v>283</v>
      </c>
      <c r="IWA45" s="562" t="s">
        <v>326</v>
      </c>
      <c r="IWB45" s="660" t="s">
        <v>283</v>
      </c>
      <c r="IWC45" s="562" t="s">
        <v>326</v>
      </c>
      <c r="IWD45" s="660" t="s">
        <v>283</v>
      </c>
      <c r="IWE45" s="562" t="s">
        <v>326</v>
      </c>
      <c r="IWF45" s="660" t="s">
        <v>283</v>
      </c>
      <c r="IWG45" s="562" t="s">
        <v>326</v>
      </c>
      <c r="IWH45" s="660" t="s">
        <v>283</v>
      </c>
      <c r="IWI45" s="562" t="s">
        <v>326</v>
      </c>
      <c r="IWJ45" s="660" t="s">
        <v>283</v>
      </c>
      <c r="IWK45" s="562" t="s">
        <v>326</v>
      </c>
      <c r="IWL45" s="660" t="s">
        <v>283</v>
      </c>
      <c r="IWM45" s="562" t="s">
        <v>326</v>
      </c>
      <c r="IWN45" s="660" t="s">
        <v>283</v>
      </c>
      <c r="IWO45" s="562" t="s">
        <v>326</v>
      </c>
      <c r="IWP45" s="660" t="s">
        <v>283</v>
      </c>
      <c r="IWQ45" s="562" t="s">
        <v>326</v>
      </c>
      <c r="IWR45" s="660" t="s">
        <v>283</v>
      </c>
      <c r="IWS45" s="562" t="s">
        <v>326</v>
      </c>
      <c r="IWT45" s="660" t="s">
        <v>283</v>
      </c>
      <c r="IWU45" s="562" t="s">
        <v>326</v>
      </c>
      <c r="IWV45" s="660" t="s">
        <v>283</v>
      </c>
      <c r="IWW45" s="562" t="s">
        <v>326</v>
      </c>
      <c r="IWX45" s="660" t="s">
        <v>283</v>
      </c>
      <c r="IWY45" s="562" t="s">
        <v>326</v>
      </c>
      <c r="IWZ45" s="660" t="s">
        <v>283</v>
      </c>
      <c r="IXA45" s="562" t="s">
        <v>326</v>
      </c>
      <c r="IXB45" s="660" t="s">
        <v>283</v>
      </c>
      <c r="IXC45" s="562" t="s">
        <v>326</v>
      </c>
      <c r="IXD45" s="660" t="s">
        <v>283</v>
      </c>
      <c r="IXE45" s="562" t="s">
        <v>326</v>
      </c>
      <c r="IXF45" s="660" t="s">
        <v>283</v>
      </c>
      <c r="IXG45" s="562" t="s">
        <v>326</v>
      </c>
      <c r="IXH45" s="660" t="s">
        <v>283</v>
      </c>
      <c r="IXI45" s="562" t="s">
        <v>326</v>
      </c>
      <c r="IXJ45" s="660" t="s">
        <v>283</v>
      </c>
      <c r="IXK45" s="562" t="s">
        <v>326</v>
      </c>
      <c r="IXL45" s="660" t="s">
        <v>283</v>
      </c>
      <c r="IXM45" s="562" t="s">
        <v>326</v>
      </c>
      <c r="IXN45" s="660" t="s">
        <v>283</v>
      </c>
      <c r="IXO45" s="562" t="s">
        <v>326</v>
      </c>
      <c r="IXP45" s="660" t="s">
        <v>283</v>
      </c>
      <c r="IXQ45" s="562" t="s">
        <v>326</v>
      </c>
      <c r="IXR45" s="660" t="s">
        <v>283</v>
      </c>
      <c r="IXS45" s="562" t="s">
        <v>326</v>
      </c>
      <c r="IXT45" s="660" t="s">
        <v>283</v>
      </c>
      <c r="IXU45" s="562" t="s">
        <v>326</v>
      </c>
      <c r="IXV45" s="660" t="s">
        <v>283</v>
      </c>
      <c r="IXW45" s="562" t="s">
        <v>326</v>
      </c>
      <c r="IXX45" s="660" t="s">
        <v>283</v>
      </c>
      <c r="IXY45" s="562" t="s">
        <v>326</v>
      </c>
      <c r="IXZ45" s="660" t="s">
        <v>283</v>
      </c>
      <c r="IYA45" s="562" t="s">
        <v>326</v>
      </c>
      <c r="IYB45" s="660" t="s">
        <v>283</v>
      </c>
      <c r="IYC45" s="562" t="s">
        <v>326</v>
      </c>
      <c r="IYD45" s="660" t="s">
        <v>283</v>
      </c>
      <c r="IYE45" s="562" t="s">
        <v>326</v>
      </c>
      <c r="IYF45" s="660" t="s">
        <v>283</v>
      </c>
      <c r="IYG45" s="562" t="s">
        <v>326</v>
      </c>
      <c r="IYH45" s="660" t="s">
        <v>283</v>
      </c>
      <c r="IYI45" s="562" t="s">
        <v>326</v>
      </c>
      <c r="IYJ45" s="660" t="s">
        <v>283</v>
      </c>
      <c r="IYK45" s="562" t="s">
        <v>326</v>
      </c>
      <c r="IYL45" s="660" t="s">
        <v>283</v>
      </c>
      <c r="IYM45" s="562" t="s">
        <v>326</v>
      </c>
      <c r="IYN45" s="660" t="s">
        <v>283</v>
      </c>
      <c r="IYO45" s="562" t="s">
        <v>326</v>
      </c>
      <c r="IYP45" s="660" t="s">
        <v>283</v>
      </c>
      <c r="IYQ45" s="562" t="s">
        <v>326</v>
      </c>
      <c r="IYR45" s="660" t="s">
        <v>283</v>
      </c>
      <c r="IYS45" s="562" t="s">
        <v>326</v>
      </c>
      <c r="IYT45" s="660" t="s">
        <v>283</v>
      </c>
      <c r="IYU45" s="562" t="s">
        <v>326</v>
      </c>
      <c r="IYV45" s="660" t="s">
        <v>283</v>
      </c>
      <c r="IYW45" s="562" t="s">
        <v>326</v>
      </c>
      <c r="IYX45" s="660" t="s">
        <v>283</v>
      </c>
      <c r="IYY45" s="562" t="s">
        <v>326</v>
      </c>
      <c r="IYZ45" s="660" t="s">
        <v>283</v>
      </c>
      <c r="IZA45" s="562" t="s">
        <v>326</v>
      </c>
      <c r="IZB45" s="660" t="s">
        <v>283</v>
      </c>
      <c r="IZC45" s="562" t="s">
        <v>326</v>
      </c>
      <c r="IZD45" s="660" t="s">
        <v>283</v>
      </c>
      <c r="IZE45" s="562" t="s">
        <v>326</v>
      </c>
      <c r="IZF45" s="660" t="s">
        <v>283</v>
      </c>
      <c r="IZG45" s="562" t="s">
        <v>326</v>
      </c>
      <c r="IZH45" s="660" t="s">
        <v>283</v>
      </c>
      <c r="IZI45" s="562" t="s">
        <v>326</v>
      </c>
      <c r="IZJ45" s="660" t="s">
        <v>283</v>
      </c>
      <c r="IZK45" s="562" t="s">
        <v>326</v>
      </c>
      <c r="IZL45" s="660" t="s">
        <v>283</v>
      </c>
      <c r="IZM45" s="562" t="s">
        <v>326</v>
      </c>
      <c r="IZN45" s="660" t="s">
        <v>283</v>
      </c>
      <c r="IZO45" s="562" t="s">
        <v>326</v>
      </c>
      <c r="IZP45" s="660" t="s">
        <v>283</v>
      </c>
      <c r="IZQ45" s="562" t="s">
        <v>326</v>
      </c>
      <c r="IZR45" s="660" t="s">
        <v>283</v>
      </c>
      <c r="IZS45" s="562" t="s">
        <v>326</v>
      </c>
      <c r="IZT45" s="660" t="s">
        <v>283</v>
      </c>
      <c r="IZU45" s="562" t="s">
        <v>326</v>
      </c>
      <c r="IZV45" s="660" t="s">
        <v>283</v>
      </c>
      <c r="IZW45" s="562" t="s">
        <v>326</v>
      </c>
      <c r="IZX45" s="660" t="s">
        <v>283</v>
      </c>
      <c r="IZY45" s="562" t="s">
        <v>326</v>
      </c>
      <c r="IZZ45" s="660" t="s">
        <v>283</v>
      </c>
      <c r="JAA45" s="562" t="s">
        <v>326</v>
      </c>
      <c r="JAB45" s="660" t="s">
        <v>283</v>
      </c>
      <c r="JAC45" s="562" t="s">
        <v>326</v>
      </c>
      <c r="JAD45" s="660" t="s">
        <v>283</v>
      </c>
      <c r="JAE45" s="562" t="s">
        <v>326</v>
      </c>
      <c r="JAF45" s="660" t="s">
        <v>283</v>
      </c>
      <c r="JAG45" s="562" t="s">
        <v>326</v>
      </c>
      <c r="JAH45" s="660" t="s">
        <v>283</v>
      </c>
      <c r="JAI45" s="562" t="s">
        <v>326</v>
      </c>
      <c r="JAJ45" s="660" t="s">
        <v>283</v>
      </c>
      <c r="JAK45" s="562" t="s">
        <v>326</v>
      </c>
      <c r="JAL45" s="660" t="s">
        <v>283</v>
      </c>
      <c r="JAM45" s="562" t="s">
        <v>326</v>
      </c>
      <c r="JAN45" s="660" t="s">
        <v>283</v>
      </c>
      <c r="JAO45" s="562" t="s">
        <v>326</v>
      </c>
      <c r="JAP45" s="660" t="s">
        <v>283</v>
      </c>
      <c r="JAQ45" s="562" t="s">
        <v>326</v>
      </c>
      <c r="JAR45" s="660" t="s">
        <v>283</v>
      </c>
      <c r="JAS45" s="562" t="s">
        <v>326</v>
      </c>
      <c r="JAT45" s="660" t="s">
        <v>283</v>
      </c>
      <c r="JAU45" s="562" t="s">
        <v>326</v>
      </c>
      <c r="JAV45" s="660" t="s">
        <v>283</v>
      </c>
      <c r="JAW45" s="562" t="s">
        <v>326</v>
      </c>
      <c r="JAX45" s="660" t="s">
        <v>283</v>
      </c>
      <c r="JAY45" s="562" t="s">
        <v>326</v>
      </c>
      <c r="JAZ45" s="660" t="s">
        <v>283</v>
      </c>
      <c r="JBA45" s="562" t="s">
        <v>326</v>
      </c>
      <c r="JBB45" s="660" t="s">
        <v>283</v>
      </c>
      <c r="JBC45" s="562" t="s">
        <v>326</v>
      </c>
      <c r="JBD45" s="660" t="s">
        <v>283</v>
      </c>
      <c r="JBE45" s="562" t="s">
        <v>326</v>
      </c>
      <c r="JBF45" s="660" t="s">
        <v>283</v>
      </c>
      <c r="JBG45" s="562" t="s">
        <v>326</v>
      </c>
      <c r="JBH45" s="660" t="s">
        <v>283</v>
      </c>
      <c r="JBI45" s="562" t="s">
        <v>326</v>
      </c>
      <c r="JBJ45" s="660" t="s">
        <v>283</v>
      </c>
      <c r="JBK45" s="562" t="s">
        <v>326</v>
      </c>
      <c r="JBL45" s="660" t="s">
        <v>283</v>
      </c>
      <c r="JBM45" s="562" t="s">
        <v>326</v>
      </c>
      <c r="JBN45" s="660" t="s">
        <v>283</v>
      </c>
      <c r="JBO45" s="562" t="s">
        <v>326</v>
      </c>
      <c r="JBP45" s="660" t="s">
        <v>283</v>
      </c>
      <c r="JBQ45" s="562" t="s">
        <v>326</v>
      </c>
      <c r="JBR45" s="660" t="s">
        <v>283</v>
      </c>
      <c r="JBS45" s="562" t="s">
        <v>326</v>
      </c>
      <c r="JBT45" s="660" t="s">
        <v>283</v>
      </c>
      <c r="JBU45" s="562" t="s">
        <v>326</v>
      </c>
      <c r="JBV45" s="660" t="s">
        <v>283</v>
      </c>
      <c r="JBW45" s="562" t="s">
        <v>326</v>
      </c>
      <c r="JBX45" s="660" t="s">
        <v>283</v>
      </c>
      <c r="JBY45" s="562" t="s">
        <v>326</v>
      </c>
      <c r="JBZ45" s="660" t="s">
        <v>283</v>
      </c>
      <c r="JCA45" s="562" t="s">
        <v>326</v>
      </c>
      <c r="JCB45" s="660" t="s">
        <v>283</v>
      </c>
      <c r="JCC45" s="562" t="s">
        <v>326</v>
      </c>
      <c r="JCD45" s="660" t="s">
        <v>283</v>
      </c>
      <c r="JCE45" s="562" t="s">
        <v>326</v>
      </c>
      <c r="JCF45" s="660" t="s">
        <v>283</v>
      </c>
      <c r="JCG45" s="562" t="s">
        <v>326</v>
      </c>
      <c r="JCH45" s="660" t="s">
        <v>283</v>
      </c>
      <c r="JCI45" s="562" t="s">
        <v>326</v>
      </c>
      <c r="JCJ45" s="660" t="s">
        <v>283</v>
      </c>
      <c r="JCK45" s="562" t="s">
        <v>326</v>
      </c>
      <c r="JCL45" s="660" t="s">
        <v>283</v>
      </c>
      <c r="JCM45" s="562" t="s">
        <v>326</v>
      </c>
      <c r="JCN45" s="660" t="s">
        <v>283</v>
      </c>
      <c r="JCO45" s="562" t="s">
        <v>326</v>
      </c>
      <c r="JCP45" s="660" t="s">
        <v>283</v>
      </c>
      <c r="JCQ45" s="562" t="s">
        <v>326</v>
      </c>
      <c r="JCR45" s="660" t="s">
        <v>283</v>
      </c>
      <c r="JCS45" s="562" t="s">
        <v>326</v>
      </c>
      <c r="JCT45" s="660" t="s">
        <v>283</v>
      </c>
      <c r="JCU45" s="562" t="s">
        <v>326</v>
      </c>
      <c r="JCV45" s="660" t="s">
        <v>283</v>
      </c>
      <c r="JCW45" s="562" t="s">
        <v>326</v>
      </c>
      <c r="JCX45" s="660" t="s">
        <v>283</v>
      </c>
      <c r="JCY45" s="562" t="s">
        <v>326</v>
      </c>
      <c r="JCZ45" s="660" t="s">
        <v>283</v>
      </c>
      <c r="JDA45" s="562" t="s">
        <v>326</v>
      </c>
      <c r="JDB45" s="660" t="s">
        <v>283</v>
      </c>
      <c r="JDC45" s="562" t="s">
        <v>326</v>
      </c>
      <c r="JDD45" s="660" t="s">
        <v>283</v>
      </c>
      <c r="JDE45" s="562" t="s">
        <v>326</v>
      </c>
      <c r="JDF45" s="660" t="s">
        <v>283</v>
      </c>
      <c r="JDG45" s="562" t="s">
        <v>326</v>
      </c>
      <c r="JDH45" s="660" t="s">
        <v>283</v>
      </c>
      <c r="JDI45" s="562" t="s">
        <v>326</v>
      </c>
      <c r="JDJ45" s="660" t="s">
        <v>283</v>
      </c>
      <c r="JDK45" s="562" t="s">
        <v>326</v>
      </c>
      <c r="JDL45" s="660" t="s">
        <v>283</v>
      </c>
      <c r="JDM45" s="562" t="s">
        <v>326</v>
      </c>
      <c r="JDN45" s="660" t="s">
        <v>283</v>
      </c>
      <c r="JDO45" s="562" t="s">
        <v>326</v>
      </c>
      <c r="JDP45" s="660" t="s">
        <v>283</v>
      </c>
      <c r="JDQ45" s="562" t="s">
        <v>326</v>
      </c>
      <c r="JDR45" s="660" t="s">
        <v>283</v>
      </c>
      <c r="JDS45" s="562" t="s">
        <v>326</v>
      </c>
      <c r="JDT45" s="660" t="s">
        <v>283</v>
      </c>
      <c r="JDU45" s="562" t="s">
        <v>326</v>
      </c>
      <c r="JDV45" s="660" t="s">
        <v>283</v>
      </c>
      <c r="JDW45" s="562" t="s">
        <v>326</v>
      </c>
      <c r="JDX45" s="660" t="s">
        <v>283</v>
      </c>
      <c r="JDY45" s="562" t="s">
        <v>326</v>
      </c>
      <c r="JDZ45" s="660" t="s">
        <v>283</v>
      </c>
      <c r="JEA45" s="562" t="s">
        <v>326</v>
      </c>
      <c r="JEB45" s="660" t="s">
        <v>283</v>
      </c>
      <c r="JEC45" s="562" t="s">
        <v>326</v>
      </c>
      <c r="JED45" s="660" t="s">
        <v>283</v>
      </c>
      <c r="JEE45" s="562" t="s">
        <v>326</v>
      </c>
      <c r="JEF45" s="660" t="s">
        <v>283</v>
      </c>
      <c r="JEG45" s="562" t="s">
        <v>326</v>
      </c>
      <c r="JEH45" s="660" t="s">
        <v>283</v>
      </c>
      <c r="JEI45" s="562" t="s">
        <v>326</v>
      </c>
      <c r="JEJ45" s="660" t="s">
        <v>283</v>
      </c>
      <c r="JEK45" s="562" t="s">
        <v>326</v>
      </c>
      <c r="JEL45" s="660" t="s">
        <v>283</v>
      </c>
      <c r="JEM45" s="562" t="s">
        <v>326</v>
      </c>
      <c r="JEN45" s="660" t="s">
        <v>283</v>
      </c>
      <c r="JEO45" s="562" t="s">
        <v>326</v>
      </c>
      <c r="JEP45" s="660" t="s">
        <v>283</v>
      </c>
      <c r="JEQ45" s="562" t="s">
        <v>326</v>
      </c>
      <c r="JER45" s="660" t="s">
        <v>283</v>
      </c>
      <c r="JES45" s="562" t="s">
        <v>326</v>
      </c>
      <c r="JET45" s="660" t="s">
        <v>283</v>
      </c>
      <c r="JEU45" s="562" t="s">
        <v>326</v>
      </c>
      <c r="JEV45" s="660" t="s">
        <v>283</v>
      </c>
      <c r="JEW45" s="562" t="s">
        <v>326</v>
      </c>
      <c r="JEX45" s="660" t="s">
        <v>283</v>
      </c>
      <c r="JEY45" s="562" t="s">
        <v>326</v>
      </c>
      <c r="JEZ45" s="660" t="s">
        <v>283</v>
      </c>
      <c r="JFA45" s="562" t="s">
        <v>326</v>
      </c>
      <c r="JFB45" s="660" t="s">
        <v>283</v>
      </c>
      <c r="JFC45" s="562" t="s">
        <v>326</v>
      </c>
      <c r="JFD45" s="660" t="s">
        <v>283</v>
      </c>
      <c r="JFE45" s="562" t="s">
        <v>326</v>
      </c>
      <c r="JFF45" s="660" t="s">
        <v>283</v>
      </c>
      <c r="JFG45" s="562" t="s">
        <v>326</v>
      </c>
      <c r="JFH45" s="660" t="s">
        <v>283</v>
      </c>
      <c r="JFI45" s="562" t="s">
        <v>326</v>
      </c>
      <c r="JFJ45" s="660" t="s">
        <v>283</v>
      </c>
      <c r="JFK45" s="562" t="s">
        <v>326</v>
      </c>
      <c r="JFL45" s="660" t="s">
        <v>283</v>
      </c>
      <c r="JFM45" s="562" t="s">
        <v>326</v>
      </c>
      <c r="JFN45" s="660" t="s">
        <v>283</v>
      </c>
      <c r="JFO45" s="562" t="s">
        <v>326</v>
      </c>
      <c r="JFP45" s="660" t="s">
        <v>283</v>
      </c>
      <c r="JFQ45" s="562" t="s">
        <v>326</v>
      </c>
      <c r="JFR45" s="660" t="s">
        <v>283</v>
      </c>
      <c r="JFS45" s="562" t="s">
        <v>326</v>
      </c>
      <c r="JFT45" s="660" t="s">
        <v>283</v>
      </c>
      <c r="JFU45" s="562" t="s">
        <v>326</v>
      </c>
      <c r="JFV45" s="660" t="s">
        <v>283</v>
      </c>
      <c r="JFW45" s="562" t="s">
        <v>326</v>
      </c>
      <c r="JFX45" s="660" t="s">
        <v>283</v>
      </c>
      <c r="JFY45" s="562" t="s">
        <v>326</v>
      </c>
      <c r="JFZ45" s="660" t="s">
        <v>283</v>
      </c>
      <c r="JGA45" s="562" t="s">
        <v>326</v>
      </c>
      <c r="JGB45" s="660" t="s">
        <v>283</v>
      </c>
      <c r="JGC45" s="562" t="s">
        <v>326</v>
      </c>
      <c r="JGD45" s="660" t="s">
        <v>283</v>
      </c>
      <c r="JGE45" s="562" t="s">
        <v>326</v>
      </c>
      <c r="JGF45" s="660" t="s">
        <v>283</v>
      </c>
      <c r="JGG45" s="562" t="s">
        <v>326</v>
      </c>
      <c r="JGH45" s="660" t="s">
        <v>283</v>
      </c>
      <c r="JGI45" s="562" t="s">
        <v>326</v>
      </c>
      <c r="JGJ45" s="660" t="s">
        <v>283</v>
      </c>
      <c r="JGK45" s="562" t="s">
        <v>326</v>
      </c>
      <c r="JGL45" s="660" t="s">
        <v>283</v>
      </c>
      <c r="JGM45" s="562" t="s">
        <v>326</v>
      </c>
      <c r="JGN45" s="660" t="s">
        <v>283</v>
      </c>
      <c r="JGO45" s="562" t="s">
        <v>326</v>
      </c>
      <c r="JGP45" s="660" t="s">
        <v>283</v>
      </c>
      <c r="JGQ45" s="562" t="s">
        <v>326</v>
      </c>
      <c r="JGR45" s="660" t="s">
        <v>283</v>
      </c>
      <c r="JGS45" s="562" t="s">
        <v>326</v>
      </c>
      <c r="JGT45" s="660" t="s">
        <v>283</v>
      </c>
      <c r="JGU45" s="562" t="s">
        <v>326</v>
      </c>
      <c r="JGV45" s="660" t="s">
        <v>283</v>
      </c>
      <c r="JGW45" s="562" t="s">
        <v>326</v>
      </c>
      <c r="JGX45" s="660" t="s">
        <v>283</v>
      </c>
      <c r="JGY45" s="562" t="s">
        <v>326</v>
      </c>
      <c r="JGZ45" s="660" t="s">
        <v>283</v>
      </c>
      <c r="JHA45" s="562" t="s">
        <v>326</v>
      </c>
      <c r="JHB45" s="660" t="s">
        <v>283</v>
      </c>
      <c r="JHC45" s="562" t="s">
        <v>326</v>
      </c>
      <c r="JHD45" s="660" t="s">
        <v>283</v>
      </c>
      <c r="JHE45" s="562" t="s">
        <v>326</v>
      </c>
      <c r="JHF45" s="660" t="s">
        <v>283</v>
      </c>
      <c r="JHG45" s="562" t="s">
        <v>326</v>
      </c>
      <c r="JHH45" s="660" t="s">
        <v>283</v>
      </c>
      <c r="JHI45" s="562" t="s">
        <v>326</v>
      </c>
      <c r="JHJ45" s="660" t="s">
        <v>283</v>
      </c>
      <c r="JHK45" s="562" t="s">
        <v>326</v>
      </c>
      <c r="JHL45" s="660" t="s">
        <v>283</v>
      </c>
      <c r="JHM45" s="562" t="s">
        <v>326</v>
      </c>
      <c r="JHN45" s="660" t="s">
        <v>283</v>
      </c>
      <c r="JHO45" s="562" t="s">
        <v>326</v>
      </c>
      <c r="JHP45" s="660" t="s">
        <v>283</v>
      </c>
      <c r="JHQ45" s="562" t="s">
        <v>326</v>
      </c>
      <c r="JHR45" s="660" t="s">
        <v>283</v>
      </c>
      <c r="JHS45" s="562" t="s">
        <v>326</v>
      </c>
      <c r="JHT45" s="660" t="s">
        <v>283</v>
      </c>
      <c r="JHU45" s="562" t="s">
        <v>326</v>
      </c>
      <c r="JHV45" s="660" t="s">
        <v>283</v>
      </c>
      <c r="JHW45" s="562" t="s">
        <v>326</v>
      </c>
      <c r="JHX45" s="660" t="s">
        <v>283</v>
      </c>
      <c r="JHY45" s="562" t="s">
        <v>326</v>
      </c>
      <c r="JHZ45" s="660" t="s">
        <v>283</v>
      </c>
      <c r="JIA45" s="562" t="s">
        <v>326</v>
      </c>
      <c r="JIB45" s="660" t="s">
        <v>283</v>
      </c>
      <c r="JIC45" s="562" t="s">
        <v>326</v>
      </c>
      <c r="JID45" s="660" t="s">
        <v>283</v>
      </c>
      <c r="JIE45" s="562" t="s">
        <v>326</v>
      </c>
      <c r="JIF45" s="660" t="s">
        <v>283</v>
      </c>
      <c r="JIG45" s="562" t="s">
        <v>326</v>
      </c>
      <c r="JIH45" s="660" t="s">
        <v>283</v>
      </c>
      <c r="JII45" s="562" t="s">
        <v>326</v>
      </c>
      <c r="JIJ45" s="660" t="s">
        <v>283</v>
      </c>
      <c r="JIK45" s="562" t="s">
        <v>326</v>
      </c>
      <c r="JIL45" s="660" t="s">
        <v>283</v>
      </c>
      <c r="JIM45" s="562" t="s">
        <v>326</v>
      </c>
      <c r="JIN45" s="660" t="s">
        <v>283</v>
      </c>
      <c r="JIO45" s="562" t="s">
        <v>326</v>
      </c>
      <c r="JIP45" s="660" t="s">
        <v>283</v>
      </c>
      <c r="JIQ45" s="562" t="s">
        <v>326</v>
      </c>
      <c r="JIR45" s="660" t="s">
        <v>283</v>
      </c>
      <c r="JIS45" s="562" t="s">
        <v>326</v>
      </c>
      <c r="JIT45" s="660" t="s">
        <v>283</v>
      </c>
      <c r="JIU45" s="562" t="s">
        <v>326</v>
      </c>
      <c r="JIV45" s="660" t="s">
        <v>283</v>
      </c>
      <c r="JIW45" s="562" t="s">
        <v>326</v>
      </c>
      <c r="JIX45" s="660" t="s">
        <v>283</v>
      </c>
      <c r="JIY45" s="562" t="s">
        <v>326</v>
      </c>
      <c r="JIZ45" s="660" t="s">
        <v>283</v>
      </c>
      <c r="JJA45" s="562" t="s">
        <v>326</v>
      </c>
      <c r="JJB45" s="660" t="s">
        <v>283</v>
      </c>
      <c r="JJC45" s="562" t="s">
        <v>326</v>
      </c>
      <c r="JJD45" s="660" t="s">
        <v>283</v>
      </c>
      <c r="JJE45" s="562" t="s">
        <v>326</v>
      </c>
      <c r="JJF45" s="660" t="s">
        <v>283</v>
      </c>
      <c r="JJG45" s="562" t="s">
        <v>326</v>
      </c>
      <c r="JJH45" s="660" t="s">
        <v>283</v>
      </c>
      <c r="JJI45" s="562" t="s">
        <v>326</v>
      </c>
      <c r="JJJ45" s="660" t="s">
        <v>283</v>
      </c>
      <c r="JJK45" s="562" t="s">
        <v>326</v>
      </c>
      <c r="JJL45" s="660" t="s">
        <v>283</v>
      </c>
      <c r="JJM45" s="562" t="s">
        <v>326</v>
      </c>
      <c r="JJN45" s="660" t="s">
        <v>283</v>
      </c>
      <c r="JJO45" s="562" t="s">
        <v>326</v>
      </c>
      <c r="JJP45" s="660" t="s">
        <v>283</v>
      </c>
      <c r="JJQ45" s="562" t="s">
        <v>326</v>
      </c>
      <c r="JJR45" s="660" t="s">
        <v>283</v>
      </c>
      <c r="JJS45" s="562" t="s">
        <v>326</v>
      </c>
      <c r="JJT45" s="660" t="s">
        <v>283</v>
      </c>
      <c r="JJU45" s="562" t="s">
        <v>326</v>
      </c>
      <c r="JJV45" s="660" t="s">
        <v>283</v>
      </c>
      <c r="JJW45" s="562" t="s">
        <v>326</v>
      </c>
      <c r="JJX45" s="660" t="s">
        <v>283</v>
      </c>
      <c r="JJY45" s="562" t="s">
        <v>326</v>
      </c>
      <c r="JJZ45" s="660" t="s">
        <v>283</v>
      </c>
      <c r="JKA45" s="562" t="s">
        <v>326</v>
      </c>
      <c r="JKB45" s="660" t="s">
        <v>283</v>
      </c>
      <c r="JKC45" s="562" t="s">
        <v>326</v>
      </c>
      <c r="JKD45" s="660" t="s">
        <v>283</v>
      </c>
      <c r="JKE45" s="562" t="s">
        <v>326</v>
      </c>
      <c r="JKF45" s="660" t="s">
        <v>283</v>
      </c>
      <c r="JKG45" s="562" t="s">
        <v>326</v>
      </c>
      <c r="JKH45" s="660" t="s">
        <v>283</v>
      </c>
      <c r="JKI45" s="562" t="s">
        <v>326</v>
      </c>
      <c r="JKJ45" s="660" t="s">
        <v>283</v>
      </c>
      <c r="JKK45" s="562" t="s">
        <v>326</v>
      </c>
      <c r="JKL45" s="660" t="s">
        <v>283</v>
      </c>
      <c r="JKM45" s="562" t="s">
        <v>326</v>
      </c>
      <c r="JKN45" s="660" t="s">
        <v>283</v>
      </c>
      <c r="JKO45" s="562" t="s">
        <v>326</v>
      </c>
      <c r="JKP45" s="660" t="s">
        <v>283</v>
      </c>
      <c r="JKQ45" s="562" t="s">
        <v>326</v>
      </c>
      <c r="JKR45" s="660" t="s">
        <v>283</v>
      </c>
      <c r="JKS45" s="562" t="s">
        <v>326</v>
      </c>
      <c r="JKT45" s="660" t="s">
        <v>283</v>
      </c>
      <c r="JKU45" s="562" t="s">
        <v>326</v>
      </c>
      <c r="JKV45" s="660" t="s">
        <v>283</v>
      </c>
      <c r="JKW45" s="562" t="s">
        <v>326</v>
      </c>
      <c r="JKX45" s="660" t="s">
        <v>283</v>
      </c>
      <c r="JKY45" s="562" t="s">
        <v>326</v>
      </c>
      <c r="JKZ45" s="660" t="s">
        <v>283</v>
      </c>
      <c r="JLA45" s="562" t="s">
        <v>326</v>
      </c>
      <c r="JLB45" s="660" t="s">
        <v>283</v>
      </c>
      <c r="JLC45" s="562" t="s">
        <v>326</v>
      </c>
      <c r="JLD45" s="660" t="s">
        <v>283</v>
      </c>
      <c r="JLE45" s="562" t="s">
        <v>326</v>
      </c>
      <c r="JLF45" s="660" t="s">
        <v>283</v>
      </c>
      <c r="JLG45" s="562" t="s">
        <v>326</v>
      </c>
      <c r="JLH45" s="660" t="s">
        <v>283</v>
      </c>
      <c r="JLI45" s="562" t="s">
        <v>326</v>
      </c>
      <c r="JLJ45" s="660" t="s">
        <v>283</v>
      </c>
      <c r="JLK45" s="562" t="s">
        <v>326</v>
      </c>
      <c r="JLL45" s="660" t="s">
        <v>283</v>
      </c>
      <c r="JLM45" s="562" t="s">
        <v>326</v>
      </c>
      <c r="JLN45" s="660" t="s">
        <v>283</v>
      </c>
      <c r="JLO45" s="562" t="s">
        <v>326</v>
      </c>
      <c r="JLP45" s="660" t="s">
        <v>283</v>
      </c>
      <c r="JLQ45" s="562" t="s">
        <v>326</v>
      </c>
      <c r="JLR45" s="660" t="s">
        <v>283</v>
      </c>
      <c r="JLS45" s="562" t="s">
        <v>326</v>
      </c>
      <c r="JLT45" s="660" t="s">
        <v>283</v>
      </c>
      <c r="JLU45" s="562" t="s">
        <v>326</v>
      </c>
      <c r="JLV45" s="660" t="s">
        <v>283</v>
      </c>
      <c r="JLW45" s="562" t="s">
        <v>326</v>
      </c>
      <c r="JLX45" s="660" t="s">
        <v>283</v>
      </c>
      <c r="JLY45" s="562" t="s">
        <v>326</v>
      </c>
      <c r="JLZ45" s="660" t="s">
        <v>283</v>
      </c>
      <c r="JMA45" s="562" t="s">
        <v>326</v>
      </c>
      <c r="JMB45" s="660" t="s">
        <v>283</v>
      </c>
      <c r="JMC45" s="562" t="s">
        <v>326</v>
      </c>
      <c r="JMD45" s="660" t="s">
        <v>283</v>
      </c>
      <c r="JME45" s="562" t="s">
        <v>326</v>
      </c>
      <c r="JMF45" s="660" t="s">
        <v>283</v>
      </c>
      <c r="JMG45" s="562" t="s">
        <v>326</v>
      </c>
      <c r="JMH45" s="660" t="s">
        <v>283</v>
      </c>
      <c r="JMI45" s="562" t="s">
        <v>326</v>
      </c>
      <c r="JMJ45" s="660" t="s">
        <v>283</v>
      </c>
      <c r="JMK45" s="562" t="s">
        <v>326</v>
      </c>
      <c r="JML45" s="660" t="s">
        <v>283</v>
      </c>
      <c r="JMM45" s="562" t="s">
        <v>326</v>
      </c>
      <c r="JMN45" s="660" t="s">
        <v>283</v>
      </c>
      <c r="JMO45" s="562" t="s">
        <v>326</v>
      </c>
      <c r="JMP45" s="660" t="s">
        <v>283</v>
      </c>
      <c r="JMQ45" s="562" t="s">
        <v>326</v>
      </c>
      <c r="JMR45" s="660" t="s">
        <v>283</v>
      </c>
      <c r="JMS45" s="562" t="s">
        <v>326</v>
      </c>
      <c r="JMT45" s="660" t="s">
        <v>283</v>
      </c>
      <c r="JMU45" s="562" t="s">
        <v>326</v>
      </c>
      <c r="JMV45" s="660" t="s">
        <v>283</v>
      </c>
      <c r="JMW45" s="562" t="s">
        <v>326</v>
      </c>
      <c r="JMX45" s="660" t="s">
        <v>283</v>
      </c>
      <c r="JMY45" s="562" t="s">
        <v>326</v>
      </c>
      <c r="JMZ45" s="660" t="s">
        <v>283</v>
      </c>
      <c r="JNA45" s="562" t="s">
        <v>326</v>
      </c>
      <c r="JNB45" s="660" t="s">
        <v>283</v>
      </c>
      <c r="JNC45" s="562" t="s">
        <v>326</v>
      </c>
      <c r="JND45" s="660" t="s">
        <v>283</v>
      </c>
      <c r="JNE45" s="562" t="s">
        <v>326</v>
      </c>
      <c r="JNF45" s="660" t="s">
        <v>283</v>
      </c>
      <c r="JNG45" s="562" t="s">
        <v>326</v>
      </c>
      <c r="JNH45" s="660" t="s">
        <v>283</v>
      </c>
      <c r="JNI45" s="562" t="s">
        <v>326</v>
      </c>
      <c r="JNJ45" s="660" t="s">
        <v>283</v>
      </c>
      <c r="JNK45" s="562" t="s">
        <v>326</v>
      </c>
      <c r="JNL45" s="660" t="s">
        <v>283</v>
      </c>
      <c r="JNM45" s="562" t="s">
        <v>326</v>
      </c>
      <c r="JNN45" s="660" t="s">
        <v>283</v>
      </c>
      <c r="JNO45" s="562" t="s">
        <v>326</v>
      </c>
      <c r="JNP45" s="660" t="s">
        <v>283</v>
      </c>
      <c r="JNQ45" s="562" t="s">
        <v>326</v>
      </c>
      <c r="JNR45" s="660" t="s">
        <v>283</v>
      </c>
      <c r="JNS45" s="562" t="s">
        <v>326</v>
      </c>
      <c r="JNT45" s="660" t="s">
        <v>283</v>
      </c>
      <c r="JNU45" s="562" t="s">
        <v>326</v>
      </c>
      <c r="JNV45" s="660" t="s">
        <v>283</v>
      </c>
      <c r="JNW45" s="562" t="s">
        <v>326</v>
      </c>
      <c r="JNX45" s="660" t="s">
        <v>283</v>
      </c>
      <c r="JNY45" s="562" t="s">
        <v>326</v>
      </c>
      <c r="JNZ45" s="660" t="s">
        <v>283</v>
      </c>
      <c r="JOA45" s="562" t="s">
        <v>326</v>
      </c>
      <c r="JOB45" s="660" t="s">
        <v>283</v>
      </c>
      <c r="JOC45" s="562" t="s">
        <v>326</v>
      </c>
      <c r="JOD45" s="660" t="s">
        <v>283</v>
      </c>
      <c r="JOE45" s="562" t="s">
        <v>326</v>
      </c>
      <c r="JOF45" s="660" t="s">
        <v>283</v>
      </c>
      <c r="JOG45" s="562" t="s">
        <v>326</v>
      </c>
      <c r="JOH45" s="660" t="s">
        <v>283</v>
      </c>
      <c r="JOI45" s="562" t="s">
        <v>326</v>
      </c>
      <c r="JOJ45" s="660" t="s">
        <v>283</v>
      </c>
      <c r="JOK45" s="562" t="s">
        <v>326</v>
      </c>
      <c r="JOL45" s="660" t="s">
        <v>283</v>
      </c>
      <c r="JOM45" s="562" t="s">
        <v>326</v>
      </c>
      <c r="JON45" s="660" t="s">
        <v>283</v>
      </c>
      <c r="JOO45" s="562" t="s">
        <v>326</v>
      </c>
      <c r="JOP45" s="660" t="s">
        <v>283</v>
      </c>
      <c r="JOQ45" s="562" t="s">
        <v>326</v>
      </c>
      <c r="JOR45" s="660" t="s">
        <v>283</v>
      </c>
      <c r="JOS45" s="562" t="s">
        <v>326</v>
      </c>
      <c r="JOT45" s="660" t="s">
        <v>283</v>
      </c>
      <c r="JOU45" s="562" t="s">
        <v>326</v>
      </c>
      <c r="JOV45" s="660" t="s">
        <v>283</v>
      </c>
      <c r="JOW45" s="562" t="s">
        <v>326</v>
      </c>
      <c r="JOX45" s="660" t="s">
        <v>283</v>
      </c>
      <c r="JOY45" s="562" t="s">
        <v>326</v>
      </c>
      <c r="JOZ45" s="660" t="s">
        <v>283</v>
      </c>
      <c r="JPA45" s="562" t="s">
        <v>326</v>
      </c>
      <c r="JPB45" s="660" t="s">
        <v>283</v>
      </c>
      <c r="JPC45" s="562" t="s">
        <v>326</v>
      </c>
      <c r="JPD45" s="660" t="s">
        <v>283</v>
      </c>
      <c r="JPE45" s="562" t="s">
        <v>326</v>
      </c>
      <c r="JPF45" s="660" t="s">
        <v>283</v>
      </c>
      <c r="JPG45" s="562" t="s">
        <v>326</v>
      </c>
      <c r="JPH45" s="660" t="s">
        <v>283</v>
      </c>
      <c r="JPI45" s="562" t="s">
        <v>326</v>
      </c>
      <c r="JPJ45" s="660" t="s">
        <v>283</v>
      </c>
      <c r="JPK45" s="562" t="s">
        <v>326</v>
      </c>
      <c r="JPL45" s="660" t="s">
        <v>283</v>
      </c>
      <c r="JPM45" s="562" t="s">
        <v>326</v>
      </c>
      <c r="JPN45" s="660" t="s">
        <v>283</v>
      </c>
      <c r="JPO45" s="562" t="s">
        <v>326</v>
      </c>
      <c r="JPP45" s="660" t="s">
        <v>283</v>
      </c>
      <c r="JPQ45" s="562" t="s">
        <v>326</v>
      </c>
      <c r="JPR45" s="660" t="s">
        <v>283</v>
      </c>
      <c r="JPS45" s="562" t="s">
        <v>326</v>
      </c>
      <c r="JPT45" s="660" t="s">
        <v>283</v>
      </c>
      <c r="JPU45" s="562" t="s">
        <v>326</v>
      </c>
      <c r="JPV45" s="660" t="s">
        <v>283</v>
      </c>
      <c r="JPW45" s="562" t="s">
        <v>326</v>
      </c>
      <c r="JPX45" s="660" t="s">
        <v>283</v>
      </c>
      <c r="JPY45" s="562" t="s">
        <v>326</v>
      </c>
      <c r="JPZ45" s="660" t="s">
        <v>283</v>
      </c>
      <c r="JQA45" s="562" t="s">
        <v>326</v>
      </c>
      <c r="JQB45" s="660" t="s">
        <v>283</v>
      </c>
      <c r="JQC45" s="562" t="s">
        <v>326</v>
      </c>
      <c r="JQD45" s="660" t="s">
        <v>283</v>
      </c>
      <c r="JQE45" s="562" t="s">
        <v>326</v>
      </c>
      <c r="JQF45" s="660" t="s">
        <v>283</v>
      </c>
      <c r="JQG45" s="562" t="s">
        <v>326</v>
      </c>
      <c r="JQH45" s="660" t="s">
        <v>283</v>
      </c>
      <c r="JQI45" s="562" t="s">
        <v>326</v>
      </c>
      <c r="JQJ45" s="660" t="s">
        <v>283</v>
      </c>
      <c r="JQK45" s="562" t="s">
        <v>326</v>
      </c>
      <c r="JQL45" s="660" t="s">
        <v>283</v>
      </c>
      <c r="JQM45" s="562" t="s">
        <v>326</v>
      </c>
      <c r="JQN45" s="660" t="s">
        <v>283</v>
      </c>
      <c r="JQO45" s="562" t="s">
        <v>326</v>
      </c>
      <c r="JQP45" s="660" t="s">
        <v>283</v>
      </c>
      <c r="JQQ45" s="562" t="s">
        <v>326</v>
      </c>
      <c r="JQR45" s="660" t="s">
        <v>283</v>
      </c>
      <c r="JQS45" s="562" t="s">
        <v>326</v>
      </c>
      <c r="JQT45" s="660" t="s">
        <v>283</v>
      </c>
      <c r="JQU45" s="562" t="s">
        <v>326</v>
      </c>
      <c r="JQV45" s="660" t="s">
        <v>283</v>
      </c>
      <c r="JQW45" s="562" t="s">
        <v>326</v>
      </c>
      <c r="JQX45" s="660" t="s">
        <v>283</v>
      </c>
      <c r="JQY45" s="562" t="s">
        <v>326</v>
      </c>
      <c r="JQZ45" s="660" t="s">
        <v>283</v>
      </c>
      <c r="JRA45" s="562" t="s">
        <v>326</v>
      </c>
      <c r="JRB45" s="660" t="s">
        <v>283</v>
      </c>
      <c r="JRC45" s="562" t="s">
        <v>326</v>
      </c>
      <c r="JRD45" s="660" t="s">
        <v>283</v>
      </c>
      <c r="JRE45" s="562" t="s">
        <v>326</v>
      </c>
      <c r="JRF45" s="660" t="s">
        <v>283</v>
      </c>
      <c r="JRG45" s="562" t="s">
        <v>326</v>
      </c>
      <c r="JRH45" s="660" t="s">
        <v>283</v>
      </c>
      <c r="JRI45" s="562" t="s">
        <v>326</v>
      </c>
      <c r="JRJ45" s="660" t="s">
        <v>283</v>
      </c>
      <c r="JRK45" s="562" t="s">
        <v>326</v>
      </c>
      <c r="JRL45" s="660" t="s">
        <v>283</v>
      </c>
      <c r="JRM45" s="562" t="s">
        <v>326</v>
      </c>
      <c r="JRN45" s="660" t="s">
        <v>283</v>
      </c>
      <c r="JRO45" s="562" t="s">
        <v>326</v>
      </c>
      <c r="JRP45" s="660" t="s">
        <v>283</v>
      </c>
      <c r="JRQ45" s="562" t="s">
        <v>326</v>
      </c>
      <c r="JRR45" s="660" t="s">
        <v>283</v>
      </c>
      <c r="JRS45" s="562" t="s">
        <v>326</v>
      </c>
      <c r="JRT45" s="660" t="s">
        <v>283</v>
      </c>
      <c r="JRU45" s="562" t="s">
        <v>326</v>
      </c>
      <c r="JRV45" s="660" t="s">
        <v>283</v>
      </c>
      <c r="JRW45" s="562" t="s">
        <v>326</v>
      </c>
      <c r="JRX45" s="660" t="s">
        <v>283</v>
      </c>
      <c r="JRY45" s="562" t="s">
        <v>326</v>
      </c>
      <c r="JRZ45" s="660" t="s">
        <v>283</v>
      </c>
      <c r="JSA45" s="562" t="s">
        <v>326</v>
      </c>
      <c r="JSB45" s="660" t="s">
        <v>283</v>
      </c>
      <c r="JSC45" s="562" t="s">
        <v>326</v>
      </c>
      <c r="JSD45" s="660" t="s">
        <v>283</v>
      </c>
      <c r="JSE45" s="562" t="s">
        <v>326</v>
      </c>
      <c r="JSF45" s="660" t="s">
        <v>283</v>
      </c>
      <c r="JSG45" s="562" t="s">
        <v>326</v>
      </c>
      <c r="JSH45" s="660" t="s">
        <v>283</v>
      </c>
      <c r="JSI45" s="562" t="s">
        <v>326</v>
      </c>
      <c r="JSJ45" s="660" t="s">
        <v>283</v>
      </c>
      <c r="JSK45" s="562" t="s">
        <v>326</v>
      </c>
      <c r="JSL45" s="660" t="s">
        <v>283</v>
      </c>
      <c r="JSM45" s="562" t="s">
        <v>326</v>
      </c>
      <c r="JSN45" s="660" t="s">
        <v>283</v>
      </c>
      <c r="JSO45" s="562" t="s">
        <v>326</v>
      </c>
      <c r="JSP45" s="660" t="s">
        <v>283</v>
      </c>
      <c r="JSQ45" s="562" t="s">
        <v>326</v>
      </c>
      <c r="JSR45" s="660" t="s">
        <v>283</v>
      </c>
      <c r="JSS45" s="562" t="s">
        <v>326</v>
      </c>
      <c r="JST45" s="660" t="s">
        <v>283</v>
      </c>
      <c r="JSU45" s="562" t="s">
        <v>326</v>
      </c>
      <c r="JSV45" s="660" t="s">
        <v>283</v>
      </c>
      <c r="JSW45" s="562" t="s">
        <v>326</v>
      </c>
      <c r="JSX45" s="660" t="s">
        <v>283</v>
      </c>
      <c r="JSY45" s="562" t="s">
        <v>326</v>
      </c>
      <c r="JSZ45" s="660" t="s">
        <v>283</v>
      </c>
      <c r="JTA45" s="562" t="s">
        <v>326</v>
      </c>
      <c r="JTB45" s="660" t="s">
        <v>283</v>
      </c>
      <c r="JTC45" s="562" t="s">
        <v>326</v>
      </c>
      <c r="JTD45" s="660" t="s">
        <v>283</v>
      </c>
      <c r="JTE45" s="562" t="s">
        <v>326</v>
      </c>
      <c r="JTF45" s="660" t="s">
        <v>283</v>
      </c>
      <c r="JTG45" s="562" t="s">
        <v>326</v>
      </c>
      <c r="JTH45" s="660" t="s">
        <v>283</v>
      </c>
      <c r="JTI45" s="562" t="s">
        <v>326</v>
      </c>
      <c r="JTJ45" s="660" t="s">
        <v>283</v>
      </c>
      <c r="JTK45" s="562" t="s">
        <v>326</v>
      </c>
      <c r="JTL45" s="660" t="s">
        <v>283</v>
      </c>
      <c r="JTM45" s="562" t="s">
        <v>326</v>
      </c>
      <c r="JTN45" s="660" t="s">
        <v>283</v>
      </c>
      <c r="JTO45" s="562" t="s">
        <v>326</v>
      </c>
      <c r="JTP45" s="660" t="s">
        <v>283</v>
      </c>
      <c r="JTQ45" s="562" t="s">
        <v>326</v>
      </c>
      <c r="JTR45" s="660" t="s">
        <v>283</v>
      </c>
      <c r="JTS45" s="562" t="s">
        <v>326</v>
      </c>
      <c r="JTT45" s="660" t="s">
        <v>283</v>
      </c>
      <c r="JTU45" s="562" t="s">
        <v>326</v>
      </c>
      <c r="JTV45" s="660" t="s">
        <v>283</v>
      </c>
      <c r="JTW45" s="562" t="s">
        <v>326</v>
      </c>
      <c r="JTX45" s="660" t="s">
        <v>283</v>
      </c>
      <c r="JTY45" s="562" t="s">
        <v>326</v>
      </c>
      <c r="JTZ45" s="660" t="s">
        <v>283</v>
      </c>
      <c r="JUA45" s="562" t="s">
        <v>326</v>
      </c>
      <c r="JUB45" s="660" t="s">
        <v>283</v>
      </c>
      <c r="JUC45" s="562" t="s">
        <v>326</v>
      </c>
      <c r="JUD45" s="660" t="s">
        <v>283</v>
      </c>
      <c r="JUE45" s="562" t="s">
        <v>326</v>
      </c>
      <c r="JUF45" s="660" t="s">
        <v>283</v>
      </c>
      <c r="JUG45" s="562" t="s">
        <v>326</v>
      </c>
      <c r="JUH45" s="660" t="s">
        <v>283</v>
      </c>
      <c r="JUI45" s="562" t="s">
        <v>326</v>
      </c>
      <c r="JUJ45" s="660" t="s">
        <v>283</v>
      </c>
      <c r="JUK45" s="562" t="s">
        <v>326</v>
      </c>
      <c r="JUL45" s="660" t="s">
        <v>283</v>
      </c>
      <c r="JUM45" s="562" t="s">
        <v>326</v>
      </c>
      <c r="JUN45" s="660" t="s">
        <v>283</v>
      </c>
      <c r="JUO45" s="562" t="s">
        <v>326</v>
      </c>
      <c r="JUP45" s="660" t="s">
        <v>283</v>
      </c>
      <c r="JUQ45" s="562" t="s">
        <v>326</v>
      </c>
      <c r="JUR45" s="660" t="s">
        <v>283</v>
      </c>
      <c r="JUS45" s="562" t="s">
        <v>326</v>
      </c>
      <c r="JUT45" s="660" t="s">
        <v>283</v>
      </c>
      <c r="JUU45" s="562" t="s">
        <v>326</v>
      </c>
      <c r="JUV45" s="660" t="s">
        <v>283</v>
      </c>
      <c r="JUW45" s="562" t="s">
        <v>326</v>
      </c>
      <c r="JUX45" s="660" t="s">
        <v>283</v>
      </c>
      <c r="JUY45" s="562" t="s">
        <v>326</v>
      </c>
      <c r="JUZ45" s="660" t="s">
        <v>283</v>
      </c>
      <c r="JVA45" s="562" t="s">
        <v>326</v>
      </c>
      <c r="JVB45" s="660" t="s">
        <v>283</v>
      </c>
      <c r="JVC45" s="562" t="s">
        <v>326</v>
      </c>
      <c r="JVD45" s="660" t="s">
        <v>283</v>
      </c>
      <c r="JVE45" s="562" t="s">
        <v>326</v>
      </c>
      <c r="JVF45" s="660" t="s">
        <v>283</v>
      </c>
      <c r="JVG45" s="562" t="s">
        <v>326</v>
      </c>
      <c r="JVH45" s="660" t="s">
        <v>283</v>
      </c>
      <c r="JVI45" s="562" t="s">
        <v>326</v>
      </c>
      <c r="JVJ45" s="660" t="s">
        <v>283</v>
      </c>
      <c r="JVK45" s="562" t="s">
        <v>326</v>
      </c>
      <c r="JVL45" s="660" t="s">
        <v>283</v>
      </c>
      <c r="JVM45" s="562" t="s">
        <v>326</v>
      </c>
      <c r="JVN45" s="660" t="s">
        <v>283</v>
      </c>
      <c r="JVO45" s="562" t="s">
        <v>326</v>
      </c>
      <c r="JVP45" s="660" t="s">
        <v>283</v>
      </c>
      <c r="JVQ45" s="562" t="s">
        <v>326</v>
      </c>
      <c r="JVR45" s="660" t="s">
        <v>283</v>
      </c>
      <c r="JVS45" s="562" t="s">
        <v>326</v>
      </c>
      <c r="JVT45" s="660" t="s">
        <v>283</v>
      </c>
      <c r="JVU45" s="562" t="s">
        <v>326</v>
      </c>
      <c r="JVV45" s="660" t="s">
        <v>283</v>
      </c>
      <c r="JVW45" s="562" t="s">
        <v>326</v>
      </c>
      <c r="JVX45" s="660" t="s">
        <v>283</v>
      </c>
      <c r="JVY45" s="562" t="s">
        <v>326</v>
      </c>
      <c r="JVZ45" s="660" t="s">
        <v>283</v>
      </c>
      <c r="JWA45" s="562" t="s">
        <v>326</v>
      </c>
      <c r="JWB45" s="660" t="s">
        <v>283</v>
      </c>
      <c r="JWC45" s="562" t="s">
        <v>326</v>
      </c>
      <c r="JWD45" s="660" t="s">
        <v>283</v>
      </c>
      <c r="JWE45" s="562" t="s">
        <v>326</v>
      </c>
      <c r="JWF45" s="660" t="s">
        <v>283</v>
      </c>
      <c r="JWG45" s="562" t="s">
        <v>326</v>
      </c>
      <c r="JWH45" s="660" t="s">
        <v>283</v>
      </c>
      <c r="JWI45" s="562" t="s">
        <v>326</v>
      </c>
      <c r="JWJ45" s="660" t="s">
        <v>283</v>
      </c>
      <c r="JWK45" s="562" t="s">
        <v>326</v>
      </c>
      <c r="JWL45" s="660" t="s">
        <v>283</v>
      </c>
      <c r="JWM45" s="562" t="s">
        <v>326</v>
      </c>
      <c r="JWN45" s="660" t="s">
        <v>283</v>
      </c>
      <c r="JWO45" s="562" t="s">
        <v>326</v>
      </c>
      <c r="JWP45" s="660" t="s">
        <v>283</v>
      </c>
      <c r="JWQ45" s="562" t="s">
        <v>326</v>
      </c>
      <c r="JWR45" s="660" t="s">
        <v>283</v>
      </c>
      <c r="JWS45" s="562" t="s">
        <v>326</v>
      </c>
      <c r="JWT45" s="660" t="s">
        <v>283</v>
      </c>
      <c r="JWU45" s="562" t="s">
        <v>326</v>
      </c>
      <c r="JWV45" s="660" t="s">
        <v>283</v>
      </c>
      <c r="JWW45" s="562" t="s">
        <v>326</v>
      </c>
      <c r="JWX45" s="660" t="s">
        <v>283</v>
      </c>
      <c r="JWY45" s="562" t="s">
        <v>326</v>
      </c>
      <c r="JWZ45" s="660" t="s">
        <v>283</v>
      </c>
      <c r="JXA45" s="562" t="s">
        <v>326</v>
      </c>
      <c r="JXB45" s="660" t="s">
        <v>283</v>
      </c>
      <c r="JXC45" s="562" t="s">
        <v>326</v>
      </c>
      <c r="JXD45" s="660" t="s">
        <v>283</v>
      </c>
      <c r="JXE45" s="562" t="s">
        <v>326</v>
      </c>
      <c r="JXF45" s="660" t="s">
        <v>283</v>
      </c>
      <c r="JXG45" s="562" t="s">
        <v>326</v>
      </c>
      <c r="JXH45" s="660" t="s">
        <v>283</v>
      </c>
      <c r="JXI45" s="562" t="s">
        <v>326</v>
      </c>
      <c r="JXJ45" s="660" t="s">
        <v>283</v>
      </c>
      <c r="JXK45" s="562" t="s">
        <v>326</v>
      </c>
      <c r="JXL45" s="660" t="s">
        <v>283</v>
      </c>
      <c r="JXM45" s="562" t="s">
        <v>326</v>
      </c>
      <c r="JXN45" s="660" t="s">
        <v>283</v>
      </c>
      <c r="JXO45" s="562" t="s">
        <v>326</v>
      </c>
      <c r="JXP45" s="660" t="s">
        <v>283</v>
      </c>
      <c r="JXQ45" s="562" t="s">
        <v>326</v>
      </c>
      <c r="JXR45" s="660" t="s">
        <v>283</v>
      </c>
      <c r="JXS45" s="562" t="s">
        <v>326</v>
      </c>
      <c r="JXT45" s="660" t="s">
        <v>283</v>
      </c>
      <c r="JXU45" s="562" t="s">
        <v>326</v>
      </c>
      <c r="JXV45" s="660" t="s">
        <v>283</v>
      </c>
      <c r="JXW45" s="562" t="s">
        <v>326</v>
      </c>
      <c r="JXX45" s="660" t="s">
        <v>283</v>
      </c>
      <c r="JXY45" s="562" t="s">
        <v>326</v>
      </c>
      <c r="JXZ45" s="660" t="s">
        <v>283</v>
      </c>
      <c r="JYA45" s="562" t="s">
        <v>326</v>
      </c>
      <c r="JYB45" s="660" t="s">
        <v>283</v>
      </c>
      <c r="JYC45" s="562" t="s">
        <v>326</v>
      </c>
      <c r="JYD45" s="660" t="s">
        <v>283</v>
      </c>
      <c r="JYE45" s="562" t="s">
        <v>326</v>
      </c>
      <c r="JYF45" s="660" t="s">
        <v>283</v>
      </c>
      <c r="JYG45" s="562" t="s">
        <v>326</v>
      </c>
      <c r="JYH45" s="660" t="s">
        <v>283</v>
      </c>
      <c r="JYI45" s="562" t="s">
        <v>326</v>
      </c>
      <c r="JYJ45" s="660" t="s">
        <v>283</v>
      </c>
      <c r="JYK45" s="562" t="s">
        <v>326</v>
      </c>
      <c r="JYL45" s="660" t="s">
        <v>283</v>
      </c>
      <c r="JYM45" s="562" t="s">
        <v>326</v>
      </c>
      <c r="JYN45" s="660" t="s">
        <v>283</v>
      </c>
      <c r="JYO45" s="562" t="s">
        <v>326</v>
      </c>
      <c r="JYP45" s="660" t="s">
        <v>283</v>
      </c>
      <c r="JYQ45" s="562" t="s">
        <v>326</v>
      </c>
      <c r="JYR45" s="660" t="s">
        <v>283</v>
      </c>
      <c r="JYS45" s="562" t="s">
        <v>326</v>
      </c>
      <c r="JYT45" s="660" t="s">
        <v>283</v>
      </c>
      <c r="JYU45" s="562" t="s">
        <v>326</v>
      </c>
      <c r="JYV45" s="660" t="s">
        <v>283</v>
      </c>
      <c r="JYW45" s="562" t="s">
        <v>326</v>
      </c>
      <c r="JYX45" s="660" t="s">
        <v>283</v>
      </c>
      <c r="JYY45" s="562" t="s">
        <v>326</v>
      </c>
      <c r="JYZ45" s="660" t="s">
        <v>283</v>
      </c>
      <c r="JZA45" s="562" t="s">
        <v>326</v>
      </c>
      <c r="JZB45" s="660" t="s">
        <v>283</v>
      </c>
      <c r="JZC45" s="562" t="s">
        <v>326</v>
      </c>
      <c r="JZD45" s="660" t="s">
        <v>283</v>
      </c>
      <c r="JZE45" s="562" t="s">
        <v>326</v>
      </c>
      <c r="JZF45" s="660" t="s">
        <v>283</v>
      </c>
      <c r="JZG45" s="562" t="s">
        <v>326</v>
      </c>
      <c r="JZH45" s="660" t="s">
        <v>283</v>
      </c>
      <c r="JZI45" s="562" t="s">
        <v>326</v>
      </c>
      <c r="JZJ45" s="660" t="s">
        <v>283</v>
      </c>
      <c r="JZK45" s="562" t="s">
        <v>326</v>
      </c>
      <c r="JZL45" s="660" t="s">
        <v>283</v>
      </c>
      <c r="JZM45" s="562" t="s">
        <v>326</v>
      </c>
      <c r="JZN45" s="660" t="s">
        <v>283</v>
      </c>
      <c r="JZO45" s="562" t="s">
        <v>326</v>
      </c>
      <c r="JZP45" s="660" t="s">
        <v>283</v>
      </c>
      <c r="JZQ45" s="562" t="s">
        <v>326</v>
      </c>
      <c r="JZR45" s="660" t="s">
        <v>283</v>
      </c>
      <c r="JZS45" s="562" t="s">
        <v>326</v>
      </c>
      <c r="JZT45" s="660" t="s">
        <v>283</v>
      </c>
      <c r="JZU45" s="562" t="s">
        <v>326</v>
      </c>
      <c r="JZV45" s="660" t="s">
        <v>283</v>
      </c>
      <c r="JZW45" s="562" t="s">
        <v>326</v>
      </c>
      <c r="JZX45" s="660" t="s">
        <v>283</v>
      </c>
      <c r="JZY45" s="562" t="s">
        <v>326</v>
      </c>
      <c r="JZZ45" s="660" t="s">
        <v>283</v>
      </c>
      <c r="KAA45" s="562" t="s">
        <v>326</v>
      </c>
      <c r="KAB45" s="660" t="s">
        <v>283</v>
      </c>
      <c r="KAC45" s="562" t="s">
        <v>326</v>
      </c>
      <c r="KAD45" s="660" t="s">
        <v>283</v>
      </c>
      <c r="KAE45" s="562" t="s">
        <v>326</v>
      </c>
      <c r="KAF45" s="660" t="s">
        <v>283</v>
      </c>
      <c r="KAG45" s="562" t="s">
        <v>326</v>
      </c>
      <c r="KAH45" s="660" t="s">
        <v>283</v>
      </c>
      <c r="KAI45" s="562" t="s">
        <v>326</v>
      </c>
      <c r="KAJ45" s="660" t="s">
        <v>283</v>
      </c>
      <c r="KAK45" s="562" t="s">
        <v>326</v>
      </c>
      <c r="KAL45" s="660" t="s">
        <v>283</v>
      </c>
      <c r="KAM45" s="562" t="s">
        <v>326</v>
      </c>
      <c r="KAN45" s="660" t="s">
        <v>283</v>
      </c>
      <c r="KAO45" s="562" t="s">
        <v>326</v>
      </c>
      <c r="KAP45" s="660" t="s">
        <v>283</v>
      </c>
      <c r="KAQ45" s="562" t="s">
        <v>326</v>
      </c>
      <c r="KAR45" s="660" t="s">
        <v>283</v>
      </c>
      <c r="KAS45" s="562" t="s">
        <v>326</v>
      </c>
      <c r="KAT45" s="660" t="s">
        <v>283</v>
      </c>
      <c r="KAU45" s="562" t="s">
        <v>326</v>
      </c>
      <c r="KAV45" s="660" t="s">
        <v>283</v>
      </c>
      <c r="KAW45" s="562" t="s">
        <v>326</v>
      </c>
      <c r="KAX45" s="660" t="s">
        <v>283</v>
      </c>
      <c r="KAY45" s="562" t="s">
        <v>326</v>
      </c>
      <c r="KAZ45" s="660" t="s">
        <v>283</v>
      </c>
      <c r="KBA45" s="562" t="s">
        <v>326</v>
      </c>
      <c r="KBB45" s="660" t="s">
        <v>283</v>
      </c>
      <c r="KBC45" s="562" t="s">
        <v>326</v>
      </c>
      <c r="KBD45" s="660" t="s">
        <v>283</v>
      </c>
      <c r="KBE45" s="562" t="s">
        <v>326</v>
      </c>
      <c r="KBF45" s="660" t="s">
        <v>283</v>
      </c>
      <c r="KBG45" s="562" t="s">
        <v>326</v>
      </c>
      <c r="KBH45" s="660" t="s">
        <v>283</v>
      </c>
      <c r="KBI45" s="562" t="s">
        <v>326</v>
      </c>
      <c r="KBJ45" s="660" t="s">
        <v>283</v>
      </c>
      <c r="KBK45" s="562" t="s">
        <v>326</v>
      </c>
      <c r="KBL45" s="660" t="s">
        <v>283</v>
      </c>
      <c r="KBM45" s="562" t="s">
        <v>326</v>
      </c>
      <c r="KBN45" s="660" t="s">
        <v>283</v>
      </c>
      <c r="KBO45" s="562" t="s">
        <v>326</v>
      </c>
      <c r="KBP45" s="660" t="s">
        <v>283</v>
      </c>
      <c r="KBQ45" s="562" t="s">
        <v>326</v>
      </c>
      <c r="KBR45" s="660" t="s">
        <v>283</v>
      </c>
      <c r="KBS45" s="562" t="s">
        <v>326</v>
      </c>
      <c r="KBT45" s="660" t="s">
        <v>283</v>
      </c>
      <c r="KBU45" s="562" t="s">
        <v>326</v>
      </c>
      <c r="KBV45" s="660" t="s">
        <v>283</v>
      </c>
      <c r="KBW45" s="562" t="s">
        <v>326</v>
      </c>
      <c r="KBX45" s="660" t="s">
        <v>283</v>
      </c>
      <c r="KBY45" s="562" t="s">
        <v>326</v>
      </c>
      <c r="KBZ45" s="660" t="s">
        <v>283</v>
      </c>
      <c r="KCA45" s="562" t="s">
        <v>326</v>
      </c>
      <c r="KCB45" s="660" t="s">
        <v>283</v>
      </c>
      <c r="KCC45" s="562" t="s">
        <v>326</v>
      </c>
      <c r="KCD45" s="660" t="s">
        <v>283</v>
      </c>
      <c r="KCE45" s="562" t="s">
        <v>326</v>
      </c>
      <c r="KCF45" s="660" t="s">
        <v>283</v>
      </c>
      <c r="KCG45" s="562" t="s">
        <v>326</v>
      </c>
      <c r="KCH45" s="660" t="s">
        <v>283</v>
      </c>
      <c r="KCI45" s="562" t="s">
        <v>326</v>
      </c>
      <c r="KCJ45" s="660" t="s">
        <v>283</v>
      </c>
      <c r="KCK45" s="562" t="s">
        <v>326</v>
      </c>
      <c r="KCL45" s="660" t="s">
        <v>283</v>
      </c>
      <c r="KCM45" s="562" t="s">
        <v>326</v>
      </c>
      <c r="KCN45" s="660" t="s">
        <v>283</v>
      </c>
      <c r="KCO45" s="562" t="s">
        <v>326</v>
      </c>
      <c r="KCP45" s="660" t="s">
        <v>283</v>
      </c>
      <c r="KCQ45" s="562" t="s">
        <v>326</v>
      </c>
      <c r="KCR45" s="660" t="s">
        <v>283</v>
      </c>
      <c r="KCS45" s="562" t="s">
        <v>326</v>
      </c>
      <c r="KCT45" s="660" t="s">
        <v>283</v>
      </c>
      <c r="KCU45" s="562" t="s">
        <v>326</v>
      </c>
      <c r="KCV45" s="660" t="s">
        <v>283</v>
      </c>
      <c r="KCW45" s="562" t="s">
        <v>326</v>
      </c>
      <c r="KCX45" s="660" t="s">
        <v>283</v>
      </c>
      <c r="KCY45" s="562" t="s">
        <v>326</v>
      </c>
      <c r="KCZ45" s="660" t="s">
        <v>283</v>
      </c>
      <c r="KDA45" s="562" t="s">
        <v>326</v>
      </c>
      <c r="KDB45" s="660" t="s">
        <v>283</v>
      </c>
      <c r="KDC45" s="562" t="s">
        <v>326</v>
      </c>
      <c r="KDD45" s="660" t="s">
        <v>283</v>
      </c>
      <c r="KDE45" s="562" t="s">
        <v>326</v>
      </c>
      <c r="KDF45" s="660" t="s">
        <v>283</v>
      </c>
      <c r="KDG45" s="562" t="s">
        <v>326</v>
      </c>
      <c r="KDH45" s="660" t="s">
        <v>283</v>
      </c>
      <c r="KDI45" s="562" t="s">
        <v>326</v>
      </c>
      <c r="KDJ45" s="660" t="s">
        <v>283</v>
      </c>
      <c r="KDK45" s="562" t="s">
        <v>326</v>
      </c>
      <c r="KDL45" s="660" t="s">
        <v>283</v>
      </c>
      <c r="KDM45" s="562" t="s">
        <v>326</v>
      </c>
      <c r="KDN45" s="660" t="s">
        <v>283</v>
      </c>
      <c r="KDO45" s="562" t="s">
        <v>326</v>
      </c>
      <c r="KDP45" s="660" t="s">
        <v>283</v>
      </c>
      <c r="KDQ45" s="562" t="s">
        <v>326</v>
      </c>
      <c r="KDR45" s="660" t="s">
        <v>283</v>
      </c>
      <c r="KDS45" s="562" t="s">
        <v>326</v>
      </c>
      <c r="KDT45" s="660" t="s">
        <v>283</v>
      </c>
      <c r="KDU45" s="562" t="s">
        <v>326</v>
      </c>
      <c r="KDV45" s="660" t="s">
        <v>283</v>
      </c>
      <c r="KDW45" s="562" t="s">
        <v>326</v>
      </c>
      <c r="KDX45" s="660" t="s">
        <v>283</v>
      </c>
      <c r="KDY45" s="562" t="s">
        <v>326</v>
      </c>
      <c r="KDZ45" s="660" t="s">
        <v>283</v>
      </c>
      <c r="KEA45" s="562" t="s">
        <v>326</v>
      </c>
      <c r="KEB45" s="660" t="s">
        <v>283</v>
      </c>
      <c r="KEC45" s="562" t="s">
        <v>326</v>
      </c>
      <c r="KED45" s="660" t="s">
        <v>283</v>
      </c>
      <c r="KEE45" s="562" t="s">
        <v>326</v>
      </c>
      <c r="KEF45" s="660" t="s">
        <v>283</v>
      </c>
      <c r="KEG45" s="562" t="s">
        <v>326</v>
      </c>
      <c r="KEH45" s="660" t="s">
        <v>283</v>
      </c>
      <c r="KEI45" s="562" t="s">
        <v>326</v>
      </c>
      <c r="KEJ45" s="660" t="s">
        <v>283</v>
      </c>
      <c r="KEK45" s="562" t="s">
        <v>326</v>
      </c>
      <c r="KEL45" s="660" t="s">
        <v>283</v>
      </c>
      <c r="KEM45" s="562" t="s">
        <v>326</v>
      </c>
      <c r="KEN45" s="660" t="s">
        <v>283</v>
      </c>
      <c r="KEO45" s="562" t="s">
        <v>326</v>
      </c>
      <c r="KEP45" s="660" t="s">
        <v>283</v>
      </c>
      <c r="KEQ45" s="562" t="s">
        <v>326</v>
      </c>
      <c r="KER45" s="660" t="s">
        <v>283</v>
      </c>
      <c r="KES45" s="562" t="s">
        <v>326</v>
      </c>
      <c r="KET45" s="660" t="s">
        <v>283</v>
      </c>
      <c r="KEU45" s="562" t="s">
        <v>326</v>
      </c>
      <c r="KEV45" s="660" t="s">
        <v>283</v>
      </c>
      <c r="KEW45" s="562" t="s">
        <v>326</v>
      </c>
      <c r="KEX45" s="660" t="s">
        <v>283</v>
      </c>
      <c r="KEY45" s="562" t="s">
        <v>326</v>
      </c>
      <c r="KEZ45" s="660" t="s">
        <v>283</v>
      </c>
      <c r="KFA45" s="562" t="s">
        <v>326</v>
      </c>
      <c r="KFB45" s="660" t="s">
        <v>283</v>
      </c>
      <c r="KFC45" s="562" t="s">
        <v>326</v>
      </c>
      <c r="KFD45" s="660" t="s">
        <v>283</v>
      </c>
      <c r="KFE45" s="562" t="s">
        <v>326</v>
      </c>
      <c r="KFF45" s="660" t="s">
        <v>283</v>
      </c>
      <c r="KFG45" s="562" t="s">
        <v>326</v>
      </c>
      <c r="KFH45" s="660" t="s">
        <v>283</v>
      </c>
      <c r="KFI45" s="562" t="s">
        <v>326</v>
      </c>
      <c r="KFJ45" s="660" t="s">
        <v>283</v>
      </c>
      <c r="KFK45" s="562" t="s">
        <v>326</v>
      </c>
      <c r="KFL45" s="660" t="s">
        <v>283</v>
      </c>
      <c r="KFM45" s="562" t="s">
        <v>326</v>
      </c>
      <c r="KFN45" s="660" t="s">
        <v>283</v>
      </c>
      <c r="KFO45" s="562" t="s">
        <v>326</v>
      </c>
      <c r="KFP45" s="660" t="s">
        <v>283</v>
      </c>
      <c r="KFQ45" s="562" t="s">
        <v>326</v>
      </c>
      <c r="KFR45" s="660" t="s">
        <v>283</v>
      </c>
      <c r="KFS45" s="562" t="s">
        <v>326</v>
      </c>
      <c r="KFT45" s="660" t="s">
        <v>283</v>
      </c>
      <c r="KFU45" s="562" t="s">
        <v>326</v>
      </c>
      <c r="KFV45" s="660" t="s">
        <v>283</v>
      </c>
      <c r="KFW45" s="562" t="s">
        <v>326</v>
      </c>
      <c r="KFX45" s="660" t="s">
        <v>283</v>
      </c>
      <c r="KFY45" s="562" t="s">
        <v>326</v>
      </c>
      <c r="KFZ45" s="660" t="s">
        <v>283</v>
      </c>
      <c r="KGA45" s="562" t="s">
        <v>326</v>
      </c>
      <c r="KGB45" s="660" t="s">
        <v>283</v>
      </c>
      <c r="KGC45" s="562" t="s">
        <v>326</v>
      </c>
      <c r="KGD45" s="660" t="s">
        <v>283</v>
      </c>
      <c r="KGE45" s="562" t="s">
        <v>326</v>
      </c>
      <c r="KGF45" s="660" t="s">
        <v>283</v>
      </c>
      <c r="KGG45" s="562" t="s">
        <v>326</v>
      </c>
      <c r="KGH45" s="660" t="s">
        <v>283</v>
      </c>
      <c r="KGI45" s="562" t="s">
        <v>326</v>
      </c>
      <c r="KGJ45" s="660" t="s">
        <v>283</v>
      </c>
      <c r="KGK45" s="562" t="s">
        <v>326</v>
      </c>
      <c r="KGL45" s="660" t="s">
        <v>283</v>
      </c>
      <c r="KGM45" s="562" t="s">
        <v>326</v>
      </c>
      <c r="KGN45" s="660" t="s">
        <v>283</v>
      </c>
      <c r="KGO45" s="562" t="s">
        <v>326</v>
      </c>
      <c r="KGP45" s="660" t="s">
        <v>283</v>
      </c>
      <c r="KGQ45" s="562" t="s">
        <v>326</v>
      </c>
      <c r="KGR45" s="660" t="s">
        <v>283</v>
      </c>
      <c r="KGS45" s="562" t="s">
        <v>326</v>
      </c>
      <c r="KGT45" s="660" t="s">
        <v>283</v>
      </c>
      <c r="KGU45" s="562" t="s">
        <v>326</v>
      </c>
      <c r="KGV45" s="660" t="s">
        <v>283</v>
      </c>
      <c r="KGW45" s="562" t="s">
        <v>326</v>
      </c>
      <c r="KGX45" s="660" t="s">
        <v>283</v>
      </c>
      <c r="KGY45" s="562" t="s">
        <v>326</v>
      </c>
      <c r="KGZ45" s="660" t="s">
        <v>283</v>
      </c>
      <c r="KHA45" s="562" t="s">
        <v>326</v>
      </c>
      <c r="KHB45" s="660" t="s">
        <v>283</v>
      </c>
      <c r="KHC45" s="562" t="s">
        <v>326</v>
      </c>
      <c r="KHD45" s="660" t="s">
        <v>283</v>
      </c>
      <c r="KHE45" s="562" t="s">
        <v>326</v>
      </c>
      <c r="KHF45" s="660" t="s">
        <v>283</v>
      </c>
      <c r="KHG45" s="562" t="s">
        <v>326</v>
      </c>
      <c r="KHH45" s="660" t="s">
        <v>283</v>
      </c>
      <c r="KHI45" s="562" t="s">
        <v>326</v>
      </c>
      <c r="KHJ45" s="660" t="s">
        <v>283</v>
      </c>
      <c r="KHK45" s="562" t="s">
        <v>326</v>
      </c>
      <c r="KHL45" s="660" t="s">
        <v>283</v>
      </c>
      <c r="KHM45" s="562" t="s">
        <v>326</v>
      </c>
      <c r="KHN45" s="660" t="s">
        <v>283</v>
      </c>
      <c r="KHO45" s="562" t="s">
        <v>326</v>
      </c>
      <c r="KHP45" s="660" t="s">
        <v>283</v>
      </c>
      <c r="KHQ45" s="562" t="s">
        <v>326</v>
      </c>
      <c r="KHR45" s="660" t="s">
        <v>283</v>
      </c>
      <c r="KHS45" s="562" t="s">
        <v>326</v>
      </c>
      <c r="KHT45" s="660" t="s">
        <v>283</v>
      </c>
      <c r="KHU45" s="562" t="s">
        <v>326</v>
      </c>
      <c r="KHV45" s="660" t="s">
        <v>283</v>
      </c>
      <c r="KHW45" s="562" t="s">
        <v>326</v>
      </c>
      <c r="KHX45" s="660" t="s">
        <v>283</v>
      </c>
      <c r="KHY45" s="562" t="s">
        <v>326</v>
      </c>
      <c r="KHZ45" s="660" t="s">
        <v>283</v>
      </c>
      <c r="KIA45" s="562" t="s">
        <v>326</v>
      </c>
      <c r="KIB45" s="660" t="s">
        <v>283</v>
      </c>
      <c r="KIC45" s="562" t="s">
        <v>326</v>
      </c>
      <c r="KID45" s="660" t="s">
        <v>283</v>
      </c>
      <c r="KIE45" s="562" t="s">
        <v>326</v>
      </c>
      <c r="KIF45" s="660" t="s">
        <v>283</v>
      </c>
      <c r="KIG45" s="562" t="s">
        <v>326</v>
      </c>
      <c r="KIH45" s="660" t="s">
        <v>283</v>
      </c>
      <c r="KII45" s="562" t="s">
        <v>326</v>
      </c>
      <c r="KIJ45" s="660" t="s">
        <v>283</v>
      </c>
      <c r="KIK45" s="562" t="s">
        <v>326</v>
      </c>
      <c r="KIL45" s="660" t="s">
        <v>283</v>
      </c>
      <c r="KIM45" s="562" t="s">
        <v>326</v>
      </c>
      <c r="KIN45" s="660" t="s">
        <v>283</v>
      </c>
      <c r="KIO45" s="562" t="s">
        <v>326</v>
      </c>
      <c r="KIP45" s="660" t="s">
        <v>283</v>
      </c>
      <c r="KIQ45" s="562" t="s">
        <v>326</v>
      </c>
      <c r="KIR45" s="660" t="s">
        <v>283</v>
      </c>
      <c r="KIS45" s="562" t="s">
        <v>326</v>
      </c>
      <c r="KIT45" s="660" t="s">
        <v>283</v>
      </c>
      <c r="KIU45" s="562" t="s">
        <v>326</v>
      </c>
      <c r="KIV45" s="660" t="s">
        <v>283</v>
      </c>
      <c r="KIW45" s="562" t="s">
        <v>326</v>
      </c>
      <c r="KIX45" s="660" t="s">
        <v>283</v>
      </c>
      <c r="KIY45" s="562" t="s">
        <v>326</v>
      </c>
      <c r="KIZ45" s="660" t="s">
        <v>283</v>
      </c>
      <c r="KJA45" s="562" t="s">
        <v>326</v>
      </c>
      <c r="KJB45" s="660" t="s">
        <v>283</v>
      </c>
      <c r="KJC45" s="562" t="s">
        <v>326</v>
      </c>
      <c r="KJD45" s="660" t="s">
        <v>283</v>
      </c>
      <c r="KJE45" s="562" t="s">
        <v>326</v>
      </c>
      <c r="KJF45" s="660" t="s">
        <v>283</v>
      </c>
      <c r="KJG45" s="562" t="s">
        <v>326</v>
      </c>
      <c r="KJH45" s="660" t="s">
        <v>283</v>
      </c>
      <c r="KJI45" s="562" t="s">
        <v>326</v>
      </c>
      <c r="KJJ45" s="660" t="s">
        <v>283</v>
      </c>
      <c r="KJK45" s="562" t="s">
        <v>326</v>
      </c>
      <c r="KJL45" s="660" t="s">
        <v>283</v>
      </c>
      <c r="KJM45" s="562" t="s">
        <v>326</v>
      </c>
      <c r="KJN45" s="660" t="s">
        <v>283</v>
      </c>
      <c r="KJO45" s="562" t="s">
        <v>326</v>
      </c>
      <c r="KJP45" s="660" t="s">
        <v>283</v>
      </c>
      <c r="KJQ45" s="562" t="s">
        <v>326</v>
      </c>
      <c r="KJR45" s="660" t="s">
        <v>283</v>
      </c>
      <c r="KJS45" s="562" t="s">
        <v>326</v>
      </c>
      <c r="KJT45" s="660" t="s">
        <v>283</v>
      </c>
      <c r="KJU45" s="562" t="s">
        <v>326</v>
      </c>
      <c r="KJV45" s="660" t="s">
        <v>283</v>
      </c>
      <c r="KJW45" s="562" t="s">
        <v>326</v>
      </c>
      <c r="KJX45" s="660" t="s">
        <v>283</v>
      </c>
      <c r="KJY45" s="562" t="s">
        <v>326</v>
      </c>
      <c r="KJZ45" s="660" t="s">
        <v>283</v>
      </c>
      <c r="KKA45" s="562" t="s">
        <v>326</v>
      </c>
      <c r="KKB45" s="660" t="s">
        <v>283</v>
      </c>
      <c r="KKC45" s="562" t="s">
        <v>326</v>
      </c>
      <c r="KKD45" s="660" t="s">
        <v>283</v>
      </c>
      <c r="KKE45" s="562" t="s">
        <v>326</v>
      </c>
      <c r="KKF45" s="660" t="s">
        <v>283</v>
      </c>
      <c r="KKG45" s="562" t="s">
        <v>326</v>
      </c>
      <c r="KKH45" s="660" t="s">
        <v>283</v>
      </c>
      <c r="KKI45" s="562" t="s">
        <v>326</v>
      </c>
      <c r="KKJ45" s="660" t="s">
        <v>283</v>
      </c>
      <c r="KKK45" s="562" t="s">
        <v>326</v>
      </c>
      <c r="KKL45" s="660" t="s">
        <v>283</v>
      </c>
      <c r="KKM45" s="562" t="s">
        <v>326</v>
      </c>
      <c r="KKN45" s="660" t="s">
        <v>283</v>
      </c>
      <c r="KKO45" s="562" t="s">
        <v>326</v>
      </c>
      <c r="KKP45" s="660" t="s">
        <v>283</v>
      </c>
      <c r="KKQ45" s="562" t="s">
        <v>326</v>
      </c>
      <c r="KKR45" s="660" t="s">
        <v>283</v>
      </c>
      <c r="KKS45" s="562" t="s">
        <v>326</v>
      </c>
      <c r="KKT45" s="660" t="s">
        <v>283</v>
      </c>
      <c r="KKU45" s="562" t="s">
        <v>326</v>
      </c>
      <c r="KKV45" s="660" t="s">
        <v>283</v>
      </c>
      <c r="KKW45" s="562" t="s">
        <v>326</v>
      </c>
      <c r="KKX45" s="660" t="s">
        <v>283</v>
      </c>
      <c r="KKY45" s="562" t="s">
        <v>326</v>
      </c>
      <c r="KKZ45" s="660" t="s">
        <v>283</v>
      </c>
      <c r="KLA45" s="562" t="s">
        <v>326</v>
      </c>
      <c r="KLB45" s="660" t="s">
        <v>283</v>
      </c>
      <c r="KLC45" s="562" t="s">
        <v>326</v>
      </c>
      <c r="KLD45" s="660" t="s">
        <v>283</v>
      </c>
      <c r="KLE45" s="562" t="s">
        <v>326</v>
      </c>
      <c r="KLF45" s="660" t="s">
        <v>283</v>
      </c>
      <c r="KLG45" s="562" t="s">
        <v>326</v>
      </c>
      <c r="KLH45" s="660" t="s">
        <v>283</v>
      </c>
      <c r="KLI45" s="562" t="s">
        <v>326</v>
      </c>
      <c r="KLJ45" s="660" t="s">
        <v>283</v>
      </c>
      <c r="KLK45" s="562" t="s">
        <v>326</v>
      </c>
      <c r="KLL45" s="660" t="s">
        <v>283</v>
      </c>
      <c r="KLM45" s="562" t="s">
        <v>326</v>
      </c>
      <c r="KLN45" s="660" t="s">
        <v>283</v>
      </c>
      <c r="KLO45" s="562" t="s">
        <v>326</v>
      </c>
      <c r="KLP45" s="660" t="s">
        <v>283</v>
      </c>
      <c r="KLQ45" s="562" t="s">
        <v>326</v>
      </c>
      <c r="KLR45" s="660" t="s">
        <v>283</v>
      </c>
      <c r="KLS45" s="562" t="s">
        <v>326</v>
      </c>
      <c r="KLT45" s="660" t="s">
        <v>283</v>
      </c>
      <c r="KLU45" s="562" t="s">
        <v>326</v>
      </c>
      <c r="KLV45" s="660" t="s">
        <v>283</v>
      </c>
      <c r="KLW45" s="562" t="s">
        <v>326</v>
      </c>
      <c r="KLX45" s="660" t="s">
        <v>283</v>
      </c>
      <c r="KLY45" s="562" t="s">
        <v>326</v>
      </c>
      <c r="KLZ45" s="660" t="s">
        <v>283</v>
      </c>
      <c r="KMA45" s="562" t="s">
        <v>326</v>
      </c>
      <c r="KMB45" s="660" t="s">
        <v>283</v>
      </c>
      <c r="KMC45" s="562" t="s">
        <v>326</v>
      </c>
      <c r="KMD45" s="660" t="s">
        <v>283</v>
      </c>
      <c r="KME45" s="562" t="s">
        <v>326</v>
      </c>
      <c r="KMF45" s="660" t="s">
        <v>283</v>
      </c>
      <c r="KMG45" s="562" t="s">
        <v>326</v>
      </c>
      <c r="KMH45" s="660" t="s">
        <v>283</v>
      </c>
      <c r="KMI45" s="562" t="s">
        <v>326</v>
      </c>
      <c r="KMJ45" s="660" t="s">
        <v>283</v>
      </c>
      <c r="KMK45" s="562" t="s">
        <v>326</v>
      </c>
      <c r="KML45" s="660" t="s">
        <v>283</v>
      </c>
      <c r="KMM45" s="562" t="s">
        <v>326</v>
      </c>
      <c r="KMN45" s="660" t="s">
        <v>283</v>
      </c>
      <c r="KMO45" s="562" t="s">
        <v>326</v>
      </c>
      <c r="KMP45" s="660" t="s">
        <v>283</v>
      </c>
      <c r="KMQ45" s="562" t="s">
        <v>326</v>
      </c>
      <c r="KMR45" s="660" t="s">
        <v>283</v>
      </c>
      <c r="KMS45" s="562" t="s">
        <v>326</v>
      </c>
      <c r="KMT45" s="660" t="s">
        <v>283</v>
      </c>
      <c r="KMU45" s="562" t="s">
        <v>326</v>
      </c>
      <c r="KMV45" s="660" t="s">
        <v>283</v>
      </c>
      <c r="KMW45" s="562" t="s">
        <v>326</v>
      </c>
      <c r="KMX45" s="660" t="s">
        <v>283</v>
      </c>
      <c r="KMY45" s="562" t="s">
        <v>326</v>
      </c>
      <c r="KMZ45" s="660" t="s">
        <v>283</v>
      </c>
      <c r="KNA45" s="562" t="s">
        <v>326</v>
      </c>
      <c r="KNB45" s="660" t="s">
        <v>283</v>
      </c>
      <c r="KNC45" s="562" t="s">
        <v>326</v>
      </c>
      <c r="KND45" s="660" t="s">
        <v>283</v>
      </c>
      <c r="KNE45" s="562" t="s">
        <v>326</v>
      </c>
      <c r="KNF45" s="660" t="s">
        <v>283</v>
      </c>
      <c r="KNG45" s="562" t="s">
        <v>326</v>
      </c>
      <c r="KNH45" s="660" t="s">
        <v>283</v>
      </c>
      <c r="KNI45" s="562" t="s">
        <v>326</v>
      </c>
      <c r="KNJ45" s="660" t="s">
        <v>283</v>
      </c>
      <c r="KNK45" s="562" t="s">
        <v>326</v>
      </c>
      <c r="KNL45" s="660" t="s">
        <v>283</v>
      </c>
      <c r="KNM45" s="562" t="s">
        <v>326</v>
      </c>
      <c r="KNN45" s="660" t="s">
        <v>283</v>
      </c>
      <c r="KNO45" s="562" t="s">
        <v>326</v>
      </c>
      <c r="KNP45" s="660" t="s">
        <v>283</v>
      </c>
      <c r="KNQ45" s="562" t="s">
        <v>326</v>
      </c>
      <c r="KNR45" s="660" t="s">
        <v>283</v>
      </c>
      <c r="KNS45" s="562" t="s">
        <v>326</v>
      </c>
      <c r="KNT45" s="660" t="s">
        <v>283</v>
      </c>
      <c r="KNU45" s="562" t="s">
        <v>326</v>
      </c>
      <c r="KNV45" s="660" t="s">
        <v>283</v>
      </c>
      <c r="KNW45" s="562" t="s">
        <v>326</v>
      </c>
      <c r="KNX45" s="660" t="s">
        <v>283</v>
      </c>
      <c r="KNY45" s="562" t="s">
        <v>326</v>
      </c>
      <c r="KNZ45" s="660" t="s">
        <v>283</v>
      </c>
      <c r="KOA45" s="562" t="s">
        <v>326</v>
      </c>
      <c r="KOB45" s="660" t="s">
        <v>283</v>
      </c>
      <c r="KOC45" s="562" t="s">
        <v>326</v>
      </c>
      <c r="KOD45" s="660" t="s">
        <v>283</v>
      </c>
      <c r="KOE45" s="562" t="s">
        <v>326</v>
      </c>
      <c r="KOF45" s="660" t="s">
        <v>283</v>
      </c>
      <c r="KOG45" s="562" t="s">
        <v>326</v>
      </c>
      <c r="KOH45" s="660" t="s">
        <v>283</v>
      </c>
      <c r="KOI45" s="562" t="s">
        <v>326</v>
      </c>
      <c r="KOJ45" s="660" t="s">
        <v>283</v>
      </c>
      <c r="KOK45" s="562" t="s">
        <v>326</v>
      </c>
      <c r="KOL45" s="660" t="s">
        <v>283</v>
      </c>
      <c r="KOM45" s="562" t="s">
        <v>326</v>
      </c>
      <c r="KON45" s="660" t="s">
        <v>283</v>
      </c>
      <c r="KOO45" s="562" t="s">
        <v>326</v>
      </c>
      <c r="KOP45" s="660" t="s">
        <v>283</v>
      </c>
      <c r="KOQ45" s="562" t="s">
        <v>326</v>
      </c>
      <c r="KOR45" s="660" t="s">
        <v>283</v>
      </c>
      <c r="KOS45" s="562" t="s">
        <v>326</v>
      </c>
      <c r="KOT45" s="660" t="s">
        <v>283</v>
      </c>
      <c r="KOU45" s="562" t="s">
        <v>326</v>
      </c>
      <c r="KOV45" s="660" t="s">
        <v>283</v>
      </c>
      <c r="KOW45" s="562" t="s">
        <v>326</v>
      </c>
      <c r="KOX45" s="660" t="s">
        <v>283</v>
      </c>
      <c r="KOY45" s="562" t="s">
        <v>326</v>
      </c>
      <c r="KOZ45" s="660" t="s">
        <v>283</v>
      </c>
      <c r="KPA45" s="562" t="s">
        <v>326</v>
      </c>
      <c r="KPB45" s="660" t="s">
        <v>283</v>
      </c>
      <c r="KPC45" s="562" t="s">
        <v>326</v>
      </c>
      <c r="KPD45" s="660" t="s">
        <v>283</v>
      </c>
      <c r="KPE45" s="562" t="s">
        <v>326</v>
      </c>
      <c r="KPF45" s="660" t="s">
        <v>283</v>
      </c>
      <c r="KPG45" s="562" t="s">
        <v>326</v>
      </c>
      <c r="KPH45" s="660" t="s">
        <v>283</v>
      </c>
      <c r="KPI45" s="562" t="s">
        <v>326</v>
      </c>
      <c r="KPJ45" s="660" t="s">
        <v>283</v>
      </c>
      <c r="KPK45" s="562" t="s">
        <v>326</v>
      </c>
      <c r="KPL45" s="660" t="s">
        <v>283</v>
      </c>
      <c r="KPM45" s="562" t="s">
        <v>326</v>
      </c>
      <c r="KPN45" s="660" t="s">
        <v>283</v>
      </c>
      <c r="KPO45" s="562" t="s">
        <v>326</v>
      </c>
      <c r="KPP45" s="660" t="s">
        <v>283</v>
      </c>
      <c r="KPQ45" s="562" t="s">
        <v>326</v>
      </c>
      <c r="KPR45" s="660" t="s">
        <v>283</v>
      </c>
      <c r="KPS45" s="562" t="s">
        <v>326</v>
      </c>
      <c r="KPT45" s="660" t="s">
        <v>283</v>
      </c>
      <c r="KPU45" s="562" t="s">
        <v>326</v>
      </c>
      <c r="KPV45" s="660" t="s">
        <v>283</v>
      </c>
      <c r="KPW45" s="562" t="s">
        <v>326</v>
      </c>
      <c r="KPX45" s="660" t="s">
        <v>283</v>
      </c>
      <c r="KPY45" s="562" t="s">
        <v>326</v>
      </c>
      <c r="KPZ45" s="660" t="s">
        <v>283</v>
      </c>
      <c r="KQA45" s="562" t="s">
        <v>326</v>
      </c>
      <c r="KQB45" s="660" t="s">
        <v>283</v>
      </c>
      <c r="KQC45" s="562" t="s">
        <v>326</v>
      </c>
      <c r="KQD45" s="660" t="s">
        <v>283</v>
      </c>
      <c r="KQE45" s="562" t="s">
        <v>326</v>
      </c>
      <c r="KQF45" s="660" t="s">
        <v>283</v>
      </c>
      <c r="KQG45" s="562" t="s">
        <v>326</v>
      </c>
      <c r="KQH45" s="660" t="s">
        <v>283</v>
      </c>
      <c r="KQI45" s="562" t="s">
        <v>326</v>
      </c>
      <c r="KQJ45" s="660" t="s">
        <v>283</v>
      </c>
      <c r="KQK45" s="562" t="s">
        <v>326</v>
      </c>
      <c r="KQL45" s="660" t="s">
        <v>283</v>
      </c>
      <c r="KQM45" s="562" t="s">
        <v>326</v>
      </c>
      <c r="KQN45" s="660" t="s">
        <v>283</v>
      </c>
      <c r="KQO45" s="562" t="s">
        <v>326</v>
      </c>
      <c r="KQP45" s="660" t="s">
        <v>283</v>
      </c>
      <c r="KQQ45" s="562" t="s">
        <v>326</v>
      </c>
      <c r="KQR45" s="660" t="s">
        <v>283</v>
      </c>
      <c r="KQS45" s="562" t="s">
        <v>326</v>
      </c>
      <c r="KQT45" s="660" t="s">
        <v>283</v>
      </c>
      <c r="KQU45" s="562" t="s">
        <v>326</v>
      </c>
      <c r="KQV45" s="660" t="s">
        <v>283</v>
      </c>
      <c r="KQW45" s="562" t="s">
        <v>326</v>
      </c>
      <c r="KQX45" s="660" t="s">
        <v>283</v>
      </c>
      <c r="KQY45" s="562" t="s">
        <v>326</v>
      </c>
      <c r="KQZ45" s="660" t="s">
        <v>283</v>
      </c>
      <c r="KRA45" s="562" t="s">
        <v>326</v>
      </c>
      <c r="KRB45" s="660" t="s">
        <v>283</v>
      </c>
      <c r="KRC45" s="562" t="s">
        <v>326</v>
      </c>
      <c r="KRD45" s="660" t="s">
        <v>283</v>
      </c>
      <c r="KRE45" s="562" t="s">
        <v>326</v>
      </c>
      <c r="KRF45" s="660" t="s">
        <v>283</v>
      </c>
      <c r="KRG45" s="562" t="s">
        <v>326</v>
      </c>
      <c r="KRH45" s="660" t="s">
        <v>283</v>
      </c>
      <c r="KRI45" s="562" t="s">
        <v>326</v>
      </c>
      <c r="KRJ45" s="660" t="s">
        <v>283</v>
      </c>
      <c r="KRK45" s="562" t="s">
        <v>326</v>
      </c>
      <c r="KRL45" s="660" t="s">
        <v>283</v>
      </c>
      <c r="KRM45" s="562" t="s">
        <v>326</v>
      </c>
      <c r="KRN45" s="660" t="s">
        <v>283</v>
      </c>
      <c r="KRO45" s="562" t="s">
        <v>326</v>
      </c>
      <c r="KRP45" s="660" t="s">
        <v>283</v>
      </c>
      <c r="KRQ45" s="562" t="s">
        <v>326</v>
      </c>
      <c r="KRR45" s="660" t="s">
        <v>283</v>
      </c>
      <c r="KRS45" s="562" t="s">
        <v>326</v>
      </c>
      <c r="KRT45" s="660" t="s">
        <v>283</v>
      </c>
      <c r="KRU45" s="562" t="s">
        <v>326</v>
      </c>
      <c r="KRV45" s="660" t="s">
        <v>283</v>
      </c>
      <c r="KRW45" s="562" t="s">
        <v>326</v>
      </c>
      <c r="KRX45" s="660" t="s">
        <v>283</v>
      </c>
      <c r="KRY45" s="562" t="s">
        <v>326</v>
      </c>
      <c r="KRZ45" s="660" t="s">
        <v>283</v>
      </c>
      <c r="KSA45" s="562" t="s">
        <v>326</v>
      </c>
      <c r="KSB45" s="660" t="s">
        <v>283</v>
      </c>
      <c r="KSC45" s="562" t="s">
        <v>326</v>
      </c>
      <c r="KSD45" s="660" t="s">
        <v>283</v>
      </c>
      <c r="KSE45" s="562" t="s">
        <v>326</v>
      </c>
      <c r="KSF45" s="660" t="s">
        <v>283</v>
      </c>
      <c r="KSG45" s="562" t="s">
        <v>326</v>
      </c>
      <c r="KSH45" s="660" t="s">
        <v>283</v>
      </c>
      <c r="KSI45" s="562" t="s">
        <v>326</v>
      </c>
      <c r="KSJ45" s="660" t="s">
        <v>283</v>
      </c>
      <c r="KSK45" s="562" t="s">
        <v>326</v>
      </c>
      <c r="KSL45" s="660" t="s">
        <v>283</v>
      </c>
      <c r="KSM45" s="562" t="s">
        <v>326</v>
      </c>
      <c r="KSN45" s="660" t="s">
        <v>283</v>
      </c>
      <c r="KSO45" s="562" t="s">
        <v>326</v>
      </c>
      <c r="KSP45" s="660" t="s">
        <v>283</v>
      </c>
      <c r="KSQ45" s="562" t="s">
        <v>326</v>
      </c>
      <c r="KSR45" s="660" t="s">
        <v>283</v>
      </c>
      <c r="KSS45" s="562" t="s">
        <v>326</v>
      </c>
      <c r="KST45" s="660" t="s">
        <v>283</v>
      </c>
      <c r="KSU45" s="562" t="s">
        <v>326</v>
      </c>
      <c r="KSV45" s="660" t="s">
        <v>283</v>
      </c>
      <c r="KSW45" s="562" t="s">
        <v>326</v>
      </c>
      <c r="KSX45" s="660" t="s">
        <v>283</v>
      </c>
      <c r="KSY45" s="562" t="s">
        <v>326</v>
      </c>
      <c r="KSZ45" s="660" t="s">
        <v>283</v>
      </c>
      <c r="KTA45" s="562" t="s">
        <v>326</v>
      </c>
      <c r="KTB45" s="660" t="s">
        <v>283</v>
      </c>
      <c r="KTC45" s="562" t="s">
        <v>326</v>
      </c>
      <c r="KTD45" s="660" t="s">
        <v>283</v>
      </c>
      <c r="KTE45" s="562" t="s">
        <v>326</v>
      </c>
      <c r="KTF45" s="660" t="s">
        <v>283</v>
      </c>
      <c r="KTG45" s="562" t="s">
        <v>326</v>
      </c>
      <c r="KTH45" s="660" t="s">
        <v>283</v>
      </c>
      <c r="KTI45" s="562" t="s">
        <v>326</v>
      </c>
      <c r="KTJ45" s="660" t="s">
        <v>283</v>
      </c>
      <c r="KTK45" s="562" t="s">
        <v>326</v>
      </c>
      <c r="KTL45" s="660" t="s">
        <v>283</v>
      </c>
      <c r="KTM45" s="562" t="s">
        <v>326</v>
      </c>
      <c r="KTN45" s="660" t="s">
        <v>283</v>
      </c>
      <c r="KTO45" s="562" t="s">
        <v>326</v>
      </c>
      <c r="KTP45" s="660" t="s">
        <v>283</v>
      </c>
      <c r="KTQ45" s="562" t="s">
        <v>326</v>
      </c>
      <c r="KTR45" s="660" t="s">
        <v>283</v>
      </c>
      <c r="KTS45" s="562" t="s">
        <v>326</v>
      </c>
      <c r="KTT45" s="660" t="s">
        <v>283</v>
      </c>
      <c r="KTU45" s="562" t="s">
        <v>326</v>
      </c>
      <c r="KTV45" s="660" t="s">
        <v>283</v>
      </c>
      <c r="KTW45" s="562" t="s">
        <v>326</v>
      </c>
      <c r="KTX45" s="660" t="s">
        <v>283</v>
      </c>
      <c r="KTY45" s="562" t="s">
        <v>326</v>
      </c>
      <c r="KTZ45" s="660" t="s">
        <v>283</v>
      </c>
      <c r="KUA45" s="562" t="s">
        <v>326</v>
      </c>
      <c r="KUB45" s="660" t="s">
        <v>283</v>
      </c>
      <c r="KUC45" s="562" t="s">
        <v>326</v>
      </c>
      <c r="KUD45" s="660" t="s">
        <v>283</v>
      </c>
      <c r="KUE45" s="562" t="s">
        <v>326</v>
      </c>
      <c r="KUF45" s="660" t="s">
        <v>283</v>
      </c>
      <c r="KUG45" s="562" t="s">
        <v>326</v>
      </c>
      <c r="KUH45" s="660" t="s">
        <v>283</v>
      </c>
      <c r="KUI45" s="562" t="s">
        <v>326</v>
      </c>
      <c r="KUJ45" s="660" t="s">
        <v>283</v>
      </c>
      <c r="KUK45" s="562" t="s">
        <v>326</v>
      </c>
      <c r="KUL45" s="660" t="s">
        <v>283</v>
      </c>
      <c r="KUM45" s="562" t="s">
        <v>326</v>
      </c>
      <c r="KUN45" s="660" t="s">
        <v>283</v>
      </c>
      <c r="KUO45" s="562" t="s">
        <v>326</v>
      </c>
      <c r="KUP45" s="660" t="s">
        <v>283</v>
      </c>
      <c r="KUQ45" s="562" t="s">
        <v>326</v>
      </c>
      <c r="KUR45" s="660" t="s">
        <v>283</v>
      </c>
      <c r="KUS45" s="562" t="s">
        <v>326</v>
      </c>
      <c r="KUT45" s="660" t="s">
        <v>283</v>
      </c>
      <c r="KUU45" s="562" t="s">
        <v>326</v>
      </c>
      <c r="KUV45" s="660" t="s">
        <v>283</v>
      </c>
      <c r="KUW45" s="562" t="s">
        <v>326</v>
      </c>
      <c r="KUX45" s="660" t="s">
        <v>283</v>
      </c>
      <c r="KUY45" s="562" t="s">
        <v>326</v>
      </c>
      <c r="KUZ45" s="660" t="s">
        <v>283</v>
      </c>
      <c r="KVA45" s="562" t="s">
        <v>326</v>
      </c>
      <c r="KVB45" s="660" t="s">
        <v>283</v>
      </c>
      <c r="KVC45" s="562" t="s">
        <v>326</v>
      </c>
      <c r="KVD45" s="660" t="s">
        <v>283</v>
      </c>
      <c r="KVE45" s="562" t="s">
        <v>326</v>
      </c>
      <c r="KVF45" s="660" t="s">
        <v>283</v>
      </c>
      <c r="KVG45" s="562" t="s">
        <v>326</v>
      </c>
      <c r="KVH45" s="660" t="s">
        <v>283</v>
      </c>
      <c r="KVI45" s="562" t="s">
        <v>326</v>
      </c>
      <c r="KVJ45" s="660" t="s">
        <v>283</v>
      </c>
      <c r="KVK45" s="562" t="s">
        <v>326</v>
      </c>
      <c r="KVL45" s="660" t="s">
        <v>283</v>
      </c>
      <c r="KVM45" s="562" t="s">
        <v>326</v>
      </c>
      <c r="KVN45" s="660" t="s">
        <v>283</v>
      </c>
      <c r="KVO45" s="562" t="s">
        <v>326</v>
      </c>
      <c r="KVP45" s="660" t="s">
        <v>283</v>
      </c>
      <c r="KVQ45" s="562" t="s">
        <v>326</v>
      </c>
      <c r="KVR45" s="660" t="s">
        <v>283</v>
      </c>
      <c r="KVS45" s="562" t="s">
        <v>326</v>
      </c>
      <c r="KVT45" s="660" t="s">
        <v>283</v>
      </c>
      <c r="KVU45" s="562" t="s">
        <v>326</v>
      </c>
      <c r="KVV45" s="660" t="s">
        <v>283</v>
      </c>
      <c r="KVW45" s="562" t="s">
        <v>326</v>
      </c>
      <c r="KVX45" s="660" t="s">
        <v>283</v>
      </c>
      <c r="KVY45" s="562" t="s">
        <v>326</v>
      </c>
      <c r="KVZ45" s="660" t="s">
        <v>283</v>
      </c>
      <c r="KWA45" s="562" t="s">
        <v>326</v>
      </c>
      <c r="KWB45" s="660" t="s">
        <v>283</v>
      </c>
      <c r="KWC45" s="562" t="s">
        <v>326</v>
      </c>
      <c r="KWD45" s="660" t="s">
        <v>283</v>
      </c>
      <c r="KWE45" s="562" t="s">
        <v>326</v>
      </c>
      <c r="KWF45" s="660" t="s">
        <v>283</v>
      </c>
      <c r="KWG45" s="562" t="s">
        <v>326</v>
      </c>
      <c r="KWH45" s="660" t="s">
        <v>283</v>
      </c>
      <c r="KWI45" s="562" t="s">
        <v>326</v>
      </c>
      <c r="KWJ45" s="660" t="s">
        <v>283</v>
      </c>
      <c r="KWK45" s="562" t="s">
        <v>326</v>
      </c>
      <c r="KWL45" s="660" t="s">
        <v>283</v>
      </c>
      <c r="KWM45" s="562" t="s">
        <v>326</v>
      </c>
      <c r="KWN45" s="660" t="s">
        <v>283</v>
      </c>
      <c r="KWO45" s="562" t="s">
        <v>326</v>
      </c>
      <c r="KWP45" s="660" t="s">
        <v>283</v>
      </c>
      <c r="KWQ45" s="562" t="s">
        <v>326</v>
      </c>
      <c r="KWR45" s="660" t="s">
        <v>283</v>
      </c>
      <c r="KWS45" s="562" t="s">
        <v>326</v>
      </c>
      <c r="KWT45" s="660" t="s">
        <v>283</v>
      </c>
      <c r="KWU45" s="562" t="s">
        <v>326</v>
      </c>
      <c r="KWV45" s="660" t="s">
        <v>283</v>
      </c>
      <c r="KWW45" s="562" t="s">
        <v>326</v>
      </c>
      <c r="KWX45" s="660" t="s">
        <v>283</v>
      </c>
      <c r="KWY45" s="562" t="s">
        <v>326</v>
      </c>
      <c r="KWZ45" s="660" t="s">
        <v>283</v>
      </c>
      <c r="KXA45" s="562" t="s">
        <v>326</v>
      </c>
      <c r="KXB45" s="660" t="s">
        <v>283</v>
      </c>
      <c r="KXC45" s="562" t="s">
        <v>326</v>
      </c>
      <c r="KXD45" s="660" t="s">
        <v>283</v>
      </c>
      <c r="KXE45" s="562" t="s">
        <v>326</v>
      </c>
      <c r="KXF45" s="660" t="s">
        <v>283</v>
      </c>
      <c r="KXG45" s="562" t="s">
        <v>326</v>
      </c>
      <c r="KXH45" s="660" t="s">
        <v>283</v>
      </c>
      <c r="KXI45" s="562" t="s">
        <v>326</v>
      </c>
      <c r="KXJ45" s="660" t="s">
        <v>283</v>
      </c>
      <c r="KXK45" s="562" t="s">
        <v>326</v>
      </c>
      <c r="KXL45" s="660" t="s">
        <v>283</v>
      </c>
      <c r="KXM45" s="562" t="s">
        <v>326</v>
      </c>
      <c r="KXN45" s="660" t="s">
        <v>283</v>
      </c>
      <c r="KXO45" s="562" t="s">
        <v>326</v>
      </c>
      <c r="KXP45" s="660" t="s">
        <v>283</v>
      </c>
      <c r="KXQ45" s="562" t="s">
        <v>326</v>
      </c>
      <c r="KXR45" s="660" t="s">
        <v>283</v>
      </c>
      <c r="KXS45" s="562" t="s">
        <v>326</v>
      </c>
      <c r="KXT45" s="660" t="s">
        <v>283</v>
      </c>
      <c r="KXU45" s="562" t="s">
        <v>326</v>
      </c>
      <c r="KXV45" s="660" t="s">
        <v>283</v>
      </c>
      <c r="KXW45" s="562" t="s">
        <v>326</v>
      </c>
      <c r="KXX45" s="660" t="s">
        <v>283</v>
      </c>
      <c r="KXY45" s="562" t="s">
        <v>326</v>
      </c>
      <c r="KXZ45" s="660" t="s">
        <v>283</v>
      </c>
      <c r="KYA45" s="562" t="s">
        <v>326</v>
      </c>
      <c r="KYB45" s="660" t="s">
        <v>283</v>
      </c>
      <c r="KYC45" s="562" t="s">
        <v>326</v>
      </c>
      <c r="KYD45" s="660" t="s">
        <v>283</v>
      </c>
      <c r="KYE45" s="562" t="s">
        <v>326</v>
      </c>
      <c r="KYF45" s="660" t="s">
        <v>283</v>
      </c>
      <c r="KYG45" s="562" t="s">
        <v>326</v>
      </c>
      <c r="KYH45" s="660" t="s">
        <v>283</v>
      </c>
      <c r="KYI45" s="562" t="s">
        <v>326</v>
      </c>
      <c r="KYJ45" s="660" t="s">
        <v>283</v>
      </c>
      <c r="KYK45" s="562" t="s">
        <v>326</v>
      </c>
      <c r="KYL45" s="660" t="s">
        <v>283</v>
      </c>
      <c r="KYM45" s="562" t="s">
        <v>326</v>
      </c>
      <c r="KYN45" s="660" t="s">
        <v>283</v>
      </c>
      <c r="KYO45" s="562" t="s">
        <v>326</v>
      </c>
      <c r="KYP45" s="660" t="s">
        <v>283</v>
      </c>
      <c r="KYQ45" s="562" t="s">
        <v>326</v>
      </c>
      <c r="KYR45" s="660" t="s">
        <v>283</v>
      </c>
      <c r="KYS45" s="562" t="s">
        <v>326</v>
      </c>
      <c r="KYT45" s="660" t="s">
        <v>283</v>
      </c>
      <c r="KYU45" s="562" t="s">
        <v>326</v>
      </c>
      <c r="KYV45" s="660" t="s">
        <v>283</v>
      </c>
      <c r="KYW45" s="562" t="s">
        <v>326</v>
      </c>
      <c r="KYX45" s="660" t="s">
        <v>283</v>
      </c>
      <c r="KYY45" s="562" t="s">
        <v>326</v>
      </c>
      <c r="KYZ45" s="660" t="s">
        <v>283</v>
      </c>
      <c r="KZA45" s="562" t="s">
        <v>326</v>
      </c>
      <c r="KZB45" s="660" t="s">
        <v>283</v>
      </c>
      <c r="KZC45" s="562" t="s">
        <v>326</v>
      </c>
      <c r="KZD45" s="660" t="s">
        <v>283</v>
      </c>
      <c r="KZE45" s="562" t="s">
        <v>326</v>
      </c>
      <c r="KZF45" s="660" t="s">
        <v>283</v>
      </c>
      <c r="KZG45" s="562" t="s">
        <v>326</v>
      </c>
      <c r="KZH45" s="660" t="s">
        <v>283</v>
      </c>
      <c r="KZI45" s="562" t="s">
        <v>326</v>
      </c>
      <c r="KZJ45" s="660" t="s">
        <v>283</v>
      </c>
      <c r="KZK45" s="562" t="s">
        <v>326</v>
      </c>
      <c r="KZL45" s="660" t="s">
        <v>283</v>
      </c>
      <c r="KZM45" s="562" t="s">
        <v>326</v>
      </c>
      <c r="KZN45" s="660" t="s">
        <v>283</v>
      </c>
      <c r="KZO45" s="562" t="s">
        <v>326</v>
      </c>
      <c r="KZP45" s="660" t="s">
        <v>283</v>
      </c>
      <c r="KZQ45" s="562" t="s">
        <v>326</v>
      </c>
      <c r="KZR45" s="660" t="s">
        <v>283</v>
      </c>
      <c r="KZS45" s="562" t="s">
        <v>326</v>
      </c>
      <c r="KZT45" s="660" t="s">
        <v>283</v>
      </c>
      <c r="KZU45" s="562" t="s">
        <v>326</v>
      </c>
      <c r="KZV45" s="660" t="s">
        <v>283</v>
      </c>
      <c r="KZW45" s="562" t="s">
        <v>326</v>
      </c>
      <c r="KZX45" s="660" t="s">
        <v>283</v>
      </c>
      <c r="KZY45" s="562" t="s">
        <v>326</v>
      </c>
      <c r="KZZ45" s="660" t="s">
        <v>283</v>
      </c>
      <c r="LAA45" s="562" t="s">
        <v>326</v>
      </c>
      <c r="LAB45" s="660" t="s">
        <v>283</v>
      </c>
      <c r="LAC45" s="562" t="s">
        <v>326</v>
      </c>
      <c r="LAD45" s="660" t="s">
        <v>283</v>
      </c>
      <c r="LAE45" s="562" t="s">
        <v>326</v>
      </c>
      <c r="LAF45" s="660" t="s">
        <v>283</v>
      </c>
      <c r="LAG45" s="562" t="s">
        <v>326</v>
      </c>
      <c r="LAH45" s="660" t="s">
        <v>283</v>
      </c>
      <c r="LAI45" s="562" t="s">
        <v>326</v>
      </c>
      <c r="LAJ45" s="660" t="s">
        <v>283</v>
      </c>
      <c r="LAK45" s="562" t="s">
        <v>326</v>
      </c>
      <c r="LAL45" s="660" t="s">
        <v>283</v>
      </c>
      <c r="LAM45" s="562" t="s">
        <v>326</v>
      </c>
      <c r="LAN45" s="660" t="s">
        <v>283</v>
      </c>
      <c r="LAO45" s="562" t="s">
        <v>326</v>
      </c>
      <c r="LAP45" s="660" t="s">
        <v>283</v>
      </c>
      <c r="LAQ45" s="562" t="s">
        <v>326</v>
      </c>
      <c r="LAR45" s="660" t="s">
        <v>283</v>
      </c>
      <c r="LAS45" s="562" t="s">
        <v>326</v>
      </c>
      <c r="LAT45" s="660" t="s">
        <v>283</v>
      </c>
      <c r="LAU45" s="562" t="s">
        <v>326</v>
      </c>
      <c r="LAV45" s="660" t="s">
        <v>283</v>
      </c>
      <c r="LAW45" s="562" t="s">
        <v>326</v>
      </c>
      <c r="LAX45" s="660" t="s">
        <v>283</v>
      </c>
      <c r="LAY45" s="562" t="s">
        <v>326</v>
      </c>
      <c r="LAZ45" s="660" t="s">
        <v>283</v>
      </c>
      <c r="LBA45" s="562" t="s">
        <v>326</v>
      </c>
      <c r="LBB45" s="660" t="s">
        <v>283</v>
      </c>
      <c r="LBC45" s="562" t="s">
        <v>326</v>
      </c>
      <c r="LBD45" s="660" t="s">
        <v>283</v>
      </c>
      <c r="LBE45" s="562" t="s">
        <v>326</v>
      </c>
      <c r="LBF45" s="660" t="s">
        <v>283</v>
      </c>
      <c r="LBG45" s="562" t="s">
        <v>326</v>
      </c>
      <c r="LBH45" s="660" t="s">
        <v>283</v>
      </c>
      <c r="LBI45" s="562" t="s">
        <v>326</v>
      </c>
      <c r="LBJ45" s="660" t="s">
        <v>283</v>
      </c>
      <c r="LBK45" s="562" t="s">
        <v>326</v>
      </c>
      <c r="LBL45" s="660" t="s">
        <v>283</v>
      </c>
      <c r="LBM45" s="562" t="s">
        <v>326</v>
      </c>
      <c r="LBN45" s="660" t="s">
        <v>283</v>
      </c>
      <c r="LBO45" s="562" t="s">
        <v>326</v>
      </c>
      <c r="LBP45" s="660" t="s">
        <v>283</v>
      </c>
      <c r="LBQ45" s="562" t="s">
        <v>326</v>
      </c>
      <c r="LBR45" s="660" t="s">
        <v>283</v>
      </c>
      <c r="LBS45" s="562" t="s">
        <v>326</v>
      </c>
      <c r="LBT45" s="660" t="s">
        <v>283</v>
      </c>
      <c r="LBU45" s="562" t="s">
        <v>326</v>
      </c>
      <c r="LBV45" s="660" t="s">
        <v>283</v>
      </c>
      <c r="LBW45" s="562" t="s">
        <v>326</v>
      </c>
      <c r="LBX45" s="660" t="s">
        <v>283</v>
      </c>
      <c r="LBY45" s="562" t="s">
        <v>326</v>
      </c>
      <c r="LBZ45" s="660" t="s">
        <v>283</v>
      </c>
      <c r="LCA45" s="562" t="s">
        <v>326</v>
      </c>
      <c r="LCB45" s="660" t="s">
        <v>283</v>
      </c>
      <c r="LCC45" s="562" t="s">
        <v>326</v>
      </c>
      <c r="LCD45" s="660" t="s">
        <v>283</v>
      </c>
      <c r="LCE45" s="562" t="s">
        <v>326</v>
      </c>
      <c r="LCF45" s="660" t="s">
        <v>283</v>
      </c>
      <c r="LCG45" s="562" t="s">
        <v>326</v>
      </c>
      <c r="LCH45" s="660" t="s">
        <v>283</v>
      </c>
      <c r="LCI45" s="562" t="s">
        <v>326</v>
      </c>
      <c r="LCJ45" s="660" t="s">
        <v>283</v>
      </c>
      <c r="LCK45" s="562" t="s">
        <v>326</v>
      </c>
      <c r="LCL45" s="660" t="s">
        <v>283</v>
      </c>
      <c r="LCM45" s="562" t="s">
        <v>326</v>
      </c>
      <c r="LCN45" s="660" t="s">
        <v>283</v>
      </c>
      <c r="LCO45" s="562" t="s">
        <v>326</v>
      </c>
      <c r="LCP45" s="660" t="s">
        <v>283</v>
      </c>
      <c r="LCQ45" s="562" t="s">
        <v>326</v>
      </c>
      <c r="LCR45" s="660" t="s">
        <v>283</v>
      </c>
      <c r="LCS45" s="562" t="s">
        <v>326</v>
      </c>
      <c r="LCT45" s="660" t="s">
        <v>283</v>
      </c>
      <c r="LCU45" s="562" t="s">
        <v>326</v>
      </c>
      <c r="LCV45" s="660" t="s">
        <v>283</v>
      </c>
      <c r="LCW45" s="562" t="s">
        <v>326</v>
      </c>
      <c r="LCX45" s="660" t="s">
        <v>283</v>
      </c>
      <c r="LCY45" s="562" t="s">
        <v>326</v>
      </c>
      <c r="LCZ45" s="660" t="s">
        <v>283</v>
      </c>
      <c r="LDA45" s="562" t="s">
        <v>326</v>
      </c>
      <c r="LDB45" s="660" t="s">
        <v>283</v>
      </c>
      <c r="LDC45" s="562" t="s">
        <v>326</v>
      </c>
      <c r="LDD45" s="660" t="s">
        <v>283</v>
      </c>
      <c r="LDE45" s="562" t="s">
        <v>326</v>
      </c>
      <c r="LDF45" s="660" t="s">
        <v>283</v>
      </c>
      <c r="LDG45" s="562" t="s">
        <v>326</v>
      </c>
      <c r="LDH45" s="660" t="s">
        <v>283</v>
      </c>
      <c r="LDI45" s="562" t="s">
        <v>326</v>
      </c>
      <c r="LDJ45" s="660" t="s">
        <v>283</v>
      </c>
      <c r="LDK45" s="562" t="s">
        <v>326</v>
      </c>
      <c r="LDL45" s="660" t="s">
        <v>283</v>
      </c>
      <c r="LDM45" s="562" t="s">
        <v>326</v>
      </c>
      <c r="LDN45" s="660" t="s">
        <v>283</v>
      </c>
      <c r="LDO45" s="562" t="s">
        <v>326</v>
      </c>
      <c r="LDP45" s="660" t="s">
        <v>283</v>
      </c>
      <c r="LDQ45" s="562" t="s">
        <v>326</v>
      </c>
      <c r="LDR45" s="660" t="s">
        <v>283</v>
      </c>
      <c r="LDS45" s="562" t="s">
        <v>326</v>
      </c>
      <c r="LDT45" s="660" t="s">
        <v>283</v>
      </c>
      <c r="LDU45" s="562" t="s">
        <v>326</v>
      </c>
      <c r="LDV45" s="660" t="s">
        <v>283</v>
      </c>
      <c r="LDW45" s="562" t="s">
        <v>326</v>
      </c>
      <c r="LDX45" s="660" t="s">
        <v>283</v>
      </c>
      <c r="LDY45" s="562" t="s">
        <v>326</v>
      </c>
      <c r="LDZ45" s="660" t="s">
        <v>283</v>
      </c>
      <c r="LEA45" s="562" t="s">
        <v>326</v>
      </c>
      <c r="LEB45" s="660" t="s">
        <v>283</v>
      </c>
      <c r="LEC45" s="562" t="s">
        <v>326</v>
      </c>
      <c r="LED45" s="660" t="s">
        <v>283</v>
      </c>
      <c r="LEE45" s="562" t="s">
        <v>326</v>
      </c>
      <c r="LEF45" s="660" t="s">
        <v>283</v>
      </c>
      <c r="LEG45" s="562" t="s">
        <v>326</v>
      </c>
      <c r="LEH45" s="660" t="s">
        <v>283</v>
      </c>
      <c r="LEI45" s="562" t="s">
        <v>326</v>
      </c>
      <c r="LEJ45" s="660" t="s">
        <v>283</v>
      </c>
      <c r="LEK45" s="562" t="s">
        <v>326</v>
      </c>
      <c r="LEL45" s="660" t="s">
        <v>283</v>
      </c>
      <c r="LEM45" s="562" t="s">
        <v>326</v>
      </c>
      <c r="LEN45" s="660" t="s">
        <v>283</v>
      </c>
      <c r="LEO45" s="562" t="s">
        <v>326</v>
      </c>
      <c r="LEP45" s="660" t="s">
        <v>283</v>
      </c>
      <c r="LEQ45" s="562" t="s">
        <v>326</v>
      </c>
      <c r="LER45" s="660" t="s">
        <v>283</v>
      </c>
      <c r="LES45" s="562" t="s">
        <v>326</v>
      </c>
      <c r="LET45" s="660" t="s">
        <v>283</v>
      </c>
      <c r="LEU45" s="562" t="s">
        <v>326</v>
      </c>
      <c r="LEV45" s="660" t="s">
        <v>283</v>
      </c>
      <c r="LEW45" s="562" t="s">
        <v>326</v>
      </c>
      <c r="LEX45" s="660" t="s">
        <v>283</v>
      </c>
      <c r="LEY45" s="562" t="s">
        <v>326</v>
      </c>
      <c r="LEZ45" s="660" t="s">
        <v>283</v>
      </c>
      <c r="LFA45" s="562" t="s">
        <v>326</v>
      </c>
      <c r="LFB45" s="660" t="s">
        <v>283</v>
      </c>
      <c r="LFC45" s="562" t="s">
        <v>326</v>
      </c>
      <c r="LFD45" s="660" t="s">
        <v>283</v>
      </c>
      <c r="LFE45" s="562" t="s">
        <v>326</v>
      </c>
      <c r="LFF45" s="660" t="s">
        <v>283</v>
      </c>
      <c r="LFG45" s="562" t="s">
        <v>326</v>
      </c>
      <c r="LFH45" s="660" t="s">
        <v>283</v>
      </c>
      <c r="LFI45" s="562" t="s">
        <v>326</v>
      </c>
      <c r="LFJ45" s="660" t="s">
        <v>283</v>
      </c>
      <c r="LFK45" s="562" t="s">
        <v>326</v>
      </c>
      <c r="LFL45" s="660" t="s">
        <v>283</v>
      </c>
      <c r="LFM45" s="562" t="s">
        <v>326</v>
      </c>
      <c r="LFN45" s="660" t="s">
        <v>283</v>
      </c>
      <c r="LFO45" s="562" t="s">
        <v>326</v>
      </c>
      <c r="LFP45" s="660" t="s">
        <v>283</v>
      </c>
      <c r="LFQ45" s="562" t="s">
        <v>326</v>
      </c>
      <c r="LFR45" s="660" t="s">
        <v>283</v>
      </c>
      <c r="LFS45" s="562" t="s">
        <v>326</v>
      </c>
      <c r="LFT45" s="660" t="s">
        <v>283</v>
      </c>
      <c r="LFU45" s="562" t="s">
        <v>326</v>
      </c>
      <c r="LFV45" s="660" t="s">
        <v>283</v>
      </c>
      <c r="LFW45" s="562" t="s">
        <v>326</v>
      </c>
      <c r="LFX45" s="660" t="s">
        <v>283</v>
      </c>
      <c r="LFY45" s="562" t="s">
        <v>326</v>
      </c>
      <c r="LFZ45" s="660" t="s">
        <v>283</v>
      </c>
      <c r="LGA45" s="562" t="s">
        <v>326</v>
      </c>
      <c r="LGB45" s="660" t="s">
        <v>283</v>
      </c>
      <c r="LGC45" s="562" t="s">
        <v>326</v>
      </c>
      <c r="LGD45" s="660" t="s">
        <v>283</v>
      </c>
      <c r="LGE45" s="562" t="s">
        <v>326</v>
      </c>
      <c r="LGF45" s="660" t="s">
        <v>283</v>
      </c>
      <c r="LGG45" s="562" t="s">
        <v>326</v>
      </c>
      <c r="LGH45" s="660" t="s">
        <v>283</v>
      </c>
      <c r="LGI45" s="562" t="s">
        <v>326</v>
      </c>
      <c r="LGJ45" s="660" t="s">
        <v>283</v>
      </c>
      <c r="LGK45" s="562" t="s">
        <v>326</v>
      </c>
      <c r="LGL45" s="660" t="s">
        <v>283</v>
      </c>
      <c r="LGM45" s="562" t="s">
        <v>326</v>
      </c>
      <c r="LGN45" s="660" t="s">
        <v>283</v>
      </c>
      <c r="LGO45" s="562" t="s">
        <v>326</v>
      </c>
      <c r="LGP45" s="660" t="s">
        <v>283</v>
      </c>
      <c r="LGQ45" s="562" t="s">
        <v>326</v>
      </c>
      <c r="LGR45" s="660" t="s">
        <v>283</v>
      </c>
      <c r="LGS45" s="562" t="s">
        <v>326</v>
      </c>
      <c r="LGT45" s="660" t="s">
        <v>283</v>
      </c>
      <c r="LGU45" s="562" t="s">
        <v>326</v>
      </c>
      <c r="LGV45" s="660" t="s">
        <v>283</v>
      </c>
      <c r="LGW45" s="562" t="s">
        <v>326</v>
      </c>
      <c r="LGX45" s="660" t="s">
        <v>283</v>
      </c>
      <c r="LGY45" s="562" t="s">
        <v>326</v>
      </c>
      <c r="LGZ45" s="660" t="s">
        <v>283</v>
      </c>
      <c r="LHA45" s="562" t="s">
        <v>326</v>
      </c>
      <c r="LHB45" s="660" t="s">
        <v>283</v>
      </c>
      <c r="LHC45" s="562" t="s">
        <v>326</v>
      </c>
      <c r="LHD45" s="660" t="s">
        <v>283</v>
      </c>
      <c r="LHE45" s="562" t="s">
        <v>326</v>
      </c>
      <c r="LHF45" s="660" t="s">
        <v>283</v>
      </c>
      <c r="LHG45" s="562" t="s">
        <v>326</v>
      </c>
      <c r="LHH45" s="660" t="s">
        <v>283</v>
      </c>
      <c r="LHI45" s="562" t="s">
        <v>326</v>
      </c>
      <c r="LHJ45" s="660" t="s">
        <v>283</v>
      </c>
      <c r="LHK45" s="562" t="s">
        <v>326</v>
      </c>
      <c r="LHL45" s="660" t="s">
        <v>283</v>
      </c>
      <c r="LHM45" s="562" t="s">
        <v>326</v>
      </c>
      <c r="LHN45" s="660" t="s">
        <v>283</v>
      </c>
      <c r="LHO45" s="562" t="s">
        <v>326</v>
      </c>
      <c r="LHP45" s="660" t="s">
        <v>283</v>
      </c>
      <c r="LHQ45" s="562" t="s">
        <v>326</v>
      </c>
      <c r="LHR45" s="660" t="s">
        <v>283</v>
      </c>
      <c r="LHS45" s="562" t="s">
        <v>326</v>
      </c>
      <c r="LHT45" s="660" t="s">
        <v>283</v>
      </c>
      <c r="LHU45" s="562" t="s">
        <v>326</v>
      </c>
      <c r="LHV45" s="660" t="s">
        <v>283</v>
      </c>
      <c r="LHW45" s="562" t="s">
        <v>326</v>
      </c>
      <c r="LHX45" s="660" t="s">
        <v>283</v>
      </c>
      <c r="LHY45" s="562" t="s">
        <v>326</v>
      </c>
      <c r="LHZ45" s="660" t="s">
        <v>283</v>
      </c>
      <c r="LIA45" s="562" t="s">
        <v>326</v>
      </c>
      <c r="LIB45" s="660" t="s">
        <v>283</v>
      </c>
      <c r="LIC45" s="562" t="s">
        <v>326</v>
      </c>
      <c r="LID45" s="660" t="s">
        <v>283</v>
      </c>
      <c r="LIE45" s="562" t="s">
        <v>326</v>
      </c>
      <c r="LIF45" s="660" t="s">
        <v>283</v>
      </c>
      <c r="LIG45" s="562" t="s">
        <v>326</v>
      </c>
      <c r="LIH45" s="660" t="s">
        <v>283</v>
      </c>
      <c r="LII45" s="562" t="s">
        <v>326</v>
      </c>
      <c r="LIJ45" s="660" t="s">
        <v>283</v>
      </c>
      <c r="LIK45" s="562" t="s">
        <v>326</v>
      </c>
      <c r="LIL45" s="660" t="s">
        <v>283</v>
      </c>
      <c r="LIM45" s="562" t="s">
        <v>326</v>
      </c>
      <c r="LIN45" s="660" t="s">
        <v>283</v>
      </c>
      <c r="LIO45" s="562" t="s">
        <v>326</v>
      </c>
      <c r="LIP45" s="660" t="s">
        <v>283</v>
      </c>
      <c r="LIQ45" s="562" t="s">
        <v>326</v>
      </c>
      <c r="LIR45" s="660" t="s">
        <v>283</v>
      </c>
      <c r="LIS45" s="562" t="s">
        <v>326</v>
      </c>
      <c r="LIT45" s="660" t="s">
        <v>283</v>
      </c>
      <c r="LIU45" s="562" t="s">
        <v>326</v>
      </c>
      <c r="LIV45" s="660" t="s">
        <v>283</v>
      </c>
      <c r="LIW45" s="562" t="s">
        <v>326</v>
      </c>
      <c r="LIX45" s="660" t="s">
        <v>283</v>
      </c>
      <c r="LIY45" s="562" t="s">
        <v>326</v>
      </c>
      <c r="LIZ45" s="660" t="s">
        <v>283</v>
      </c>
      <c r="LJA45" s="562" t="s">
        <v>326</v>
      </c>
      <c r="LJB45" s="660" t="s">
        <v>283</v>
      </c>
      <c r="LJC45" s="562" t="s">
        <v>326</v>
      </c>
      <c r="LJD45" s="660" t="s">
        <v>283</v>
      </c>
      <c r="LJE45" s="562" t="s">
        <v>326</v>
      </c>
      <c r="LJF45" s="660" t="s">
        <v>283</v>
      </c>
      <c r="LJG45" s="562" t="s">
        <v>326</v>
      </c>
      <c r="LJH45" s="660" t="s">
        <v>283</v>
      </c>
      <c r="LJI45" s="562" t="s">
        <v>326</v>
      </c>
      <c r="LJJ45" s="660" t="s">
        <v>283</v>
      </c>
      <c r="LJK45" s="562" t="s">
        <v>326</v>
      </c>
      <c r="LJL45" s="660" t="s">
        <v>283</v>
      </c>
      <c r="LJM45" s="562" t="s">
        <v>326</v>
      </c>
      <c r="LJN45" s="660" t="s">
        <v>283</v>
      </c>
      <c r="LJO45" s="562" t="s">
        <v>326</v>
      </c>
      <c r="LJP45" s="660" t="s">
        <v>283</v>
      </c>
      <c r="LJQ45" s="562" t="s">
        <v>326</v>
      </c>
      <c r="LJR45" s="660" t="s">
        <v>283</v>
      </c>
      <c r="LJS45" s="562" t="s">
        <v>326</v>
      </c>
      <c r="LJT45" s="660" t="s">
        <v>283</v>
      </c>
      <c r="LJU45" s="562" t="s">
        <v>326</v>
      </c>
      <c r="LJV45" s="660" t="s">
        <v>283</v>
      </c>
      <c r="LJW45" s="562" t="s">
        <v>326</v>
      </c>
      <c r="LJX45" s="660" t="s">
        <v>283</v>
      </c>
      <c r="LJY45" s="562" t="s">
        <v>326</v>
      </c>
      <c r="LJZ45" s="660" t="s">
        <v>283</v>
      </c>
      <c r="LKA45" s="562" t="s">
        <v>326</v>
      </c>
      <c r="LKB45" s="660" t="s">
        <v>283</v>
      </c>
      <c r="LKC45" s="562" t="s">
        <v>326</v>
      </c>
      <c r="LKD45" s="660" t="s">
        <v>283</v>
      </c>
      <c r="LKE45" s="562" t="s">
        <v>326</v>
      </c>
      <c r="LKF45" s="660" t="s">
        <v>283</v>
      </c>
      <c r="LKG45" s="562" t="s">
        <v>326</v>
      </c>
      <c r="LKH45" s="660" t="s">
        <v>283</v>
      </c>
      <c r="LKI45" s="562" t="s">
        <v>326</v>
      </c>
      <c r="LKJ45" s="660" t="s">
        <v>283</v>
      </c>
      <c r="LKK45" s="562" t="s">
        <v>326</v>
      </c>
      <c r="LKL45" s="660" t="s">
        <v>283</v>
      </c>
      <c r="LKM45" s="562" t="s">
        <v>326</v>
      </c>
      <c r="LKN45" s="660" t="s">
        <v>283</v>
      </c>
      <c r="LKO45" s="562" t="s">
        <v>326</v>
      </c>
      <c r="LKP45" s="660" t="s">
        <v>283</v>
      </c>
      <c r="LKQ45" s="562" t="s">
        <v>326</v>
      </c>
      <c r="LKR45" s="660" t="s">
        <v>283</v>
      </c>
      <c r="LKS45" s="562" t="s">
        <v>326</v>
      </c>
      <c r="LKT45" s="660" t="s">
        <v>283</v>
      </c>
      <c r="LKU45" s="562" t="s">
        <v>326</v>
      </c>
      <c r="LKV45" s="660" t="s">
        <v>283</v>
      </c>
      <c r="LKW45" s="562" t="s">
        <v>326</v>
      </c>
      <c r="LKX45" s="660" t="s">
        <v>283</v>
      </c>
      <c r="LKY45" s="562" t="s">
        <v>326</v>
      </c>
      <c r="LKZ45" s="660" t="s">
        <v>283</v>
      </c>
      <c r="LLA45" s="562" t="s">
        <v>326</v>
      </c>
      <c r="LLB45" s="660" t="s">
        <v>283</v>
      </c>
      <c r="LLC45" s="562" t="s">
        <v>326</v>
      </c>
      <c r="LLD45" s="660" t="s">
        <v>283</v>
      </c>
      <c r="LLE45" s="562" t="s">
        <v>326</v>
      </c>
      <c r="LLF45" s="660" t="s">
        <v>283</v>
      </c>
      <c r="LLG45" s="562" t="s">
        <v>326</v>
      </c>
      <c r="LLH45" s="660" t="s">
        <v>283</v>
      </c>
      <c r="LLI45" s="562" t="s">
        <v>326</v>
      </c>
      <c r="LLJ45" s="660" t="s">
        <v>283</v>
      </c>
      <c r="LLK45" s="562" t="s">
        <v>326</v>
      </c>
      <c r="LLL45" s="660" t="s">
        <v>283</v>
      </c>
      <c r="LLM45" s="562" t="s">
        <v>326</v>
      </c>
      <c r="LLN45" s="660" t="s">
        <v>283</v>
      </c>
      <c r="LLO45" s="562" t="s">
        <v>326</v>
      </c>
      <c r="LLP45" s="660" t="s">
        <v>283</v>
      </c>
      <c r="LLQ45" s="562" t="s">
        <v>326</v>
      </c>
      <c r="LLR45" s="660" t="s">
        <v>283</v>
      </c>
      <c r="LLS45" s="562" t="s">
        <v>326</v>
      </c>
      <c r="LLT45" s="660" t="s">
        <v>283</v>
      </c>
      <c r="LLU45" s="562" t="s">
        <v>326</v>
      </c>
      <c r="LLV45" s="660" t="s">
        <v>283</v>
      </c>
      <c r="LLW45" s="562" t="s">
        <v>326</v>
      </c>
      <c r="LLX45" s="660" t="s">
        <v>283</v>
      </c>
      <c r="LLY45" s="562" t="s">
        <v>326</v>
      </c>
      <c r="LLZ45" s="660" t="s">
        <v>283</v>
      </c>
      <c r="LMA45" s="562" t="s">
        <v>326</v>
      </c>
      <c r="LMB45" s="660" t="s">
        <v>283</v>
      </c>
      <c r="LMC45" s="562" t="s">
        <v>326</v>
      </c>
      <c r="LMD45" s="660" t="s">
        <v>283</v>
      </c>
      <c r="LME45" s="562" t="s">
        <v>326</v>
      </c>
      <c r="LMF45" s="660" t="s">
        <v>283</v>
      </c>
      <c r="LMG45" s="562" t="s">
        <v>326</v>
      </c>
      <c r="LMH45" s="660" t="s">
        <v>283</v>
      </c>
      <c r="LMI45" s="562" t="s">
        <v>326</v>
      </c>
      <c r="LMJ45" s="660" t="s">
        <v>283</v>
      </c>
      <c r="LMK45" s="562" t="s">
        <v>326</v>
      </c>
      <c r="LML45" s="660" t="s">
        <v>283</v>
      </c>
      <c r="LMM45" s="562" t="s">
        <v>326</v>
      </c>
      <c r="LMN45" s="660" t="s">
        <v>283</v>
      </c>
      <c r="LMO45" s="562" t="s">
        <v>326</v>
      </c>
      <c r="LMP45" s="660" t="s">
        <v>283</v>
      </c>
      <c r="LMQ45" s="562" t="s">
        <v>326</v>
      </c>
      <c r="LMR45" s="660" t="s">
        <v>283</v>
      </c>
      <c r="LMS45" s="562" t="s">
        <v>326</v>
      </c>
      <c r="LMT45" s="660" t="s">
        <v>283</v>
      </c>
      <c r="LMU45" s="562" t="s">
        <v>326</v>
      </c>
      <c r="LMV45" s="660" t="s">
        <v>283</v>
      </c>
      <c r="LMW45" s="562" t="s">
        <v>326</v>
      </c>
      <c r="LMX45" s="660" t="s">
        <v>283</v>
      </c>
      <c r="LMY45" s="562" t="s">
        <v>326</v>
      </c>
      <c r="LMZ45" s="660" t="s">
        <v>283</v>
      </c>
      <c r="LNA45" s="562" t="s">
        <v>326</v>
      </c>
      <c r="LNB45" s="660" t="s">
        <v>283</v>
      </c>
      <c r="LNC45" s="562" t="s">
        <v>326</v>
      </c>
      <c r="LND45" s="660" t="s">
        <v>283</v>
      </c>
      <c r="LNE45" s="562" t="s">
        <v>326</v>
      </c>
      <c r="LNF45" s="660" t="s">
        <v>283</v>
      </c>
      <c r="LNG45" s="562" t="s">
        <v>326</v>
      </c>
      <c r="LNH45" s="660" t="s">
        <v>283</v>
      </c>
      <c r="LNI45" s="562" t="s">
        <v>326</v>
      </c>
      <c r="LNJ45" s="660" t="s">
        <v>283</v>
      </c>
      <c r="LNK45" s="562" t="s">
        <v>326</v>
      </c>
      <c r="LNL45" s="660" t="s">
        <v>283</v>
      </c>
      <c r="LNM45" s="562" t="s">
        <v>326</v>
      </c>
      <c r="LNN45" s="660" t="s">
        <v>283</v>
      </c>
      <c r="LNO45" s="562" t="s">
        <v>326</v>
      </c>
      <c r="LNP45" s="660" t="s">
        <v>283</v>
      </c>
      <c r="LNQ45" s="562" t="s">
        <v>326</v>
      </c>
      <c r="LNR45" s="660" t="s">
        <v>283</v>
      </c>
      <c r="LNS45" s="562" t="s">
        <v>326</v>
      </c>
      <c r="LNT45" s="660" t="s">
        <v>283</v>
      </c>
      <c r="LNU45" s="562" t="s">
        <v>326</v>
      </c>
      <c r="LNV45" s="660" t="s">
        <v>283</v>
      </c>
      <c r="LNW45" s="562" t="s">
        <v>326</v>
      </c>
      <c r="LNX45" s="660" t="s">
        <v>283</v>
      </c>
      <c r="LNY45" s="562" t="s">
        <v>326</v>
      </c>
      <c r="LNZ45" s="660" t="s">
        <v>283</v>
      </c>
      <c r="LOA45" s="562" t="s">
        <v>326</v>
      </c>
      <c r="LOB45" s="660" t="s">
        <v>283</v>
      </c>
      <c r="LOC45" s="562" t="s">
        <v>326</v>
      </c>
      <c r="LOD45" s="660" t="s">
        <v>283</v>
      </c>
      <c r="LOE45" s="562" t="s">
        <v>326</v>
      </c>
      <c r="LOF45" s="660" t="s">
        <v>283</v>
      </c>
      <c r="LOG45" s="562" t="s">
        <v>326</v>
      </c>
      <c r="LOH45" s="660" t="s">
        <v>283</v>
      </c>
      <c r="LOI45" s="562" t="s">
        <v>326</v>
      </c>
      <c r="LOJ45" s="660" t="s">
        <v>283</v>
      </c>
      <c r="LOK45" s="562" t="s">
        <v>326</v>
      </c>
      <c r="LOL45" s="660" t="s">
        <v>283</v>
      </c>
      <c r="LOM45" s="562" t="s">
        <v>326</v>
      </c>
      <c r="LON45" s="660" t="s">
        <v>283</v>
      </c>
      <c r="LOO45" s="562" t="s">
        <v>326</v>
      </c>
      <c r="LOP45" s="660" t="s">
        <v>283</v>
      </c>
      <c r="LOQ45" s="562" t="s">
        <v>326</v>
      </c>
      <c r="LOR45" s="660" t="s">
        <v>283</v>
      </c>
      <c r="LOS45" s="562" t="s">
        <v>326</v>
      </c>
      <c r="LOT45" s="660" t="s">
        <v>283</v>
      </c>
      <c r="LOU45" s="562" t="s">
        <v>326</v>
      </c>
      <c r="LOV45" s="660" t="s">
        <v>283</v>
      </c>
      <c r="LOW45" s="562" t="s">
        <v>326</v>
      </c>
      <c r="LOX45" s="660" t="s">
        <v>283</v>
      </c>
      <c r="LOY45" s="562" t="s">
        <v>326</v>
      </c>
      <c r="LOZ45" s="660" t="s">
        <v>283</v>
      </c>
      <c r="LPA45" s="562" t="s">
        <v>326</v>
      </c>
      <c r="LPB45" s="660" t="s">
        <v>283</v>
      </c>
      <c r="LPC45" s="562" t="s">
        <v>326</v>
      </c>
      <c r="LPD45" s="660" t="s">
        <v>283</v>
      </c>
      <c r="LPE45" s="562" t="s">
        <v>326</v>
      </c>
      <c r="LPF45" s="660" t="s">
        <v>283</v>
      </c>
      <c r="LPG45" s="562" t="s">
        <v>326</v>
      </c>
      <c r="LPH45" s="660" t="s">
        <v>283</v>
      </c>
      <c r="LPI45" s="562" t="s">
        <v>326</v>
      </c>
      <c r="LPJ45" s="660" t="s">
        <v>283</v>
      </c>
      <c r="LPK45" s="562" t="s">
        <v>326</v>
      </c>
      <c r="LPL45" s="660" t="s">
        <v>283</v>
      </c>
      <c r="LPM45" s="562" t="s">
        <v>326</v>
      </c>
      <c r="LPN45" s="660" t="s">
        <v>283</v>
      </c>
      <c r="LPO45" s="562" t="s">
        <v>326</v>
      </c>
      <c r="LPP45" s="660" t="s">
        <v>283</v>
      </c>
      <c r="LPQ45" s="562" t="s">
        <v>326</v>
      </c>
      <c r="LPR45" s="660" t="s">
        <v>283</v>
      </c>
      <c r="LPS45" s="562" t="s">
        <v>326</v>
      </c>
      <c r="LPT45" s="660" t="s">
        <v>283</v>
      </c>
      <c r="LPU45" s="562" t="s">
        <v>326</v>
      </c>
      <c r="LPV45" s="660" t="s">
        <v>283</v>
      </c>
      <c r="LPW45" s="562" t="s">
        <v>326</v>
      </c>
      <c r="LPX45" s="660" t="s">
        <v>283</v>
      </c>
      <c r="LPY45" s="562" t="s">
        <v>326</v>
      </c>
      <c r="LPZ45" s="660" t="s">
        <v>283</v>
      </c>
      <c r="LQA45" s="562" t="s">
        <v>326</v>
      </c>
      <c r="LQB45" s="660" t="s">
        <v>283</v>
      </c>
      <c r="LQC45" s="562" t="s">
        <v>326</v>
      </c>
      <c r="LQD45" s="660" t="s">
        <v>283</v>
      </c>
      <c r="LQE45" s="562" t="s">
        <v>326</v>
      </c>
      <c r="LQF45" s="660" t="s">
        <v>283</v>
      </c>
      <c r="LQG45" s="562" t="s">
        <v>326</v>
      </c>
      <c r="LQH45" s="660" t="s">
        <v>283</v>
      </c>
      <c r="LQI45" s="562" t="s">
        <v>326</v>
      </c>
      <c r="LQJ45" s="660" t="s">
        <v>283</v>
      </c>
      <c r="LQK45" s="562" t="s">
        <v>326</v>
      </c>
      <c r="LQL45" s="660" t="s">
        <v>283</v>
      </c>
      <c r="LQM45" s="562" t="s">
        <v>326</v>
      </c>
      <c r="LQN45" s="660" t="s">
        <v>283</v>
      </c>
      <c r="LQO45" s="562" t="s">
        <v>326</v>
      </c>
      <c r="LQP45" s="660" t="s">
        <v>283</v>
      </c>
      <c r="LQQ45" s="562" t="s">
        <v>326</v>
      </c>
      <c r="LQR45" s="660" t="s">
        <v>283</v>
      </c>
      <c r="LQS45" s="562" t="s">
        <v>326</v>
      </c>
      <c r="LQT45" s="660" t="s">
        <v>283</v>
      </c>
      <c r="LQU45" s="562" t="s">
        <v>326</v>
      </c>
      <c r="LQV45" s="660" t="s">
        <v>283</v>
      </c>
      <c r="LQW45" s="562" t="s">
        <v>326</v>
      </c>
      <c r="LQX45" s="660" t="s">
        <v>283</v>
      </c>
      <c r="LQY45" s="562" t="s">
        <v>326</v>
      </c>
      <c r="LQZ45" s="660" t="s">
        <v>283</v>
      </c>
      <c r="LRA45" s="562" t="s">
        <v>326</v>
      </c>
      <c r="LRB45" s="660" t="s">
        <v>283</v>
      </c>
      <c r="LRC45" s="562" t="s">
        <v>326</v>
      </c>
      <c r="LRD45" s="660" t="s">
        <v>283</v>
      </c>
      <c r="LRE45" s="562" t="s">
        <v>326</v>
      </c>
      <c r="LRF45" s="660" t="s">
        <v>283</v>
      </c>
      <c r="LRG45" s="562" t="s">
        <v>326</v>
      </c>
      <c r="LRH45" s="660" t="s">
        <v>283</v>
      </c>
      <c r="LRI45" s="562" t="s">
        <v>326</v>
      </c>
      <c r="LRJ45" s="660" t="s">
        <v>283</v>
      </c>
      <c r="LRK45" s="562" t="s">
        <v>326</v>
      </c>
      <c r="LRL45" s="660" t="s">
        <v>283</v>
      </c>
      <c r="LRM45" s="562" t="s">
        <v>326</v>
      </c>
      <c r="LRN45" s="660" t="s">
        <v>283</v>
      </c>
      <c r="LRO45" s="562" t="s">
        <v>326</v>
      </c>
      <c r="LRP45" s="660" t="s">
        <v>283</v>
      </c>
      <c r="LRQ45" s="562" t="s">
        <v>326</v>
      </c>
      <c r="LRR45" s="660" t="s">
        <v>283</v>
      </c>
      <c r="LRS45" s="562" t="s">
        <v>326</v>
      </c>
      <c r="LRT45" s="660" t="s">
        <v>283</v>
      </c>
      <c r="LRU45" s="562" t="s">
        <v>326</v>
      </c>
      <c r="LRV45" s="660" t="s">
        <v>283</v>
      </c>
      <c r="LRW45" s="562" t="s">
        <v>326</v>
      </c>
      <c r="LRX45" s="660" t="s">
        <v>283</v>
      </c>
      <c r="LRY45" s="562" t="s">
        <v>326</v>
      </c>
      <c r="LRZ45" s="660" t="s">
        <v>283</v>
      </c>
      <c r="LSA45" s="562" t="s">
        <v>326</v>
      </c>
      <c r="LSB45" s="660" t="s">
        <v>283</v>
      </c>
      <c r="LSC45" s="562" t="s">
        <v>326</v>
      </c>
      <c r="LSD45" s="660" t="s">
        <v>283</v>
      </c>
      <c r="LSE45" s="562" t="s">
        <v>326</v>
      </c>
      <c r="LSF45" s="660" t="s">
        <v>283</v>
      </c>
      <c r="LSG45" s="562" t="s">
        <v>326</v>
      </c>
      <c r="LSH45" s="660" t="s">
        <v>283</v>
      </c>
      <c r="LSI45" s="562" t="s">
        <v>326</v>
      </c>
      <c r="LSJ45" s="660" t="s">
        <v>283</v>
      </c>
      <c r="LSK45" s="562" t="s">
        <v>326</v>
      </c>
      <c r="LSL45" s="660" t="s">
        <v>283</v>
      </c>
      <c r="LSM45" s="562" t="s">
        <v>326</v>
      </c>
      <c r="LSN45" s="660" t="s">
        <v>283</v>
      </c>
      <c r="LSO45" s="562" t="s">
        <v>326</v>
      </c>
      <c r="LSP45" s="660" t="s">
        <v>283</v>
      </c>
      <c r="LSQ45" s="562" t="s">
        <v>326</v>
      </c>
      <c r="LSR45" s="660" t="s">
        <v>283</v>
      </c>
      <c r="LSS45" s="562" t="s">
        <v>326</v>
      </c>
      <c r="LST45" s="660" t="s">
        <v>283</v>
      </c>
      <c r="LSU45" s="562" t="s">
        <v>326</v>
      </c>
      <c r="LSV45" s="660" t="s">
        <v>283</v>
      </c>
      <c r="LSW45" s="562" t="s">
        <v>326</v>
      </c>
      <c r="LSX45" s="660" t="s">
        <v>283</v>
      </c>
      <c r="LSY45" s="562" t="s">
        <v>326</v>
      </c>
      <c r="LSZ45" s="660" t="s">
        <v>283</v>
      </c>
      <c r="LTA45" s="562" t="s">
        <v>326</v>
      </c>
      <c r="LTB45" s="660" t="s">
        <v>283</v>
      </c>
      <c r="LTC45" s="562" t="s">
        <v>326</v>
      </c>
      <c r="LTD45" s="660" t="s">
        <v>283</v>
      </c>
      <c r="LTE45" s="562" t="s">
        <v>326</v>
      </c>
      <c r="LTF45" s="660" t="s">
        <v>283</v>
      </c>
      <c r="LTG45" s="562" t="s">
        <v>326</v>
      </c>
      <c r="LTH45" s="660" t="s">
        <v>283</v>
      </c>
      <c r="LTI45" s="562" t="s">
        <v>326</v>
      </c>
      <c r="LTJ45" s="660" t="s">
        <v>283</v>
      </c>
      <c r="LTK45" s="562" t="s">
        <v>326</v>
      </c>
      <c r="LTL45" s="660" t="s">
        <v>283</v>
      </c>
      <c r="LTM45" s="562" t="s">
        <v>326</v>
      </c>
      <c r="LTN45" s="660" t="s">
        <v>283</v>
      </c>
      <c r="LTO45" s="562" t="s">
        <v>326</v>
      </c>
      <c r="LTP45" s="660" t="s">
        <v>283</v>
      </c>
      <c r="LTQ45" s="562" t="s">
        <v>326</v>
      </c>
      <c r="LTR45" s="660" t="s">
        <v>283</v>
      </c>
      <c r="LTS45" s="562" t="s">
        <v>326</v>
      </c>
      <c r="LTT45" s="660" t="s">
        <v>283</v>
      </c>
      <c r="LTU45" s="562" t="s">
        <v>326</v>
      </c>
      <c r="LTV45" s="660" t="s">
        <v>283</v>
      </c>
      <c r="LTW45" s="562" t="s">
        <v>326</v>
      </c>
      <c r="LTX45" s="660" t="s">
        <v>283</v>
      </c>
      <c r="LTY45" s="562" t="s">
        <v>326</v>
      </c>
      <c r="LTZ45" s="660" t="s">
        <v>283</v>
      </c>
      <c r="LUA45" s="562" t="s">
        <v>326</v>
      </c>
      <c r="LUB45" s="660" t="s">
        <v>283</v>
      </c>
      <c r="LUC45" s="562" t="s">
        <v>326</v>
      </c>
      <c r="LUD45" s="660" t="s">
        <v>283</v>
      </c>
      <c r="LUE45" s="562" t="s">
        <v>326</v>
      </c>
      <c r="LUF45" s="660" t="s">
        <v>283</v>
      </c>
      <c r="LUG45" s="562" t="s">
        <v>326</v>
      </c>
      <c r="LUH45" s="660" t="s">
        <v>283</v>
      </c>
      <c r="LUI45" s="562" t="s">
        <v>326</v>
      </c>
      <c r="LUJ45" s="660" t="s">
        <v>283</v>
      </c>
      <c r="LUK45" s="562" t="s">
        <v>326</v>
      </c>
      <c r="LUL45" s="660" t="s">
        <v>283</v>
      </c>
      <c r="LUM45" s="562" t="s">
        <v>326</v>
      </c>
      <c r="LUN45" s="660" t="s">
        <v>283</v>
      </c>
      <c r="LUO45" s="562" t="s">
        <v>326</v>
      </c>
      <c r="LUP45" s="660" t="s">
        <v>283</v>
      </c>
      <c r="LUQ45" s="562" t="s">
        <v>326</v>
      </c>
      <c r="LUR45" s="660" t="s">
        <v>283</v>
      </c>
      <c r="LUS45" s="562" t="s">
        <v>326</v>
      </c>
      <c r="LUT45" s="660" t="s">
        <v>283</v>
      </c>
      <c r="LUU45" s="562" t="s">
        <v>326</v>
      </c>
      <c r="LUV45" s="660" t="s">
        <v>283</v>
      </c>
      <c r="LUW45" s="562" t="s">
        <v>326</v>
      </c>
      <c r="LUX45" s="660" t="s">
        <v>283</v>
      </c>
      <c r="LUY45" s="562" t="s">
        <v>326</v>
      </c>
      <c r="LUZ45" s="660" t="s">
        <v>283</v>
      </c>
      <c r="LVA45" s="562" t="s">
        <v>326</v>
      </c>
      <c r="LVB45" s="660" t="s">
        <v>283</v>
      </c>
      <c r="LVC45" s="562" t="s">
        <v>326</v>
      </c>
      <c r="LVD45" s="660" t="s">
        <v>283</v>
      </c>
      <c r="LVE45" s="562" t="s">
        <v>326</v>
      </c>
      <c r="LVF45" s="660" t="s">
        <v>283</v>
      </c>
      <c r="LVG45" s="562" t="s">
        <v>326</v>
      </c>
      <c r="LVH45" s="660" t="s">
        <v>283</v>
      </c>
      <c r="LVI45" s="562" t="s">
        <v>326</v>
      </c>
      <c r="LVJ45" s="660" t="s">
        <v>283</v>
      </c>
      <c r="LVK45" s="562" t="s">
        <v>326</v>
      </c>
      <c r="LVL45" s="660" t="s">
        <v>283</v>
      </c>
      <c r="LVM45" s="562" t="s">
        <v>326</v>
      </c>
      <c r="LVN45" s="660" t="s">
        <v>283</v>
      </c>
      <c r="LVO45" s="562" t="s">
        <v>326</v>
      </c>
      <c r="LVP45" s="660" t="s">
        <v>283</v>
      </c>
      <c r="LVQ45" s="562" t="s">
        <v>326</v>
      </c>
      <c r="LVR45" s="660" t="s">
        <v>283</v>
      </c>
      <c r="LVS45" s="562" t="s">
        <v>326</v>
      </c>
      <c r="LVT45" s="660" t="s">
        <v>283</v>
      </c>
      <c r="LVU45" s="562" t="s">
        <v>326</v>
      </c>
      <c r="LVV45" s="660" t="s">
        <v>283</v>
      </c>
      <c r="LVW45" s="562" t="s">
        <v>326</v>
      </c>
      <c r="LVX45" s="660" t="s">
        <v>283</v>
      </c>
      <c r="LVY45" s="562" t="s">
        <v>326</v>
      </c>
      <c r="LVZ45" s="660" t="s">
        <v>283</v>
      </c>
      <c r="LWA45" s="562" t="s">
        <v>326</v>
      </c>
      <c r="LWB45" s="660" t="s">
        <v>283</v>
      </c>
      <c r="LWC45" s="562" t="s">
        <v>326</v>
      </c>
      <c r="LWD45" s="660" t="s">
        <v>283</v>
      </c>
      <c r="LWE45" s="562" t="s">
        <v>326</v>
      </c>
      <c r="LWF45" s="660" t="s">
        <v>283</v>
      </c>
      <c r="LWG45" s="562" t="s">
        <v>326</v>
      </c>
      <c r="LWH45" s="660" t="s">
        <v>283</v>
      </c>
      <c r="LWI45" s="562" t="s">
        <v>326</v>
      </c>
      <c r="LWJ45" s="660" t="s">
        <v>283</v>
      </c>
      <c r="LWK45" s="562" t="s">
        <v>326</v>
      </c>
      <c r="LWL45" s="660" t="s">
        <v>283</v>
      </c>
      <c r="LWM45" s="562" t="s">
        <v>326</v>
      </c>
      <c r="LWN45" s="660" t="s">
        <v>283</v>
      </c>
      <c r="LWO45" s="562" t="s">
        <v>326</v>
      </c>
      <c r="LWP45" s="660" t="s">
        <v>283</v>
      </c>
      <c r="LWQ45" s="562" t="s">
        <v>326</v>
      </c>
      <c r="LWR45" s="660" t="s">
        <v>283</v>
      </c>
      <c r="LWS45" s="562" t="s">
        <v>326</v>
      </c>
      <c r="LWT45" s="660" t="s">
        <v>283</v>
      </c>
      <c r="LWU45" s="562" t="s">
        <v>326</v>
      </c>
      <c r="LWV45" s="660" t="s">
        <v>283</v>
      </c>
      <c r="LWW45" s="562" t="s">
        <v>326</v>
      </c>
      <c r="LWX45" s="660" t="s">
        <v>283</v>
      </c>
      <c r="LWY45" s="562" t="s">
        <v>326</v>
      </c>
      <c r="LWZ45" s="660" t="s">
        <v>283</v>
      </c>
      <c r="LXA45" s="562" t="s">
        <v>326</v>
      </c>
      <c r="LXB45" s="660" t="s">
        <v>283</v>
      </c>
      <c r="LXC45" s="562" t="s">
        <v>326</v>
      </c>
      <c r="LXD45" s="660" t="s">
        <v>283</v>
      </c>
      <c r="LXE45" s="562" t="s">
        <v>326</v>
      </c>
      <c r="LXF45" s="660" t="s">
        <v>283</v>
      </c>
      <c r="LXG45" s="562" t="s">
        <v>326</v>
      </c>
      <c r="LXH45" s="660" t="s">
        <v>283</v>
      </c>
      <c r="LXI45" s="562" t="s">
        <v>326</v>
      </c>
      <c r="LXJ45" s="660" t="s">
        <v>283</v>
      </c>
      <c r="LXK45" s="562" t="s">
        <v>326</v>
      </c>
      <c r="LXL45" s="660" t="s">
        <v>283</v>
      </c>
      <c r="LXM45" s="562" t="s">
        <v>326</v>
      </c>
      <c r="LXN45" s="660" t="s">
        <v>283</v>
      </c>
      <c r="LXO45" s="562" t="s">
        <v>326</v>
      </c>
      <c r="LXP45" s="660" t="s">
        <v>283</v>
      </c>
      <c r="LXQ45" s="562" t="s">
        <v>326</v>
      </c>
      <c r="LXR45" s="660" t="s">
        <v>283</v>
      </c>
      <c r="LXS45" s="562" t="s">
        <v>326</v>
      </c>
      <c r="LXT45" s="660" t="s">
        <v>283</v>
      </c>
      <c r="LXU45" s="562" t="s">
        <v>326</v>
      </c>
      <c r="LXV45" s="660" t="s">
        <v>283</v>
      </c>
      <c r="LXW45" s="562" t="s">
        <v>326</v>
      </c>
      <c r="LXX45" s="660" t="s">
        <v>283</v>
      </c>
      <c r="LXY45" s="562" t="s">
        <v>326</v>
      </c>
      <c r="LXZ45" s="660" t="s">
        <v>283</v>
      </c>
      <c r="LYA45" s="562" t="s">
        <v>326</v>
      </c>
      <c r="LYB45" s="660" t="s">
        <v>283</v>
      </c>
      <c r="LYC45" s="562" t="s">
        <v>326</v>
      </c>
      <c r="LYD45" s="660" t="s">
        <v>283</v>
      </c>
      <c r="LYE45" s="562" t="s">
        <v>326</v>
      </c>
      <c r="LYF45" s="660" t="s">
        <v>283</v>
      </c>
      <c r="LYG45" s="562" t="s">
        <v>326</v>
      </c>
      <c r="LYH45" s="660" t="s">
        <v>283</v>
      </c>
      <c r="LYI45" s="562" t="s">
        <v>326</v>
      </c>
      <c r="LYJ45" s="660" t="s">
        <v>283</v>
      </c>
      <c r="LYK45" s="562" t="s">
        <v>326</v>
      </c>
      <c r="LYL45" s="660" t="s">
        <v>283</v>
      </c>
      <c r="LYM45" s="562" t="s">
        <v>326</v>
      </c>
      <c r="LYN45" s="660" t="s">
        <v>283</v>
      </c>
      <c r="LYO45" s="562" t="s">
        <v>326</v>
      </c>
      <c r="LYP45" s="660" t="s">
        <v>283</v>
      </c>
      <c r="LYQ45" s="562" t="s">
        <v>326</v>
      </c>
      <c r="LYR45" s="660" t="s">
        <v>283</v>
      </c>
      <c r="LYS45" s="562" t="s">
        <v>326</v>
      </c>
      <c r="LYT45" s="660" t="s">
        <v>283</v>
      </c>
      <c r="LYU45" s="562" t="s">
        <v>326</v>
      </c>
      <c r="LYV45" s="660" t="s">
        <v>283</v>
      </c>
      <c r="LYW45" s="562" t="s">
        <v>326</v>
      </c>
      <c r="LYX45" s="660" t="s">
        <v>283</v>
      </c>
      <c r="LYY45" s="562" t="s">
        <v>326</v>
      </c>
      <c r="LYZ45" s="660" t="s">
        <v>283</v>
      </c>
      <c r="LZA45" s="562" t="s">
        <v>326</v>
      </c>
      <c r="LZB45" s="660" t="s">
        <v>283</v>
      </c>
      <c r="LZC45" s="562" t="s">
        <v>326</v>
      </c>
      <c r="LZD45" s="660" t="s">
        <v>283</v>
      </c>
      <c r="LZE45" s="562" t="s">
        <v>326</v>
      </c>
      <c r="LZF45" s="660" t="s">
        <v>283</v>
      </c>
      <c r="LZG45" s="562" t="s">
        <v>326</v>
      </c>
      <c r="LZH45" s="660" t="s">
        <v>283</v>
      </c>
      <c r="LZI45" s="562" t="s">
        <v>326</v>
      </c>
      <c r="LZJ45" s="660" t="s">
        <v>283</v>
      </c>
      <c r="LZK45" s="562" t="s">
        <v>326</v>
      </c>
      <c r="LZL45" s="660" t="s">
        <v>283</v>
      </c>
      <c r="LZM45" s="562" t="s">
        <v>326</v>
      </c>
      <c r="LZN45" s="660" t="s">
        <v>283</v>
      </c>
      <c r="LZO45" s="562" t="s">
        <v>326</v>
      </c>
      <c r="LZP45" s="660" t="s">
        <v>283</v>
      </c>
      <c r="LZQ45" s="562" t="s">
        <v>326</v>
      </c>
      <c r="LZR45" s="660" t="s">
        <v>283</v>
      </c>
      <c r="LZS45" s="562" t="s">
        <v>326</v>
      </c>
      <c r="LZT45" s="660" t="s">
        <v>283</v>
      </c>
      <c r="LZU45" s="562" t="s">
        <v>326</v>
      </c>
      <c r="LZV45" s="660" t="s">
        <v>283</v>
      </c>
      <c r="LZW45" s="562" t="s">
        <v>326</v>
      </c>
      <c r="LZX45" s="660" t="s">
        <v>283</v>
      </c>
      <c r="LZY45" s="562" t="s">
        <v>326</v>
      </c>
      <c r="LZZ45" s="660" t="s">
        <v>283</v>
      </c>
      <c r="MAA45" s="562" t="s">
        <v>326</v>
      </c>
      <c r="MAB45" s="660" t="s">
        <v>283</v>
      </c>
      <c r="MAC45" s="562" t="s">
        <v>326</v>
      </c>
      <c r="MAD45" s="660" t="s">
        <v>283</v>
      </c>
      <c r="MAE45" s="562" t="s">
        <v>326</v>
      </c>
      <c r="MAF45" s="660" t="s">
        <v>283</v>
      </c>
      <c r="MAG45" s="562" t="s">
        <v>326</v>
      </c>
      <c r="MAH45" s="660" t="s">
        <v>283</v>
      </c>
      <c r="MAI45" s="562" t="s">
        <v>326</v>
      </c>
      <c r="MAJ45" s="660" t="s">
        <v>283</v>
      </c>
      <c r="MAK45" s="562" t="s">
        <v>326</v>
      </c>
      <c r="MAL45" s="660" t="s">
        <v>283</v>
      </c>
      <c r="MAM45" s="562" t="s">
        <v>326</v>
      </c>
      <c r="MAN45" s="660" t="s">
        <v>283</v>
      </c>
      <c r="MAO45" s="562" t="s">
        <v>326</v>
      </c>
      <c r="MAP45" s="660" t="s">
        <v>283</v>
      </c>
      <c r="MAQ45" s="562" t="s">
        <v>326</v>
      </c>
      <c r="MAR45" s="660" t="s">
        <v>283</v>
      </c>
      <c r="MAS45" s="562" t="s">
        <v>326</v>
      </c>
      <c r="MAT45" s="660" t="s">
        <v>283</v>
      </c>
      <c r="MAU45" s="562" t="s">
        <v>326</v>
      </c>
      <c r="MAV45" s="660" t="s">
        <v>283</v>
      </c>
      <c r="MAW45" s="562" t="s">
        <v>326</v>
      </c>
      <c r="MAX45" s="660" t="s">
        <v>283</v>
      </c>
      <c r="MAY45" s="562" t="s">
        <v>326</v>
      </c>
      <c r="MAZ45" s="660" t="s">
        <v>283</v>
      </c>
      <c r="MBA45" s="562" t="s">
        <v>326</v>
      </c>
      <c r="MBB45" s="660" t="s">
        <v>283</v>
      </c>
      <c r="MBC45" s="562" t="s">
        <v>326</v>
      </c>
      <c r="MBD45" s="660" t="s">
        <v>283</v>
      </c>
      <c r="MBE45" s="562" t="s">
        <v>326</v>
      </c>
      <c r="MBF45" s="660" t="s">
        <v>283</v>
      </c>
      <c r="MBG45" s="562" t="s">
        <v>326</v>
      </c>
      <c r="MBH45" s="660" t="s">
        <v>283</v>
      </c>
      <c r="MBI45" s="562" t="s">
        <v>326</v>
      </c>
      <c r="MBJ45" s="660" t="s">
        <v>283</v>
      </c>
      <c r="MBK45" s="562" t="s">
        <v>326</v>
      </c>
      <c r="MBL45" s="660" t="s">
        <v>283</v>
      </c>
      <c r="MBM45" s="562" t="s">
        <v>326</v>
      </c>
      <c r="MBN45" s="660" t="s">
        <v>283</v>
      </c>
      <c r="MBO45" s="562" t="s">
        <v>326</v>
      </c>
      <c r="MBP45" s="660" t="s">
        <v>283</v>
      </c>
      <c r="MBQ45" s="562" t="s">
        <v>326</v>
      </c>
      <c r="MBR45" s="660" t="s">
        <v>283</v>
      </c>
      <c r="MBS45" s="562" t="s">
        <v>326</v>
      </c>
      <c r="MBT45" s="660" t="s">
        <v>283</v>
      </c>
      <c r="MBU45" s="562" t="s">
        <v>326</v>
      </c>
      <c r="MBV45" s="660" t="s">
        <v>283</v>
      </c>
      <c r="MBW45" s="562" t="s">
        <v>326</v>
      </c>
      <c r="MBX45" s="660" t="s">
        <v>283</v>
      </c>
      <c r="MBY45" s="562" t="s">
        <v>326</v>
      </c>
      <c r="MBZ45" s="660" t="s">
        <v>283</v>
      </c>
      <c r="MCA45" s="562" t="s">
        <v>326</v>
      </c>
      <c r="MCB45" s="660" t="s">
        <v>283</v>
      </c>
      <c r="MCC45" s="562" t="s">
        <v>326</v>
      </c>
      <c r="MCD45" s="660" t="s">
        <v>283</v>
      </c>
      <c r="MCE45" s="562" t="s">
        <v>326</v>
      </c>
      <c r="MCF45" s="660" t="s">
        <v>283</v>
      </c>
      <c r="MCG45" s="562" t="s">
        <v>326</v>
      </c>
      <c r="MCH45" s="660" t="s">
        <v>283</v>
      </c>
      <c r="MCI45" s="562" t="s">
        <v>326</v>
      </c>
      <c r="MCJ45" s="660" t="s">
        <v>283</v>
      </c>
      <c r="MCK45" s="562" t="s">
        <v>326</v>
      </c>
      <c r="MCL45" s="660" t="s">
        <v>283</v>
      </c>
      <c r="MCM45" s="562" t="s">
        <v>326</v>
      </c>
      <c r="MCN45" s="660" t="s">
        <v>283</v>
      </c>
      <c r="MCO45" s="562" t="s">
        <v>326</v>
      </c>
      <c r="MCP45" s="660" t="s">
        <v>283</v>
      </c>
      <c r="MCQ45" s="562" t="s">
        <v>326</v>
      </c>
      <c r="MCR45" s="660" t="s">
        <v>283</v>
      </c>
      <c r="MCS45" s="562" t="s">
        <v>326</v>
      </c>
      <c r="MCT45" s="660" t="s">
        <v>283</v>
      </c>
      <c r="MCU45" s="562" t="s">
        <v>326</v>
      </c>
      <c r="MCV45" s="660" t="s">
        <v>283</v>
      </c>
      <c r="MCW45" s="562" t="s">
        <v>326</v>
      </c>
      <c r="MCX45" s="660" t="s">
        <v>283</v>
      </c>
      <c r="MCY45" s="562" t="s">
        <v>326</v>
      </c>
      <c r="MCZ45" s="660" t="s">
        <v>283</v>
      </c>
      <c r="MDA45" s="562" t="s">
        <v>326</v>
      </c>
      <c r="MDB45" s="660" t="s">
        <v>283</v>
      </c>
      <c r="MDC45" s="562" t="s">
        <v>326</v>
      </c>
      <c r="MDD45" s="660" t="s">
        <v>283</v>
      </c>
      <c r="MDE45" s="562" t="s">
        <v>326</v>
      </c>
      <c r="MDF45" s="660" t="s">
        <v>283</v>
      </c>
      <c r="MDG45" s="562" t="s">
        <v>326</v>
      </c>
      <c r="MDH45" s="660" t="s">
        <v>283</v>
      </c>
      <c r="MDI45" s="562" t="s">
        <v>326</v>
      </c>
      <c r="MDJ45" s="660" t="s">
        <v>283</v>
      </c>
      <c r="MDK45" s="562" t="s">
        <v>326</v>
      </c>
      <c r="MDL45" s="660" t="s">
        <v>283</v>
      </c>
      <c r="MDM45" s="562" t="s">
        <v>326</v>
      </c>
      <c r="MDN45" s="660" t="s">
        <v>283</v>
      </c>
      <c r="MDO45" s="562" t="s">
        <v>326</v>
      </c>
      <c r="MDP45" s="660" t="s">
        <v>283</v>
      </c>
      <c r="MDQ45" s="562" t="s">
        <v>326</v>
      </c>
      <c r="MDR45" s="660" t="s">
        <v>283</v>
      </c>
      <c r="MDS45" s="562" t="s">
        <v>326</v>
      </c>
      <c r="MDT45" s="660" t="s">
        <v>283</v>
      </c>
      <c r="MDU45" s="562" t="s">
        <v>326</v>
      </c>
      <c r="MDV45" s="660" t="s">
        <v>283</v>
      </c>
      <c r="MDW45" s="562" t="s">
        <v>326</v>
      </c>
      <c r="MDX45" s="660" t="s">
        <v>283</v>
      </c>
      <c r="MDY45" s="562" t="s">
        <v>326</v>
      </c>
      <c r="MDZ45" s="660" t="s">
        <v>283</v>
      </c>
      <c r="MEA45" s="562" t="s">
        <v>326</v>
      </c>
      <c r="MEB45" s="660" t="s">
        <v>283</v>
      </c>
      <c r="MEC45" s="562" t="s">
        <v>326</v>
      </c>
      <c r="MED45" s="660" t="s">
        <v>283</v>
      </c>
      <c r="MEE45" s="562" t="s">
        <v>326</v>
      </c>
      <c r="MEF45" s="660" t="s">
        <v>283</v>
      </c>
      <c r="MEG45" s="562" t="s">
        <v>326</v>
      </c>
      <c r="MEH45" s="660" t="s">
        <v>283</v>
      </c>
      <c r="MEI45" s="562" t="s">
        <v>326</v>
      </c>
      <c r="MEJ45" s="660" t="s">
        <v>283</v>
      </c>
      <c r="MEK45" s="562" t="s">
        <v>326</v>
      </c>
      <c r="MEL45" s="660" t="s">
        <v>283</v>
      </c>
      <c r="MEM45" s="562" t="s">
        <v>326</v>
      </c>
      <c r="MEN45" s="660" t="s">
        <v>283</v>
      </c>
      <c r="MEO45" s="562" t="s">
        <v>326</v>
      </c>
      <c r="MEP45" s="660" t="s">
        <v>283</v>
      </c>
      <c r="MEQ45" s="562" t="s">
        <v>326</v>
      </c>
      <c r="MER45" s="660" t="s">
        <v>283</v>
      </c>
      <c r="MES45" s="562" t="s">
        <v>326</v>
      </c>
      <c r="MET45" s="660" t="s">
        <v>283</v>
      </c>
      <c r="MEU45" s="562" t="s">
        <v>326</v>
      </c>
      <c r="MEV45" s="660" t="s">
        <v>283</v>
      </c>
      <c r="MEW45" s="562" t="s">
        <v>326</v>
      </c>
      <c r="MEX45" s="660" t="s">
        <v>283</v>
      </c>
      <c r="MEY45" s="562" t="s">
        <v>326</v>
      </c>
      <c r="MEZ45" s="660" t="s">
        <v>283</v>
      </c>
      <c r="MFA45" s="562" t="s">
        <v>326</v>
      </c>
      <c r="MFB45" s="660" t="s">
        <v>283</v>
      </c>
      <c r="MFC45" s="562" t="s">
        <v>326</v>
      </c>
      <c r="MFD45" s="660" t="s">
        <v>283</v>
      </c>
      <c r="MFE45" s="562" t="s">
        <v>326</v>
      </c>
      <c r="MFF45" s="660" t="s">
        <v>283</v>
      </c>
      <c r="MFG45" s="562" t="s">
        <v>326</v>
      </c>
      <c r="MFH45" s="660" t="s">
        <v>283</v>
      </c>
      <c r="MFI45" s="562" t="s">
        <v>326</v>
      </c>
      <c r="MFJ45" s="660" t="s">
        <v>283</v>
      </c>
      <c r="MFK45" s="562" t="s">
        <v>326</v>
      </c>
      <c r="MFL45" s="660" t="s">
        <v>283</v>
      </c>
      <c r="MFM45" s="562" t="s">
        <v>326</v>
      </c>
      <c r="MFN45" s="660" t="s">
        <v>283</v>
      </c>
      <c r="MFO45" s="562" t="s">
        <v>326</v>
      </c>
      <c r="MFP45" s="660" t="s">
        <v>283</v>
      </c>
      <c r="MFQ45" s="562" t="s">
        <v>326</v>
      </c>
      <c r="MFR45" s="660" t="s">
        <v>283</v>
      </c>
      <c r="MFS45" s="562" t="s">
        <v>326</v>
      </c>
      <c r="MFT45" s="660" t="s">
        <v>283</v>
      </c>
      <c r="MFU45" s="562" t="s">
        <v>326</v>
      </c>
      <c r="MFV45" s="660" t="s">
        <v>283</v>
      </c>
      <c r="MFW45" s="562" t="s">
        <v>326</v>
      </c>
      <c r="MFX45" s="660" t="s">
        <v>283</v>
      </c>
      <c r="MFY45" s="562" t="s">
        <v>326</v>
      </c>
      <c r="MFZ45" s="660" t="s">
        <v>283</v>
      </c>
      <c r="MGA45" s="562" t="s">
        <v>326</v>
      </c>
      <c r="MGB45" s="660" t="s">
        <v>283</v>
      </c>
      <c r="MGC45" s="562" t="s">
        <v>326</v>
      </c>
      <c r="MGD45" s="660" t="s">
        <v>283</v>
      </c>
      <c r="MGE45" s="562" t="s">
        <v>326</v>
      </c>
      <c r="MGF45" s="660" t="s">
        <v>283</v>
      </c>
      <c r="MGG45" s="562" t="s">
        <v>326</v>
      </c>
      <c r="MGH45" s="660" t="s">
        <v>283</v>
      </c>
      <c r="MGI45" s="562" t="s">
        <v>326</v>
      </c>
      <c r="MGJ45" s="660" t="s">
        <v>283</v>
      </c>
      <c r="MGK45" s="562" t="s">
        <v>326</v>
      </c>
      <c r="MGL45" s="660" t="s">
        <v>283</v>
      </c>
      <c r="MGM45" s="562" t="s">
        <v>326</v>
      </c>
      <c r="MGN45" s="660" t="s">
        <v>283</v>
      </c>
      <c r="MGO45" s="562" t="s">
        <v>326</v>
      </c>
      <c r="MGP45" s="660" t="s">
        <v>283</v>
      </c>
      <c r="MGQ45" s="562" t="s">
        <v>326</v>
      </c>
      <c r="MGR45" s="660" t="s">
        <v>283</v>
      </c>
      <c r="MGS45" s="562" t="s">
        <v>326</v>
      </c>
      <c r="MGT45" s="660" t="s">
        <v>283</v>
      </c>
      <c r="MGU45" s="562" t="s">
        <v>326</v>
      </c>
      <c r="MGV45" s="660" t="s">
        <v>283</v>
      </c>
      <c r="MGW45" s="562" t="s">
        <v>326</v>
      </c>
      <c r="MGX45" s="660" t="s">
        <v>283</v>
      </c>
      <c r="MGY45" s="562" t="s">
        <v>326</v>
      </c>
      <c r="MGZ45" s="660" t="s">
        <v>283</v>
      </c>
      <c r="MHA45" s="562" t="s">
        <v>326</v>
      </c>
      <c r="MHB45" s="660" t="s">
        <v>283</v>
      </c>
      <c r="MHC45" s="562" t="s">
        <v>326</v>
      </c>
      <c r="MHD45" s="660" t="s">
        <v>283</v>
      </c>
      <c r="MHE45" s="562" t="s">
        <v>326</v>
      </c>
      <c r="MHF45" s="660" t="s">
        <v>283</v>
      </c>
      <c r="MHG45" s="562" t="s">
        <v>326</v>
      </c>
      <c r="MHH45" s="660" t="s">
        <v>283</v>
      </c>
      <c r="MHI45" s="562" t="s">
        <v>326</v>
      </c>
      <c r="MHJ45" s="660" t="s">
        <v>283</v>
      </c>
      <c r="MHK45" s="562" t="s">
        <v>326</v>
      </c>
      <c r="MHL45" s="660" t="s">
        <v>283</v>
      </c>
      <c r="MHM45" s="562" t="s">
        <v>326</v>
      </c>
      <c r="MHN45" s="660" t="s">
        <v>283</v>
      </c>
      <c r="MHO45" s="562" t="s">
        <v>326</v>
      </c>
      <c r="MHP45" s="660" t="s">
        <v>283</v>
      </c>
      <c r="MHQ45" s="562" t="s">
        <v>326</v>
      </c>
      <c r="MHR45" s="660" t="s">
        <v>283</v>
      </c>
      <c r="MHS45" s="562" t="s">
        <v>326</v>
      </c>
      <c r="MHT45" s="660" t="s">
        <v>283</v>
      </c>
      <c r="MHU45" s="562" t="s">
        <v>326</v>
      </c>
      <c r="MHV45" s="660" t="s">
        <v>283</v>
      </c>
      <c r="MHW45" s="562" t="s">
        <v>326</v>
      </c>
      <c r="MHX45" s="660" t="s">
        <v>283</v>
      </c>
      <c r="MHY45" s="562" t="s">
        <v>326</v>
      </c>
      <c r="MHZ45" s="660" t="s">
        <v>283</v>
      </c>
      <c r="MIA45" s="562" t="s">
        <v>326</v>
      </c>
      <c r="MIB45" s="660" t="s">
        <v>283</v>
      </c>
      <c r="MIC45" s="562" t="s">
        <v>326</v>
      </c>
      <c r="MID45" s="660" t="s">
        <v>283</v>
      </c>
      <c r="MIE45" s="562" t="s">
        <v>326</v>
      </c>
      <c r="MIF45" s="660" t="s">
        <v>283</v>
      </c>
      <c r="MIG45" s="562" t="s">
        <v>326</v>
      </c>
      <c r="MIH45" s="660" t="s">
        <v>283</v>
      </c>
      <c r="MII45" s="562" t="s">
        <v>326</v>
      </c>
      <c r="MIJ45" s="660" t="s">
        <v>283</v>
      </c>
      <c r="MIK45" s="562" t="s">
        <v>326</v>
      </c>
      <c r="MIL45" s="660" t="s">
        <v>283</v>
      </c>
      <c r="MIM45" s="562" t="s">
        <v>326</v>
      </c>
      <c r="MIN45" s="660" t="s">
        <v>283</v>
      </c>
      <c r="MIO45" s="562" t="s">
        <v>326</v>
      </c>
      <c r="MIP45" s="660" t="s">
        <v>283</v>
      </c>
      <c r="MIQ45" s="562" t="s">
        <v>326</v>
      </c>
      <c r="MIR45" s="660" t="s">
        <v>283</v>
      </c>
      <c r="MIS45" s="562" t="s">
        <v>326</v>
      </c>
      <c r="MIT45" s="660" t="s">
        <v>283</v>
      </c>
      <c r="MIU45" s="562" t="s">
        <v>326</v>
      </c>
      <c r="MIV45" s="660" t="s">
        <v>283</v>
      </c>
      <c r="MIW45" s="562" t="s">
        <v>326</v>
      </c>
      <c r="MIX45" s="660" t="s">
        <v>283</v>
      </c>
      <c r="MIY45" s="562" t="s">
        <v>326</v>
      </c>
      <c r="MIZ45" s="660" t="s">
        <v>283</v>
      </c>
      <c r="MJA45" s="562" t="s">
        <v>326</v>
      </c>
      <c r="MJB45" s="660" t="s">
        <v>283</v>
      </c>
      <c r="MJC45" s="562" t="s">
        <v>326</v>
      </c>
      <c r="MJD45" s="660" t="s">
        <v>283</v>
      </c>
      <c r="MJE45" s="562" t="s">
        <v>326</v>
      </c>
      <c r="MJF45" s="660" t="s">
        <v>283</v>
      </c>
      <c r="MJG45" s="562" t="s">
        <v>326</v>
      </c>
      <c r="MJH45" s="660" t="s">
        <v>283</v>
      </c>
      <c r="MJI45" s="562" t="s">
        <v>326</v>
      </c>
      <c r="MJJ45" s="660" t="s">
        <v>283</v>
      </c>
      <c r="MJK45" s="562" t="s">
        <v>326</v>
      </c>
      <c r="MJL45" s="660" t="s">
        <v>283</v>
      </c>
      <c r="MJM45" s="562" t="s">
        <v>326</v>
      </c>
      <c r="MJN45" s="660" t="s">
        <v>283</v>
      </c>
      <c r="MJO45" s="562" t="s">
        <v>326</v>
      </c>
      <c r="MJP45" s="660" t="s">
        <v>283</v>
      </c>
      <c r="MJQ45" s="562" t="s">
        <v>326</v>
      </c>
      <c r="MJR45" s="660" t="s">
        <v>283</v>
      </c>
      <c r="MJS45" s="562" t="s">
        <v>326</v>
      </c>
      <c r="MJT45" s="660" t="s">
        <v>283</v>
      </c>
      <c r="MJU45" s="562" t="s">
        <v>326</v>
      </c>
      <c r="MJV45" s="660" t="s">
        <v>283</v>
      </c>
      <c r="MJW45" s="562" t="s">
        <v>326</v>
      </c>
      <c r="MJX45" s="660" t="s">
        <v>283</v>
      </c>
      <c r="MJY45" s="562" t="s">
        <v>326</v>
      </c>
      <c r="MJZ45" s="660" t="s">
        <v>283</v>
      </c>
      <c r="MKA45" s="562" t="s">
        <v>326</v>
      </c>
      <c r="MKB45" s="660" t="s">
        <v>283</v>
      </c>
      <c r="MKC45" s="562" t="s">
        <v>326</v>
      </c>
      <c r="MKD45" s="660" t="s">
        <v>283</v>
      </c>
      <c r="MKE45" s="562" t="s">
        <v>326</v>
      </c>
      <c r="MKF45" s="660" t="s">
        <v>283</v>
      </c>
      <c r="MKG45" s="562" t="s">
        <v>326</v>
      </c>
      <c r="MKH45" s="660" t="s">
        <v>283</v>
      </c>
      <c r="MKI45" s="562" t="s">
        <v>326</v>
      </c>
      <c r="MKJ45" s="660" t="s">
        <v>283</v>
      </c>
      <c r="MKK45" s="562" t="s">
        <v>326</v>
      </c>
      <c r="MKL45" s="660" t="s">
        <v>283</v>
      </c>
      <c r="MKM45" s="562" t="s">
        <v>326</v>
      </c>
      <c r="MKN45" s="660" t="s">
        <v>283</v>
      </c>
      <c r="MKO45" s="562" t="s">
        <v>326</v>
      </c>
      <c r="MKP45" s="660" t="s">
        <v>283</v>
      </c>
      <c r="MKQ45" s="562" t="s">
        <v>326</v>
      </c>
      <c r="MKR45" s="660" t="s">
        <v>283</v>
      </c>
      <c r="MKS45" s="562" t="s">
        <v>326</v>
      </c>
      <c r="MKT45" s="660" t="s">
        <v>283</v>
      </c>
      <c r="MKU45" s="562" t="s">
        <v>326</v>
      </c>
      <c r="MKV45" s="660" t="s">
        <v>283</v>
      </c>
      <c r="MKW45" s="562" t="s">
        <v>326</v>
      </c>
      <c r="MKX45" s="660" t="s">
        <v>283</v>
      </c>
      <c r="MKY45" s="562" t="s">
        <v>326</v>
      </c>
      <c r="MKZ45" s="660" t="s">
        <v>283</v>
      </c>
      <c r="MLA45" s="562" t="s">
        <v>326</v>
      </c>
      <c r="MLB45" s="660" t="s">
        <v>283</v>
      </c>
      <c r="MLC45" s="562" t="s">
        <v>326</v>
      </c>
      <c r="MLD45" s="660" t="s">
        <v>283</v>
      </c>
      <c r="MLE45" s="562" t="s">
        <v>326</v>
      </c>
      <c r="MLF45" s="660" t="s">
        <v>283</v>
      </c>
      <c r="MLG45" s="562" t="s">
        <v>326</v>
      </c>
      <c r="MLH45" s="660" t="s">
        <v>283</v>
      </c>
      <c r="MLI45" s="562" t="s">
        <v>326</v>
      </c>
      <c r="MLJ45" s="660" t="s">
        <v>283</v>
      </c>
      <c r="MLK45" s="562" t="s">
        <v>326</v>
      </c>
      <c r="MLL45" s="660" t="s">
        <v>283</v>
      </c>
      <c r="MLM45" s="562" t="s">
        <v>326</v>
      </c>
      <c r="MLN45" s="660" t="s">
        <v>283</v>
      </c>
      <c r="MLO45" s="562" t="s">
        <v>326</v>
      </c>
      <c r="MLP45" s="660" t="s">
        <v>283</v>
      </c>
      <c r="MLQ45" s="562" t="s">
        <v>326</v>
      </c>
      <c r="MLR45" s="660" t="s">
        <v>283</v>
      </c>
      <c r="MLS45" s="562" t="s">
        <v>326</v>
      </c>
      <c r="MLT45" s="660" t="s">
        <v>283</v>
      </c>
      <c r="MLU45" s="562" t="s">
        <v>326</v>
      </c>
      <c r="MLV45" s="660" t="s">
        <v>283</v>
      </c>
      <c r="MLW45" s="562" t="s">
        <v>326</v>
      </c>
      <c r="MLX45" s="660" t="s">
        <v>283</v>
      </c>
      <c r="MLY45" s="562" t="s">
        <v>326</v>
      </c>
      <c r="MLZ45" s="660" t="s">
        <v>283</v>
      </c>
      <c r="MMA45" s="562" t="s">
        <v>326</v>
      </c>
      <c r="MMB45" s="660" t="s">
        <v>283</v>
      </c>
      <c r="MMC45" s="562" t="s">
        <v>326</v>
      </c>
      <c r="MMD45" s="660" t="s">
        <v>283</v>
      </c>
      <c r="MME45" s="562" t="s">
        <v>326</v>
      </c>
      <c r="MMF45" s="660" t="s">
        <v>283</v>
      </c>
      <c r="MMG45" s="562" t="s">
        <v>326</v>
      </c>
      <c r="MMH45" s="660" t="s">
        <v>283</v>
      </c>
      <c r="MMI45" s="562" t="s">
        <v>326</v>
      </c>
      <c r="MMJ45" s="660" t="s">
        <v>283</v>
      </c>
      <c r="MMK45" s="562" t="s">
        <v>326</v>
      </c>
      <c r="MML45" s="660" t="s">
        <v>283</v>
      </c>
      <c r="MMM45" s="562" t="s">
        <v>326</v>
      </c>
      <c r="MMN45" s="660" t="s">
        <v>283</v>
      </c>
      <c r="MMO45" s="562" t="s">
        <v>326</v>
      </c>
      <c r="MMP45" s="660" t="s">
        <v>283</v>
      </c>
      <c r="MMQ45" s="562" t="s">
        <v>326</v>
      </c>
      <c r="MMR45" s="660" t="s">
        <v>283</v>
      </c>
      <c r="MMS45" s="562" t="s">
        <v>326</v>
      </c>
      <c r="MMT45" s="660" t="s">
        <v>283</v>
      </c>
      <c r="MMU45" s="562" t="s">
        <v>326</v>
      </c>
      <c r="MMV45" s="660" t="s">
        <v>283</v>
      </c>
      <c r="MMW45" s="562" t="s">
        <v>326</v>
      </c>
      <c r="MMX45" s="660" t="s">
        <v>283</v>
      </c>
      <c r="MMY45" s="562" t="s">
        <v>326</v>
      </c>
      <c r="MMZ45" s="660" t="s">
        <v>283</v>
      </c>
      <c r="MNA45" s="562" t="s">
        <v>326</v>
      </c>
      <c r="MNB45" s="660" t="s">
        <v>283</v>
      </c>
      <c r="MNC45" s="562" t="s">
        <v>326</v>
      </c>
      <c r="MND45" s="660" t="s">
        <v>283</v>
      </c>
      <c r="MNE45" s="562" t="s">
        <v>326</v>
      </c>
      <c r="MNF45" s="660" t="s">
        <v>283</v>
      </c>
      <c r="MNG45" s="562" t="s">
        <v>326</v>
      </c>
      <c r="MNH45" s="660" t="s">
        <v>283</v>
      </c>
      <c r="MNI45" s="562" t="s">
        <v>326</v>
      </c>
      <c r="MNJ45" s="660" t="s">
        <v>283</v>
      </c>
      <c r="MNK45" s="562" t="s">
        <v>326</v>
      </c>
      <c r="MNL45" s="660" t="s">
        <v>283</v>
      </c>
      <c r="MNM45" s="562" t="s">
        <v>326</v>
      </c>
      <c r="MNN45" s="660" t="s">
        <v>283</v>
      </c>
      <c r="MNO45" s="562" t="s">
        <v>326</v>
      </c>
      <c r="MNP45" s="660" t="s">
        <v>283</v>
      </c>
      <c r="MNQ45" s="562" t="s">
        <v>326</v>
      </c>
      <c r="MNR45" s="660" t="s">
        <v>283</v>
      </c>
      <c r="MNS45" s="562" t="s">
        <v>326</v>
      </c>
      <c r="MNT45" s="660" t="s">
        <v>283</v>
      </c>
      <c r="MNU45" s="562" t="s">
        <v>326</v>
      </c>
      <c r="MNV45" s="660" t="s">
        <v>283</v>
      </c>
      <c r="MNW45" s="562" t="s">
        <v>326</v>
      </c>
      <c r="MNX45" s="660" t="s">
        <v>283</v>
      </c>
      <c r="MNY45" s="562" t="s">
        <v>326</v>
      </c>
      <c r="MNZ45" s="660" t="s">
        <v>283</v>
      </c>
      <c r="MOA45" s="562" t="s">
        <v>326</v>
      </c>
      <c r="MOB45" s="660" t="s">
        <v>283</v>
      </c>
      <c r="MOC45" s="562" t="s">
        <v>326</v>
      </c>
      <c r="MOD45" s="660" t="s">
        <v>283</v>
      </c>
      <c r="MOE45" s="562" t="s">
        <v>326</v>
      </c>
      <c r="MOF45" s="660" t="s">
        <v>283</v>
      </c>
      <c r="MOG45" s="562" t="s">
        <v>326</v>
      </c>
      <c r="MOH45" s="660" t="s">
        <v>283</v>
      </c>
      <c r="MOI45" s="562" t="s">
        <v>326</v>
      </c>
      <c r="MOJ45" s="660" t="s">
        <v>283</v>
      </c>
      <c r="MOK45" s="562" t="s">
        <v>326</v>
      </c>
      <c r="MOL45" s="660" t="s">
        <v>283</v>
      </c>
      <c r="MOM45" s="562" t="s">
        <v>326</v>
      </c>
      <c r="MON45" s="660" t="s">
        <v>283</v>
      </c>
      <c r="MOO45" s="562" t="s">
        <v>326</v>
      </c>
      <c r="MOP45" s="660" t="s">
        <v>283</v>
      </c>
      <c r="MOQ45" s="562" t="s">
        <v>326</v>
      </c>
      <c r="MOR45" s="660" t="s">
        <v>283</v>
      </c>
      <c r="MOS45" s="562" t="s">
        <v>326</v>
      </c>
      <c r="MOT45" s="660" t="s">
        <v>283</v>
      </c>
      <c r="MOU45" s="562" t="s">
        <v>326</v>
      </c>
      <c r="MOV45" s="660" t="s">
        <v>283</v>
      </c>
      <c r="MOW45" s="562" t="s">
        <v>326</v>
      </c>
      <c r="MOX45" s="660" t="s">
        <v>283</v>
      </c>
      <c r="MOY45" s="562" t="s">
        <v>326</v>
      </c>
      <c r="MOZ45" s="660" t="s">
        <v>283</v>
      </c>
      <c r="MPA45" s="562" t="s">
        <v>326</v>
      </c>
      <c r="MPB45" s="660" t="s">
        <v>283</v>
      </c>
      <c r="MPC45" s="562" t="s">
        <v>326</v>
      </c>
      <c r="MPD45" s="660" t="s">
        <v>283</v>
      </c>
      <c r="MPE45" s="562" t="s">
        <v>326</v>
      </c>
      <c r="MPF45" s="660" t="s">
        <v>283</v>
      </c>
      <c r="MPG45" s="562" t="s">
        <v>326</v>
      </c>
      <c r="MPH45" s="660" t="s">
        <v>283</v>
      </c>
      <c r="MPI45" s="562" t="s">
        <v>326</v>
      </c>
      <c r="MPJ45" s="660" t="s">
        <v>283</v>
      </c>
      <c r="MPK45" s="562" t="s">
        <v>326</v>
      </c>
      <c r="MPL45" s="660" t="s">
        <v>283</v>
      </c>
      <c r="MPM45" s="562" t="s">
        <v>326</v>
      </c>
      <c r="MPN45" s="660" t="s">
        <v>283</v>
      </c>
      <c r="MPO45" s="562" t="s">
        <v>326</v>
      </c>
      <c r="MPP45" s="660" t="s">
        <v>283</v>
      </c>
      <c r="MPQ45" s="562" t="s">
        <v>326</v>
      </c>
      <c r="MPR45" s="660" t="s">
        <v>283</v>
      </c>
      <c r="MPS45" s="562" t="s">
        <v>326</v>
      </c>
      <c r="MPT45" s="660" t="s">
        <v>283</v>
      </c>
      <c r="MPU45" s="562" t="s">
        <v>326</v>
      </c>
      <c r="MPV45" s="660" t="s">
        <v>283</v>
      </c>
      <c r="MPW45" s="562" t="s">
        <v>326</v>
      </c>
      <c r="MPX45" s="660" t="s">
        <v>283</v>
      </c>
      <c r="MPY45" s="562" t="s">
        <v>326</v>
      </c>
      <c r="MPZ45" s="660" t="s">
        <v>283</v>
      </c>
      <c r="MQA45" s="562" t="s">
        <v>326</v>
      </c>
      <c r="MQB45" s="660" t="s">
        <v>283</v>
      </c>
      <c r="MQC45" s="562" t="s">
        <v>326</v>
      </c>
      <c r="MQD45" s="660" t="s">
        <v>283</v>
      </c>
      <c r="MQE45" s="562" t="s">
        <v>326</v>
      </c>
      <c r="MQF45" s="660" t="s">
        <v>283</v>
      </c>
      <c r="MQG45" s="562" t="s">
        <v>326</v>
      </c>
      <c r="MQH45" s="660" t="s">
        <v>283</v>
      </c>
      <c r="MQI45" s="562" t="s">
        <v>326</v>
      </c>
      <c r="MQJ45" s="660" t="s">
        <v>283</v>
      </c>
      <c r="MQK45" s="562" t="s">
        <v>326</v>
      </c>
      <c r="MQL45" s="660" t="s">
        <v>283</v>
      </c>
      <c r="MQM45" s="562" t="s">
        <v>326</v>
      </c>
      <c r="MQN45" s="660" t="s">
        <v>283</v>
      </c>
      <c r="MQO45" s="562" t="s">
        <v>326</v>
      </c>
      <c r="MQP45" s="660" t="s">
        <v>283</v>
      </c>
      <c r="MQQ45" s="562" t="s">
        <v>326</v>
      </c>
      <c r="MQR45" s="660" t="s">
        <v>283</v>
      </c>
      <c r="MQS45" s="562" t="s">
        <v>326</v>
      </c>
      <c r="MQT45" s="660" t="s">
        <v>283</v>
      </c>
      <c r="MQU45" s="562" t="s">
        <v>326</v>
      </c>
      <c r="MQV45" s="660" t="s">
        <v>283</v>
      </c>
      <c r="MQW45" s="562" t="s">
        <v>326</v>
      </c>
      <c r="MQX45" s="660" t="s">
        <v>283</v>
      </c>
      <c r="MQY45" s="562" t="s">
        <v>326</v>
      </c>
      <c r="MQZ45" s="660" t="s">
        <v>283</v>
      </c>
      <c r="MRA45" s="562" t="s">
        <v>326</v>
      </c>
      <c r="MRB45" s="660" t="s">
        <v>283</v>
      </c>
      <c r="MRC45" s="562" t="s">
        <v>326</v>
      </c>
      <c r="MRD45" s="660" t="s">
        <v>283</v>
      </c>
      <c r="MRE45" s="562" t="s">
        <v>326</v>
      </c>
      <c r="MRF45" s="660" t="s">
        <v>283</v>
      </c>
      <c r="MRG45" s="562" t="s">
        <v>326</v>
      </c>
      <c r="MRH45" s="660" t="s">
        <v>283</v>
      </c>
      <c r="MRI45" s="562" t="s">
        <v>326</v>
      </c>
      <c r="MRJ45" s="660" t="s">
        <v>283</v>
      </c>
      <c r="MRK45" s="562" t="s">
        <v>326</v>
      </c>
      <c r="MRL45" s="660" t="s">
        <v>283</v>
      </c>
      <c r="MRM45" s="562" t="s">
        <v>326</v>
      </c>
      <c r="MRN45" s="660" t="s">
        <v>283</v>
      </c>
      <c r="MRO45" s="562" t="s">
        <v>326</v>
      </c>
      <c r="MRP45" s="660" t="s">
        <v>283</v>
      </c>
      <c r="MRQ45" s="562" t="s">
        <v>326</v>
      </c>
      <c r="MRR45" s="660" t="s">
        <v>283</v>
      </c>
      <c r="MRS45" s="562" t="s">
        <v>326</v>
      </c>
      <c r="MRT45" s="660" t="s">
        <v>283</v>
      </c>
      <c r="MRU45" s="562" t="s">
        <v>326</v>
      </c>
      <c r="MRV45" s="660" t="s">
        <v>283</v>
      </c>
      <c r="MRW45" s="562" t="s">
        <v>326</v>
      </c>
      <c r="MRX45" s="660" t="s">
        <v>283</v>
      </c>
      <c r="MRY45" s="562" t="s">
        <v>326</v>
      </c>
      <c r="MRZ45" s="660" t="s">
        <v>283</v>
      </c>
      <c r="MSA45" s="562" t="s">
        <v>326</v>
      </c>
      <c r="MSB45" s="660" t="s">
        <v>283</v>
      </c>
      <c r="MSC45" s="562" t="s">
        <v>326</v>
      </c>
      <c r="MSD45" s="660" t="s">
        <v>283</v>
      </c>
      <c r="MSE45" s="562" t="s">
        <v>326</v>
      </c>
      <c r="MSF45" s="660" t="s">
        <v>283</v>
      </c>
      <c r="MSG45" s="562" t="s">
        <v>326</v>
      </c>
      <c r="MSH45" s="660" t="s">
        <v>283</v>
      </c>
      <c r="MSI45" s="562" t="s">
        <v>326</v>
      </c>
      <c r="MSJ45" s="660" t="s">
        <v>283</v>
      </c>
      <c r="MSK45" s="562" t="s">
        <v>326</v>
      </c>
      <c r="MSL45" s="660" t="s">
        <v>283</v>
      </c>
      <c r="MSM45" s="562" t="s">
        <v>326</v>
      </c>
      <c r="MSN45" s="660" t="s">
        <v>283</v>
      </c>
      <c r="MSO45" s="562" t="s">
        <v>326</v>
      </c>
      <c r="MSP45" s="660" t="s">
        <v>283</v>
      </c>
      <c r="MSQ45" s="562" t="s">
        <v>326</v>
      </c>
      <c r="MSR45" s="660" t="s">
        <v>283</v>
      </c>
      <c r="MSS45" s="562" t="s">
        <v>326</v>
      </c>
      <c r="MST45" s="660" t="s">
        <v>283</v>
      </c>
      <c r="MSU45" s="562" t="s">
        <v>326</v>
      </c>
      <c r="MSV45" s="660" t="s">
        <v>283</v>
      </c>
      <c r="MSW45" s="562" t="s">
        <v>326</v>
      </c>
      <c r="MSX45" s="660" t="s">
        <v>283</v>
      </c>
      <c r="MSY45" s="562" t="s">
        <v>326</v>
      </c>
      <c r="MSZ45" s="660" t="s">
        <v>283</v>
      </c>
      <c r="MTA45" s="562" t="s">
        <v>326</v>
      </c>
      <c r="MTB45" s="660" t="s">
        <v>283</v>
      </c>
      <c r="MTC45" s="562" t="s">
        <v>326</v>
      </c>
      <c r="MTD45" s="660" t="s">
        <v>283</v>
      </c>
      <c r="MTE45" s="562" t="s">
        <v>326</v>
      </c>
      <c r="MTF45" s="660" t="s">
        <v>283</v>
      </c>
      <c r="MTG45" s="562" t="s">
        <v>326</v>
      </c>
      <c r="MTH45" s="660" t="s">
        <v>283</v>
      </c>
      <c r="MTI45" s="562" t="s">
        <v>326</v>
      </c>
      <c r="MTJ45" s="660" t="s">
        <v>283</v>
      </c>
      <c r="MTK45" s="562" t="s">
        <v>326</v>
      </c>
      <c r="MTL45" s="660" t="s">
        <v>283</v>
      </c>
      <c r="MTM45" s="562" t="s">
        <v>326</v>
      </c>
      <c r="MTN45" s="660" t="s">
        <v>283</v>
      </c>
      <c r="MTO45" s="562" t="s">
        <v>326</v>
      </c>
      <c r="MTP45" s="660" t="s">
        <v>283</v>
      </c>
      <c r="MTQ45" s="562" t="s">
        <v>326</v>
      </c>
      <c r="MTR45" s="660" t="s">
        <v>283</v>
      </c>
      <c r="MTS45" s="562" t="s">
        <v>326</v>
      </c>
      <c r="MTT45" s="660" t="s">
        <v>283</v>
      </c>
      <c r="MTU45" s="562" t="s">
        <v>326</v>
      </c>
      <c r="MTV45" s="660" t="s">
        <v>283</v>
      </c>
      <c r="MTW45" s="562" t="s">
        <v>326</v>
      </c>
      <c r="MTX45" s="660" t="s">
        <v>283</v>
      </c>
      <c r="MTY45" s="562" t="s">
        <v>326</v>
      </c>
      <c r="MTZ45" s="660" t="s">
        <v>283</v>
      </c>
      <c r="MUA45" s="562" t="s">
        <v>326</v>
      </c>
      <c r="MUB45" s="660" t="s">
        <v>283</v>
      </c>
      <c r="MUC45" s="562" t="s">
        <v>326</v>
      </c>
      <c r="MUD45" s="660" t="s">
        <v>283</v>
      </c>
      <c r="MUE45" s="562" t="s">
        <v>326</v>
      </c>
      <c r="MUF45" s="660" t="s">
        <v>283</v>
      </c>
      <c r="MUG45" s="562" t="s">
        <v>326</v>
      </c>
      <c r="MUH45" s="660" t="s">
        <v>283</v>
      </c>
      <c r="MUI45" s="562" t="s">
        <v>326</v>
      </c>
      <c r="MUJ45" s="660" t="s">
        <v>283</v>
      </c>
      <c r="MUK45" s="562" t="s">
        <v>326</v>
      </c>
      <c r="MUL45" s="660" t="s">
        <v>283</v>
      </c>
      <c r="MUM45" s="562" t="s">
        <v>326</v>
      </c>
      <c r="MUN45" s="660" t="s">
        <v>283</v>
      </c>
      <c r="MUO45" s="562" t="s">
        <v>326</v>
      </c>
      <c r="MUP45" s="660" t="s">
        <v>283</v>
      </c>
      <c r="MUQ45" s="562" t="s">
        <v>326</v>
      </c>
      <c r="MUR45" s="660" t="s">
        <v>283</v>
      </c>
      <c r="MUS45" s="562" t="s">
        <v>326</v>
      </c>
      <c r="MUT45" s="660" t="s">
        <v>283</v>
      </c>
      <c r="MUU45" s="562" t="s">
        <v>326</v>
      </c>
      <c r="MUV45" s="660" t="s">
        <v>283</v>
      </c>
      <c r="MUW45" s="562" t="s">
        <v>326</v>
      </c>
      <c r="MUX45" s="660" t="s">
        <v>283</v>
      </c>
      <c r="MUY45" s="562" t="s">
        <v>326</v>
      </c>
      <c r="MUZ45" s="660" t="s">
        <v>283</v>
      </c>
      <c r="MVA45" s="562" t="s">
        <v>326</v>
      </c>
      <c r="MVB45" s="660" t="s">
        <v>283</v>
      </c>
      <c r="MVC45" s="562" t="s">
        <v>326</v>
      </c>
      <c r="MVD45" s="660" t="s">
        <v>283</v>
      </c>
      <c r="MVE45" s="562" t="s">
        <v>326</v>
      </c>
      <c r="MVF45" s="660" t="s">
        <v>283</v>
      </c>
      <c r="MVG45" s="562" t="s">
        <v>326</v>
      </c>
      <c r="MVH45" s="660" t="s">
        <v>283</v>
      </c>
      <c r="MVI45" s="562" t="s">
        <v>326</v>
      </c>
      <c r="MVJ45" s="660" t="s">
        <v>283</v>
      </c>
      <c r="MVK45" s="562" t="s">
        <v>326</v>
      </c>
      <c r="MVL45" s="660" t="s">
        <v>283</v>
      </c>
      <c r="MVM45" s="562" t="s">
        <v>326</v>
      </c>
      <c r="MVN45" s="660" t="s">
        <v>283</v>
      </c>
      <c r="MVO45" s="562" t="s">
        <v>326</v>
      </c>
      <c r="MVP45" s="660" t="s">
        <v>283</v>
      </c>
      <c r="MVQ45" s="562" t="s">
        <v>326</v>
      </c>
      <c r="MVR45" s="660" t="s">
        <v>283</v>
      </c>
      <c r="MVS45" s="562" t="s">
        <v>326</v>
      </c>
      <c r="MVT45" s="660" t="s">
        <v>283</v>
      </c>
      <c r="MVU45" s="562" t="s">
        <v>326</v>
      </c>
      <c r="MVV45" s="660" t="s">
        <v>283</v>
      </c>
      <c r="MVW45" s="562" t="s">
        <v>326</v>
      </c>
      <c r="MVX45" s="660" t="s">
        <v>283</v>
      </c>
      <c r="MVY45" s="562" t="s">
        <v>326</v>
      </c>
      <c r="MVZ45" s="660" t="s">
        <v>283</v>
      </c>
      <c r="MWA45" s="562" t="s">
        <v>326</v>
      </c>
      <c r="MWB45" s="660" t="s">
        <v>283</v>
      </c>
      <c r="MWC45" s="562" t="s">
        <v>326</v>
      </c>
      <c r="MWD45" s="660" t="s">
        <v>283</v>
      </c>
      <c r="MWE45" s="562" t="s">
        <v>326</v>
      </c>
      <c r="MWF45" s="660" t="s">
        <v>283</v>
      </c>
      <c r="MWG45" s="562" t="s">
        <v>326</v>
      </c>
      <c r="MWH45" s="660" t="s">
        <v>283</v>
      </c>
      <c r="MWI45" s="562" t="s">
        <v>326</v>
      </c>
      <c r="MWJ45" s="660" t="s">
        <v>283</v>
      </c>
      <c r="MWK45" s="562" t="s">
        <v>326</v>
      </c>
      <c r="MWL45" s="660" t="s">
        <v>283</v>
      </c>
      <c r="MWM45" s="562" t="s">
        <v>326</v>
      </c>
      <c r="MWN45" s="660" t="s">
        <v>283</v>
      </c>
      <c r="MWO45" s="562" t="s">
        <v>326</v>
      </c>
      <c r="MWP45" s="660" t="s">
        <v>283</v>
      </c>
      <c r="MWQ45" s="562" t="s">
        <v>326</v>
      </c>
      <c r="MWR45" s="660" t="s">
        <v>283</v>
      </c>
      <c r="MWS45" s="562" t="s">
        <v>326</v>
      </c>
      <c r="MWT45" s="660" t="s">
        <v>283</v>
      </c>
      <c r="MWU45" s="562" t="s">
        <v>326</v>
      </c>
      <c r="MWV45" s="660" t="s">
        <v>283</v>
      </c>
      <c r="MWW45" s="562" t="s">
        <v>326</v>
      </c>
      <c r="MWX45" s="660" t="s">
        <v>283</v>
      </c>
      <c r="MWY45" s="562" t="s">
        <v>326</v>
      </c>
      <c r="MWZ45" s="660" t="s">
        <v>283</v>
      </c>
      <c r="MXA45" s="562" t="s">
        <v>326</v>
      </c>
      <c r="MXB45" s="660" t="s">
        <v>283</v>
      </c>
      <c r="MXC45" s="562" t="s">
        <v>326</v>
      </c>
      <c r="MXD45" s="660" t="s">
        <v>283</v>
      </c>
      <c r="MXE45" s="562" t="s">
        <v>326</v>
      </c>
      <c r="MXF45" s="660" t="s">
        <v>283</v>
      </c>
      <c r="MXG45" s="562" t="s">
        <v>326</v>
      </c>
      <c r="MXH45" s="660" t="s">
        <v>283</v>
      </c>
      <c r="MXI45" s="562" t="s">
        <v>326</v>
      </c>
      <c r="MXJ45" s="660" t="s">
        <v>283</v>
      </c>
      <c r="MXK45" s="562" t="s">
        <v>326</v>
      </c>
      <c r="MXL45" s="660" t="s">
        <v>283</v>
      </c>
      <c r="MXM45" s="562" t="s">
        <v>326</v>
      </c>
      <c r="MXN45" s="660" t="s">
        <v>283</v>
      </c>
      <c r="MXO45" s="562" t="s">
        <v>326</v>
      </c>
      <c r="MXP45" s="660" t="s">
        <v>283</v>
      </c>
      <c r="MXQ45" s="562" t="s">
        <v>326</v>
      </c>
      <c r="MXR45" s="660" t="s">
        <v>283</v>
      </c>
      <c r="MXS45" s="562" t="s">
        <v>326</v>
      </c>
      <c r="MXT45" s="660" t="s">
        <v>283</v>
      </c>
      <c r="MXU45" s="562" t="s">
        <v>326</v>
      </c>
      <c r="MXV45" s="660" t="s">
        <v>283</v>
      </c>
      <c r="MXW45" s="562" t="s">
        <v>326</v>
      </c>
      <c r="MXX45" s="660" t="s">
        <v>283</v>
      </c>
      <c r="MXY45" s="562" t="s">
        <v>326</v>
      </c>
      <c r="MXZ45" s="660" t="s">
        <v>283</v>
      </c>
      <c r="MYA45" s="562" t="s">
        <v>326</v>
      </c>
      <c r="MYB45" s="660" t="s">
        <v>283</v>
      </c>
      <c r="MYC45" s="562" t="s">
        <v>326</v>
      </c>
      <c r="MYD45" s="660" t="s">
        <v>283</v>
      </c>
      <c r="MYE45" s="562" t="s">
        <v>326</v>
      </c>
      <c r="MYF45" s="660" t="s">
        <v>283</v>
      </c>
      <c r="MYG45" s="562" t="s">
        <v>326</v>
      </c>
      <c r="MYH45" s="660" t="s">
        <v>283</v>
      </c>
      <c r="MYI45" s="562" t="s">
        <v>326</v>
      </c>
      <c r="MYJ45" s="660" t="s">
        <v>283</v>
      </c>
      <c r="MYK45" s="562" t="s">
        <v>326</v>
      </c>
      <c r="MYL45" s="660" t="s">
        <v>283</v>
      </c>
      <c r="MYM45" s="562" t="s">
        <v>326</v>
      </c>
      <c r="MYN45" s="660" t="s">
        <v>283</v>
      </c>
      <c r="MYO45" s="562" t="s">
        <v>326</v>
      </c>
      <c r="MYP45" s="660" t="s">
        <v>283</v>
      </c>
      <c r="MYQ45" s="562" t="s">
        <v>326</v>
      </c>
      <c r="MYR45" s="660" t="s">
        <v>283</v>
      </c>
      <c r="MYS45" s="562" t="s">
        <v>326</v>
      </c>
      <c r="MYT45" s="660" t="s">
        <v>283</v>
      </c>
      <c r="MYU45" s="562" t="s">
        <v>326</v>
      </c>
      <c r="MYV45" s="660" t="s">
        <v>283</v>
      </c>
      <c r="MYW45" s="562" t="s">
        <v>326</v>
      </c>
      <c r="MYX45" s="660" t="s">
        <v>283</v>
      </c>
      <c r="MYY45" s="562" t="s">
        <v>326</v>
      </c>
      <c r="MYZ45" s="660" t="s">
        <v>283</v>
      </c>
      <c r="MZA45" s="562" t="s">
        <v>326</v>
      </c>
      <c r="MZB45" s="660" t="s">
        <v>283</v>
      </c>
      <c r="MZC45" s="562" t="s">
        <v>326</v>
      </c>
      <c r="MZD45" s="660" t="s">
        <v>283</v>
      </c>
      <c r="MZE45" s="562" t="s">
        <v>326</v>
      </c>
      <c r="MZF45" s="660" t="s">
        <v>283</v>
      </c>
      <c r="MZG45" s="562" t="s">
        <v>326</v>
      </c>
      <c r="MZH45" s="660" t="s">
        <v>283</v>
      </c>
      <c r="MZI45" s="562" t="s">
        <v>326</v>
      </c>
      <c r="MZJ45" s="660" t="s">
        <v>283</v>
      </c>
      <c r="MZK45" s="562" t="s">
        <v>326</v>
      </c>
      <c r="MZL45" s="660" t="s">
        <v>283</v>
      </c>
      <c r="MZM45" s="562" t="s">
        <v>326</v>
      </c>
      <c r="MZN45" s="660" t="s">
        <v>283</v>
      </c>
      <c r="MZO45" s="562" t="s">
        <v>326</v>
      </c>
      <c r="MZP45" s="660" t="s">
        <v>283</v>
      </c>
      <c r="MZQ45" s="562" t="s">
        <v>326</v>
      </c>
      <c r="MZR45" s="660" t="s">
        <v>283</v>
      </c>
      <c r="MZS45" s="562" t="s">
        <v>326</v>
      </c>
      <c r="MZT45" s="660" t="s">
        <v>283</v>
      </c>
      <c r="MZU45" s="562" t="s">
        <v>326</v>
      </c>
      <c r="MZV45" s="660" t="s">
        <v>283</v>
      </c>
      <c r="MZW45" s="562" t="s">
        <v>326</v>
      </c>
      <c r="MZX45" s="660" t="s">
        <v>283</v>
      </c>
      <c r="MZY45" s="562" t="s">
        <v>326</v>
      </c>
      <c r="MZZ45" s="660" t="s">
        <v>283</v>
      </c>
      <c r="NAA45" s="562" t="s">
        <v>326</v>
      </c>
      <c r="NAB45" s="660" t="s">
        <v>283</v>
      </c>
      <c r="NAC45" s="562" t="s">
        <v>326</v>
      </c>
      <c r="NAD45" s="660" t="s">
        <v>283</v>
      </c>
      <c r="NAE45" s="562" t="s">
        <v>326</v>
      </c>
      <c r="NAF45" s="660" t="s">
        <v>283</v>
      </c>
      <c r="NAG45" s="562" t="s">
        <v>326</v>
      </c>
      <c r="NAH45" s="660" t="s">
        <v>283</v>
      </c>
      <c r="NAI45" s="562" t="s">
        <v>326</v>
      </c>
      <c r="NAJ45" s="660" t="s">
        <v>283</v>
      </c>
      <c r="NAK45" s="562" t="s">
        <v>326</v>
      </c>
      <c r="NAL45" s="660" t="s">
        <v>283</v>
      </c>
      <c r="NAM45" s="562" t="s">
        <v>326</v>
      </c>
      <c r="NAN45" s="660" t="s">
        <v>283</v>
      </c>
      <c r="NAO45" s="562" t="s">
        <v>326</v>
      </c>
      <c r="NAP45" s="660" t="s">
        <v>283</v>
      </c>
      <c r="NAQ45" s="562" t="s">
        <v>326</v>
      </c>
      <c r="NAR45" s="660" t="s">
        <v>283</v>
      </c>
      <c r="NAS45" s="562" t="s">
        <v>326</v>
      </c>
      <c r="NAT45" s="660" t="s">
        <v>283</v>
      </c>
      <c r="NAU45" s="562" t="s">
        <v>326</v>
      </c>
      <c r="NAV45" s="660" t="s">
        <v>283</v>
      </c>
      <c r="NAW45" s="562" t="s">
        <v>326</v>
      </c>
      <c r="NAX45" s="660" t="s">
        <v>283</v>
      </c>
      <c r="NAY45" s="562" t="s">
        <v>326</v>
      </c>
      <c r="NAZ45" s="660" t="s">
        <v>283</v>
      </c>
      <c r="NBA45" s="562" t="s">
        <v>326</v>
      </c>
      <c r="NBB45" s="660" t="s">
        <v>283</v>
      </c>
      <c r="NBC45" s="562" t="s">
        <v>326</v>
      </c>
      <c r="NBD45" s="660" t="s">
        <v>283</v>
      </c>
      <c r="NBE45" s="562" t="s">
        <v>326</v>
      </c>
      <c r="NBF45" s="660" t="s">
        <v>283</v>
      </c>
      <c r="NBG45" s="562" t="s">
        <v>326</v>
      </c>
      <c r="NBH45" s="660" t="s">
        <v>283</v>
      </c>
      <c r="NBI45" s="562" t="s">
        <v>326</v>
      </c>
      <c r="NBJ45" s="660" t="s">
        <v>283</v>
      </c>
      <c r="NBK45" s="562" t="s">
        <v>326</v>
      </c>
      <c r="NBL45" s="660" t="s">
        <v>283</v>
      </c>
      <c r="NBM45" s="562" t="s">
        <v>326</v>
      </c>
      <c r="NBN45" s="660" t="s">
        <v>283</v>
      </c>
      <c r="NBO45" s="562" t="s">
        <v>326</v>
      </c>
      <c r="NBP45" s="660" t="s">
        <v>283</v>
      </c>
      <c r="NBQ45" s="562" t="s">
        <v>326</v>
      </c>
      <c r="NBR45" s="660" t="s">
        <v>283</v>
      </c>
      <c r="NBS45" s="562" t="s">
        <v>326</v>
      </c>
      <c r="NBT45" s="660" t="s">
        <v>283</v>
      </c>
      <c r="NBU45" s="562" t="s">
        <v>326</v>
      </c>
      <c r="NBV45" s="660" t="s">
        <v>283</v>
      </c>
      <c r="NBW45" s="562" t="s">
        <v>326</v>
      </c>
      <c r="NBX45" s="660" t="s">
        <v>283</v>
      </c>
      <c r="NBY45" s="562" t="s">
        <v>326</v>
      </c>
      <c r="NBZ45" s="660" t="s">
        <v>283</v>
      </c>
      <c r="NCA45" s="562" t="s">
        <v>326</v>
      </c>
      <c r="NCB45" s="660" t="s">
        <v>283</v>
      </c>
      <c r="NCC45" s="562" t="s">
        <v>326</v>
      </c>
      <c r="NCD45" s="660" t="s">
        <v>283</v>
      </c>
      <c r="NCE45" s="562" t="s">
        <v>326</v>
      </c>
      <c r="NCF45" s="660" t="s">
        <v>283</v>
      </c>
      <c r="NCG45" s="562" t="s">
        <v>326</v>
      </c>
      <c r="NCH45" s="660" t="s">
        <v>283</v>
      </c>
      <c r="NCI45" s="562" t="s">
        <v>326</v>
      </c>
      <c r="NCJ45" s="660" t="s">
        <v>283</v>
      </c>
      <c r="NCK45" s="562" t="s">
        <v>326</v>
      </c>
      <c r="NCL45" s="660" t="s">
        <v>283</v>
      </c>
      <c r="NCM45" s="562" t="s">
        <v>326</v>
      </c>
      <c r="NCN45" s="660" t="s">
        <v>283</v>
      </c>
      <c r="NCO45" s="562" t="s">
        <v>326</v>
      </c>
      <c r="NCP45" s="660" t="s">
        <v>283</v>
      </c>
      <c r="NCQ45" s="562" t="s">
        <v>326</v>
      </c>
      <c r="NCR45" s="660" t="s">
        <v>283</v>
      </c>
      <c r="NCS45" s="562" t="s">
        <v>326</v>
      </c>
      <c r="NCT45" s="660" t="s">
        <v>283</v>
      </c>
      <c r="NCU45" s="562" t="s">
        <v>326</v>
      </c>
      <c r="NCV45" s="660" t="s">
        <v>283</v>
      </c>
      <c r="NCW45" s="562" t="s">
        <v>326</v>
      </c>
      <c r="NCX45" s="660" t="s">
        <v>283</v>
      </c>
      <c r="NCY45" s="562" t="s">
        <v>326</v>
      </c>
      <c r="NCZ45" s="660" t="s">
        <v>283</v>
      </c>
      <c r="NDA45" s="562" t="s">
        <v>326</v>
      </c>
      <c r="NDB45" s="660" t="s">
        <v>283</v>
      </c>
      <c r="NDC45" s="562" t="s">
        <v>326</v>
      </c>
      <c r="NDD45" s="660" t="s">
        <v>283</v>
      </c>
      <c r="NDE45" s="562" t="s">
        <v>326</v>
      </c>
      <c r="NDF45" s="660" t="s">
        <v>283</v>
      </c>
      <c r="NDG45" s="562" t="s">
        <v>326</v>
      </c>
      <c r="NDH45" s="660" t="s">
        <v>283</v>
      </c>
      <c r="NDI45" s="562" t="s">
        <v>326</v>
      </c>
      <c r="NDJ45" s="660" t="s">
        <v>283</v>
      </c>
      <c r="NDK45" s="562" t="s">
        <v>326</v>
      </c>
      <c r="NDL45" s="660" t="s">
        <v>283</v>
      </c>
      <c r="NDM45" s="562" t="s">
        <v>326</v>
      </c>
      <c r="NDN45" s="660" t="s">
        <v>283</v>
      </c>
      <c r="NDO45" s="562" t="s">
        <v>326</v>
      </c>
      <c r="NDP45" s="660" t="s">
        <v>283</v>
      </c>
      <c r="NDQ45" s="562" t="s">
        <v>326</v>
      </c>
      <c r="NDR45" s="660" t="s">
        <v>283</v>
      </c>
      <c r="NDS45" s="562" t="s">
        <v>326</v>
      </c>
      <c r="NDT45" s="660" t="s">
        <v>283</v>
      </c>
      <c r="NDU45" s="562" t="s">
        <v>326</v>
      </c>
      <c r="NDV45" s="660" t="s">
        <v>283</v>
      </c>
      <c r="NDW45" s="562" t="s">
        <v>326</v>
      </c>
      <c r="NDX45" s="660" t="s">
        <v>283</v>
      </c>
      <c r="NDY45" s="562" t="s">
        <v>326</v>
      </c>
      <c r="NDZ45" s="660" t="s">
        <v>283</v>
      </c>
      <c r="NEA45" s="562" t="s">
        <v>326</v>
      </c>
      <c r="NEB45" s="660" t="s">
        <v>283</v>
      </c>
      <c r="NEC45" s="562" t="s">
        <v>326</v>
      </c>
      <c r="NED45" s="660" t="s">
        <v>283</v>
      </c>
      <c r="NEE45" s="562" t="s">
        <v>326</v>
      </c>
      <c r="NEF45" s="660" t="s">
        <v>283</v>
      </c>
      <c r="NEG45" s="562" t="s">
        <v>326</v>
      </c>
      <c r="NEH45" s="660" t="s">
        <v>283</v>
      </c>
      <c r="NEI45" s="562" t="s">
        <v>326</v>
      </c>
      <c r="NEJ45" s="660" t="s">
        <v>283</v>
      </c>
      <c r="NEK45" s="562" t="s">
        <v>326</v>
      </c>
      <c r="NEL45" s="660" t="s">
        <v>283</v>
      </c>
      <c r="NEM45" s="562" t="s">
        <v>326</v>
      </c>
      <c r="NEN45" s="660" t="s">
        <v>283</v>
      </c>
      <c r="NEO45" s="562" t="s">
        <v>326</v>
      </c>
      <c r="NEP45" s="660" t="s">
        <v>283</v>
      </c>
      <c r="NEQ45" s="562" t="s">
        <v>326</v>
      </c>
      <c r="NER45" s="660" t="s">
        <v>283</v>
      </c>
      <c r="NES45" s="562" t="s">
        <v>326</v>
      </c>
      <c r="NET45" s="660" t="s">
        <v>283</v>
      </c>
      <c r="NEU45" s="562" t="s">
        <v>326</v>
      </c>
      <c r="NEV45" s="660" t="s">
        <v>283</v>
      </c>
      <c r="NEW45" s="562" t="s">
        <v>326</v>
      </c>
      <c r="NEX45" s="660" t="s">
        <v>283</v>
      </c>
      <c r="NEY45" s="562" t="s">
        <v>326</v>
      </c>
      <c r="NEZ45" s="660" t="s">
        <v>283</v>
      </c>
      <c r="NFA45" s="562" t="s">
        <v>326</v>
      </c>
      <c r="NFB45" s="660" t="s">
        <v>283</v>
      </c>
      <c r="NFC45" s="562" t="s">
        <v>326</v>
      </c>
      <c r="NFD45" s="660" t="s">
        <v>283</v>
      </c>
      <c r="NFE45" s="562" t="s">
        <v>326</v>
      </c>
      <c r="NFF45" s="660" t="s">
        <v>283</v>
      </c>
      <c r="NFG45" s="562" t="s">
        <v>326</v>
      </c>
      <c r="NFH45" s="660" t="s">
        <v>283</v>
      </c>
      <c r="NFI45" s="562" t="s">
        <v>326</v>
      </c>
      <c r="NFJ45" s="660" t="s">
        <v>283</v>
      </c>
      <c r="NFK45" s="562" t="s">
        <v>326</v>
      </c>
      <c r="NFL45" s="660" t="s">
        <v>283</v>
      </c>
      <c r="NFM45" s="562" t="s">
        <v>326</v>
      </c>
      <c r="NFN45" s="660" t="s">
        <v>283</v>
      </c>
      <c r="NFO45" s="562" t="s">
        <v>326</v>
      </c>
      <c r="NFP45" s="660" t="s">
        <v>283</v>
      </c>
      <c r="NFQ45" s="562" t="s">
        <v>326</v>
      </c>
      <c r="NFR45" s="660" t="s">
        <v>283</v>
      </c>
      <c r="NFS45" s="562" t="s">
        <v>326</v>
      </c>
      <c r="NFT45" s="660" t="s">
        <v>283</v>
      </c>
      <c r="NFU45" s="562" t="s">
        <v>326</v>
      </c>
      <c r="NFV45" s="660" t="s">
        <v>283</v>
      </c>
      <c r="NFW45" s="562" t="s">
        <v>326</v>
      </c>
      <c r="NFX45" s="660" t="s">
        <v>283</v>
      </c>
      <c r="NFY45" s="562" t="s">
        <v>326</v>
      </c>
      <c r="NFZ45" s="660" t="s">
        <v>283</v>
      </c>
      <c r="NGA45" s="562" t="s">
        <v>326</v>
      </c>
      <c r="NGB45" s="660" t="s">
        <v>283</v>
      </c>
      <c r="NGC45" s="562" t="s">
        <v>326</v>
      </c>
      <c r="NGD45" s="660" t="s">
        <v>283</v>
      </c>
      <c r="NGE45" s="562" t="s">
        <v>326</v>
      </c>
      <c r="NGF45" s="660" t="s">
        <v>283</v>
      </c>
      <c r="NGG45" s="562" t="s">
        <v>326</v>
      </c>
      <c r="NGH45" s="660" t="s">
        <v>283</v>
      </c>
      <c r="NGI45" s="562" t="s">
        <v>326</v>
      </c>
      <c r="NGJ45" s="660" t="s">
        <v>283</v>
      </c>
      <c r="NGK45" s="562" t="s">
        <v>326</v>
      </c>
      <c r="NGL45" s="660" t="s">
        <v>283</v>
      </c>
      <c r="NGM45" s="562" t="s">
        <v>326</v>
      </c>
      <c r="NGN45" s="660" t="s">
        <v>283</v>
      </c>
      <c r="NGO45" s="562" t="s">
        <v>326</v>
      </c>
      <c r="NGP45" s="660" t="s">
        <v>283</v>
      </c>
      <c r="NGQ45" s="562" t="s">
        <v>326</v>
      </c>
      <c r="NGR45" s="660" t="s">
        <v>283</v>
      </c>
      <c r="NGS45" s="562" t="s">
        <v>326</v>
      </c>
      <c r="NGT45" s="660" t="s">
        <v>283</v>
      </c>
      <c r="NGU45" s="562" t="s">
        <v>326</v>
      </c>
      <c r="NGV45" s="660" t="s">
        <v>283</v>
      </c>
      <c r="NGW45" s="562" t="s">
        <v>326</v>
      </c>
      <c r="NGX45" s="660" t="s">
        <v>283</v>
      </c>
      <c r="NGY45" s="562" t="s">
        <v>326</v>
      </c>
      <c r="NGZ45" s="660" t="s">
        <v>283</v>
      </c>
      <c r="NHA45" s="562" t="s">
        <v>326</v>
      </c>
      <c r="NHB45" s="660" t="s">
        <v>283</v>
      </c>
      <c r="NHC45" s="562" t="s">
        <v>326</v>
      </c>
      <c r="NHD45" s="660" t="s">
        <v>283</v>
      </c>
      <c r="NHE45" s="562" t="s">
        <v>326</v>
      </c>
      <c r="NHF45" s="660" t="s">
        <v>283</v>
      </c>
      <c r="NHG45" s="562" t="s">
        <v>326</v>
      </c>
      <c r="NHH45" s="660" t="s">
        <v>283</v>
      </c>
      <c r="NHI45" s="562" t="s">
        <v>326</v>
      </c>
      <c r="NHJ45" s="660" t="s">
        <v>283</v>
      </c>
      <c r="NHK45" s="562" t="s">
        <v>326</v>
      </c>
      <c r="NHL45" s="660" t="s">
        <v>283</v>
      </c>
      <c r="NHM45" s="562" t="s">
        <v>326</v>
      </c>
      <c r="NHN45" s="660" t="s">
        <v>283</v>
      </c>
      <c r="NHO45" s="562" t="s">
        <v>326</v>
      </c>
      <c r="NHP45" s="660" t="s">
        <v>283</v>
      </c>
      <c r="NHQ45" s="562" t="s">
        <v>326</v>
      </c>
      <c r="NHR45" s="660" t="s">
        <v>283</v>
      </c>
      <c r="NHS45" s="562" t="s">
        <v>326</v>
      </c>
      <c r="NHT45" s="660" t="s">
        <v>283</v>
      </c>
      <c r="NHU45" s="562" t="s">
        <v>326</v>
      </c>
      <c r="NHV45" s="660" t="s">
        <v>283</v>
      </c>
      <c r="NHW45" s="562" t="s">
        <v>326</v>
      </c>
      <c r="NHX45" s="660" t="s">
        <v>283</v>
      </c>
      <c r="NHY45" s="562" t="s">
        <v>326</v>
      </c>
      <c r="NHZ45" s="660" t="s">
        <v>283</v>
      </c>
      <c r="NIA45" s="562" t="s">
        <v>326</v>
      </c>
      <c r="NIB45" s="660" t="s">
        <v>283</v>
      </c>
      <c r="NIC45" s="562" t="s">
        <v>326</v>
      </c>
      <c r="NID45" s="660" t="s">
        <v>283</v>
      </c>
      <c r="NIE45" s="562" t="s">
        <v>326</v>
      </c>
      <c r="NIF45" s="660" t="s">
        <v>283</v>
      </c>
      <c r="NIG45" s="562" t="s">
        <v>326</v>
      </c>
      <c r="NIH45" s="660" t="s">
        <v>283</v>
      </c>
      <c r="NII45" s="562" t="s">
        <v>326</v>
      </c>
      <c r="NIJ45" s="660" t="s">
        <v>283</v>
      </c>
      <c r="NIK45" s="562" t="s">
        <v>326</v>
      </c>
      <c r="NIL45" s="660" t="s">
        <v>283</v>
      </c>
      <c r="NIM45" s="562" t="s">
        <v>326</v>
      </c>
      <c r="NIN45" s="660" t="s">
        <v>283</v>
      </c>
      <c r="NIO45" s="562" t="s">
        <v>326</v>
      </c>
      <c r="NIP45" s="660" t="s">
        <v>283</v>
      </c>
      <c r="NIQ45" s="562" t="s">
        <v>326</v>
      </c>
      <c r="NIR45" s="660" t="s">
        <v>283</v>
      </c>
      <c r="NIS45" s="562" t="s">
        <v>326</v>
      </c>
      <c r="NIT45" s="660" t="s">
        <v>283</v>
      </c>
      <c r="NIU45" s="562" t="s">
        <v>326</v>
      </c>
      <c r="NIV45" s="660" t="s">
        <v>283</v>
      </c>
      <c r="NIW45" s="562" t="s">
        <v>326</v>
      </c>
      <c r="NIX45" s="660" t="s">
        <v>283</v>
      </c>
      <c r="NIY45" s="562" t="s">
        <v>326</v>
      </c>
      <c r="NIZ45" s="660" t="s">
        <v>283</v>
      </c>
      <c r="NJA45" s="562" t="s">
        <v>326</v>
      </c>
      <c r="NJB45" s="660" t="s">
        <v>283</v>
      </c>
      <c r="NJC45" s="562" t="s">
        <v>326</v>
      </c>
      <c r="NJD45" s="660" t="s">
        <v>283</v>
      </c>
      <c r="NJE45" s="562" t="s">
        <v>326</v>
      </c>
      <c r="NJF45" s="660" t="s">
        <v>283</v>
      </c>
      <c r="NJG45" s="562" t="s">
        <v>326</v>
      </c>
      <c r="NJH45" s="660" t="s">
        <v>283</v>
      </c>
      <c r="NJI45" s="562" t="s">
        <v>326</v>
      </c>
      <c r="NJJ45" s="660" t="s">
        <v>283</v>
      </c>
      <c r="NJK45" s="562" t="s">
        <v>326</v>
      </c>
      <c r="NJL45" s="660" t="s">
        <v>283</v>
      </c>
      <c r="NJM45" s="562" t="s">
        <v>326</v>
      </c>
      <c r="NJN45" s="660" t="s">
        <v>283</v>
      </c>
      <c r="NJO45" s="562" t="s">
        <v>326</v>
      </c>
      <c r="NJP45" s="660" t="s">
        <v>283</v>
      </c>
      <c r="NJQ45" s="562" t="s">
        <v>326</v>
      </c>
      <c r="NJR45" s="660" t="s">
        <v>283</v>
      </c>
      <c r="NJS45" s="562" t="s">
        <v>326</v>
      </c>
      <c r="NJT45" s="660" t="s">
        <v>283</v>
      </c>
      <c r="NJU45" s="562" t="s">
        <v>326</v>
      </c>
      <c r="NJV45" s="660" t="s">
        <v>283</v>
      </c>
      <c r="NJW45" s="562" t="s">
        <v>326</v>
      </c>
      <c r="NJX45" s="660" t="s">
        <v>283</v>
      </c>
      <c r="NJY45" s="562" t="s">
        <v>326</v>
      </c>
      <c r="NJZ45" s="660" t="s">
        <v>283</v>
      </c>
      <c r="NKA45" s="562" t="s">
        <v>326</v>
      </c>
      <c r="NKB45" s="660" t="s">
        <v>283</v>
      </c>
      <c r="NKC45" s="562" t="s">
        <v>326</v>
      </c>
      <c r="NKD45" s="660" t="s">
        <v>283</v>
      </c>
      <c r="NKE45" s="562" t="s">
        <v>326</v>
      </c>
      <c r="NKF45" s="660" t="s">
        <v>283</v>
      </c>
      <c r="NKG45" s="562" t="s">
        <v>326</v>
      </c>
      <c r="NKH45" s="660" t="s">
        <v>283</v>
      </c>
      <c r="NKI45" s="562" t="s">
        <v>326</v>
      </c>
      <c r="NKJ45" s="660" t="s">
        <v>283</v>
      </c>
      <c r="NKK45" s="562" t="s">
        <v>326</v>
      </c>
      <c r="NKL45" s="660" t="s">
        <v>283</v>
      </c>
      <c r="NKM45" s="562" t="s">
        <v>326</v>
      </c>
      <c r="NKN45" s="660" t="s">
        <v>283</v>
      </c>
      <c r="NKO45" s="562" t="s">
        <v>326</v>
      </c>
      <c r="NKP45" s="660" t="s">
        <v>283</v>
      </c>
      <c r="NKQ45" s="562" t="s">
        <v>326</v>
      </c>
      <c r="NKR45" s="660" t="s">
        <v>283</v>
      </c>
      <c r="NKS45" s="562" t="s">
        <v>326</v>
      </c>
      <c r="NKT45" s="660" t="s">
        <v>283</v>
      </c>
      <c r="NKU45" s="562" t="s">
        <v>326</v>
      </c>
      <c r="NKV45" s="660" t="s">
        <v>283</v>
      </c>
      <c r="NKW45" s="562" t="s">
        <v>326</v>
      </c>
      <c r="NKX45" s="660" t="s">
        <v>283</v>
      </c>
      <c r="NKY45" s="562" t="s">
        <v>326</v>
      </c>
      <c r="NKZ45" s="660" t="s">
        <v>283</v>
      </c>
      <c r="NLA45" s="562" t="s">
        <v>326</v>
      </c>
      <c r="NLB45" s="660" t="s">
        <v>283</v>
      </c>
      <c r="NLC45" s="562" t="s">
        <v>326</v>
      </c>
      <c r="NLD45" s="660" t="s">
        <v>283</v>
      </c>
      <c r="NLE45" s="562" t="s">
        <v>326</v>
      </c>
      <c r="NLF45" s="660" t="s">
        <v>283</v>
      </c>
      <c r="NLG45" s="562" t="s">
        <v>326</v>
      </c>
      <c r="NLH45" s="660" t="s">
        <v>283</v>
      </c>
      <c r="NLI45" s="562" t="s">
        <v>326</v>
      </c>
      <c r="NLJ45" s="660" t="s">
        <v>283</v>
      </c>
      <c r="NLK45" s="562" t="s">
        <v>326</v>
      </c>
      <c r="NLL45" s="660" t="s">
        <v>283</v>
      </c>
      <c r="NLM45" s="562" t="s">
        <v>326</v>
      </c>
      <c r="NLN45" s="660" t="s">
        <v>283</v>
      </c>
      <c r="NLO45" s="562" t="s">
        <v>326</v>
      </c>
      <c r="NLP45" s="660" t="s">
        <v>283</v>
      </c>
      <c r="NLQ45" s="562" t="s">
        <v>326</v>
      </c>
      <c r="NLR45" s="660" t="s">
        <v>283</v>
      </c>
      <c r="NLS45" s="562" t="s">
        <v>326</v>
      </c>
      <c r="NLT45" s="660" t="s">
        <v>283</v>
      </c>
      <c r="NLU45" s="562" t="s">
        <v>326</v>
      </c>
      <c r="NLV45" s="660" t="s">
        <v>283</v>
      </c>
      <c r="NLW45" s="562" t="s">
        <v>326</v>
      </c>
      <c r="NLX45" s="660" t="s">
        <v>283</v>
      </c>
      <c r="NLY45" s="562" t="s">
        <v>326</v>
      </c>
      <c r="NLZ45" s="660" t="s">
        <v>283</v>
      </c>
      <c r="NMA45" s="562" t="s">
        <v>326</v>
      </c>
      <c r="NMB45" s="660" t="s">
        <v>283</v>
      </c>
      <c r="NMC45" s="562" t="s">
        <v>326</v>
      </c>
      <c r="NMD45" s="660" t="s">
        <v>283</v>
      </c>
      <c r="NME45" s="562" t="s">
        <v>326</v>
      </c>
      <c r="NMF45" s="660" t="s">
        <v>283</v>
      </c>
      <c r="NMG45" s="562" t="s">
        <v>326</v>
      </c>
      <c r="NMH45" s="660" t="s">
        <v>283</v>
      </c>
      <c r="NMI45" s="562" t="s">
        <v>326</v>
      </c>
      <c r="NMJ45" s="660" t="s">
        <v>283</v>
      </c>
      <c r="NMK45" s="562" t="s">
        <v>326</v>
      </c>
      <c r="NML45" s="660" t="s">
        <v>283</v>
      </c>
      <c r="NMM45" s="562" t="s">
        <v>326</v>
      </c>
      <c r="NMN45" s="660" t="s">
        <v>283</v>
      </c>
      <c r="NMO45" s="562" t="s">
        <v>326</v>
      </c>
      <c r="NMP45" s="660" t="s">
        <v>283</v>
      </c>
      <c r="NMQ45" s="562" t="s">
        <v>326</v>
      </c>
      <c r="NMR45" s="660" t="s">
        <v>283</v>
      </c>
      <c r="NMS45" s="562" t="s">
        <v>326</v>
      </c>
      <c r="NMT45" s="660" t="s">
        <v>283</v>
      </c>
      <c r="NMU45" s="562" t="s">
        <v>326</v>
      </c>
      <c r="NMV45" s="660" t="s">
        <v>283</v>
      </c>
      <c r="NMW45" s="562" t="s">
        <v>326</v>
      </c>
      <c r="NMX45" s="660" t="s">
        <v>283</v>
      </c>
      <c r="NMY45" s="562" t="s">
        <v>326</v>
      </c>
      <c r="NMZ45" s="660" t="s">
        <v>283</v>
      </c>
      <c r="NNA45" s="562" t="s">
        <v>326</v>
      </c>
      <c r="NNB45" s="660" t="s">
        <v>283</v>
      </c>
      <c r="NNC45" s="562" t="s">
        <v>326</v>
      </c>
      <c r="NND45" s="660" t="s">
        <v>283</v>
      </c>
      <c r="NNE45" s="562" t="s">
        <v>326</v>
      </c>
      <c r="NNF45" s="660" t="s">
        <v>283</v>
      </c>
      <c r="NNG45" s="562" t="s">
        <v>326</v>
      </c>
      <c r="NNH45" s="660" t="s">
        <v>283</v>
      </c>
      <c r="NNI45" s="562" t="s">
        <v>326</v>
      </c>
      <c r="NNJ45" s="660" t="s">
        <v>283</v>
      </c>
      <c r="NNK45" s="562" t="s">
        <v>326</v>
      </c>
      <c r="NNL45" s="660" t="s">
        <v>283</v>
      </c>
      <c r="NNM45" s="562" t="s">
        <v>326</v>
      </c>
      <c r="NNN45" s="660" t="s">
        <v>283</v>
      </c>
      <c r="NNO45" s="562" t="s">
        <v>326</v>
      </c>
      <c r="NNP45" s="660" t="s">
        <v>283</v>
      </c>
      <c r="NNQ45" s="562" t="s">
        <v>326</v>
      </c>
      <c r="NNR45" s="660" t="s">
        <v>283</v>
      </c>
      <c r="NNS45" s="562" t="s">
        <v>326</v>
      </c>
      <c r="NNT45" s="660" t="s">
        <v>283</v>
      </c>
      <c r="NNU45" s="562" t="s">
        <v>326</v>
      </c>
      <c r="NNV45" s="660" t="s">
        <v>283</v>
      </c>
      <c r="NNW45" s="562" t="s">
        <v>326</v>
      </c>
      <c r="NNX45" s="660" t="s">
        <v>283</v>
      </c>
      <c r="NNY45" s="562" t="s">
        <v>326</v>
      </c>
      <c r="NNZ45" s="660" t="s">
        <v>283</v>
      </c>
      <c r="NOA45" s="562" t="s">
        <v>326</v>
      </c>
      <c r="NOB45" s="660" t="s">
        <v>283</v>
      </c>
      <c r="NOC45" s="562" t="s">
        <v>326</v>
      </c>
      <c r="NOD45" s="660" t="s">
        <v>283</v>
      </c>
      <c r="NOE45" s="562" t="s">
        <v>326</v>
      </c>
      <c r="NOF45" s="660" t="s">
        <v>283</v>
      </c>
      <c r="NOG45" s="562" t="s">
        <v>326</v>
      </c>
      <c r="NOH45" s="660" t="s">
        <v>283</v>
      </c>
      <c r="NOI45" s="562" t="s">
        <v>326</v>
      </c>
      <c r="NOJ45" s="660" t="s">
        <v>283</v>
      </c>
      <c r="NOK45" s="562" t="s">
        <v>326</v>
      </c>
      <c r="NOL45" s="660" t="s">
        <v>283</v>
      </c>
      <c r="NOM45" s="562" t="s">
        <v>326</v>
      </c>
      <c r="NON45" s="660" t="s">
        <v>283</v>
      </c>
      <c r="NOO45" s="562" t="s">
        <v>326</v>
      </c>
      <c r="NOP45" s="660" t="s">
        <v>283</v>
      </c>
      <c r="NOQ45" s="562" t="s">
        <v>326</v>
      </c>
      <c r="NOR45" s="660" t="s">
        <v>283</v>
      </c>
      <c r="NOS45" s="562" t="s">
        <v>326</v>
      </c>
      <c r="NOT45" s="660" t="s">
        <v>283</v>
      </c>
      <c r="NOU45" s="562" t="s">
        <v>326</v>
      </c>
      <c r="NOV45" s="660" t="s">
        <v>283</v>
      </c>
      <c r="NOW45" s="562" t="s">
        <v>326</v>
      </c>
      <c r="NOX45" s="660" t="s">
        <v>283</v>
      </c>
      <c r="NOY45" s="562" t="s">
        <v>326</v>
      </c>
      <c r="NOZ45" s="660" t="s">
        <v>283</v>
      </c>
      <c r="NPA45" s="562" t="s">
        <v>326</v>
      </c>
      <c r="NPB45" s="660" t="s">
        <v>283</v>
      </c>
      <c r="NPC45" s="562" t="s">
        <v>326</v>
      </c>
      <c r="NPD45" s="660" t="s">
        <v>283</v>
      </c>
      <c r="NPE45" s="562" t="s">
        <v>326</v>
      </c>
      <c r="NPF45" s="660" t="s">
        <v>283</v>
      </c>
      <c r="NPG45" s="562" t="s">
        <v>326</v>
      </c>
      <c r="NPH45" s="660" t="s">
        <v>283</v>
      </c>
      <c r="NPI45" s="562" t="s">
        <v>326</v>
      </c>
      <c r="NPJ45" s="660" t="s">
        <v>283</v>
      </c>
      <c r="NPK45" s="562" t="s">
        <v>326</v>
      </c>
      <c r="NPL45" s="660" t="s">
        <v>283</v>
      </c>
      <c r="NPM45" s="562" t="s">
        <v>326</v>
      </c>
      <c r="NPN45" s="660" t="s">
        <v>283</v>
      </c>
      <c r="NPO45" s="562" t="s">
        <v>326</v>
      </c>
      <c r="NPP45" s="660" t="s">
        <v>283</v>
      </c>
      <c r="NPQ45" s="562" t="s">
        <v>326</v>
      </c>
      <c r="NPR45" s="660" t="s">
        <v>283</v>
      </c>
      <c r="NPS45" s="562" t="s">
        <v>326</v>
      </c>
      <c r="NPT45" s="660" t="s">
        <v>283</v>
      </c>
      <c r="NPU45" s="562" t="s">
        <v>326</v>
      </c>
      <c r="NPV45" s="660" t="s">
        <v>283</v>
      </c>
      <c r="NPW45" s="562" t="s">
        <v>326</v>
      </c>
      <c r="NPX45" s="660" t="s">
        <v>283</v>
      </c>
      <c r="NPY45" s="562" t="s">
        <v>326</v>
      </c>
      <c r="NPZ45" s="660" t="s">
        <v>283</v>
      </c>
      <c r="NQA45" s="562" t="s">
        <v>326</v>
      </c>
      <c r="NQB45" s="660" t="s">
        <v>283</v>
      </c>
      <c r="NQC45" s="562" t="s">
        <v>326</v>
      </c>
      <c r="NQD45" s="660" t="s">
        <v>283</v>
      </c>
      <c r="NQE45" s="562" t="s">
        <v>326</v>
      </c>
      <c r="NQF45" s="660" t="s">
        <v>283</v>
      </c>
      <c r="NQG45" s="562" t="s">
        <v>326</v>
      </c>
      <c r="NQH45" s="660" t="s">
        <v>283</v>
      </c>
      <c r="NQI45" s="562" t="s">
        <v>326</v>
      </c>
      <c r="NQJ45" s="660" t="s">
        <v>283</v>
      </c>
      <c r="NQK45" s="562" t="s">
        <v>326</v>
      </c>
      <c r="NQL45" s="660" t="s">
        <v>283</v>
      </c>
      <c r="NQM45" s="562" t="s">
        <v>326</v>
      </c>
      <c r="NQN45" s="660" t="s">
        <v>283</v>
      </c>
      <c r="NQO45" s="562" t="s">
        <v>326</v>
      </c>
      <c r="NQP45" s="660" t="s">
        <v>283</v>
      </c>
      <c r="NQQ45" s="562" t="s">
        <v>326</v>
      </c>
      <c r="NQR45" s="660" t="s">
        <v>283</v>
      </c>
      <c r="NQS45" s="562" t="s">
        <v>326</v>
      </c>
      <c r="NQT45" s="660" t="s">
        <v>283</v>
      </c>
      <c r="NQU45" s="562" t="s">
        <v>326</v>
      </c>
      <c r="NQV45" s="660" t="s">
        <v>283</v>
      </c>
      <c r="NQW45" s="562" t="s">
        <v>326</v>
      </c>
      <c r="NQX45" s="660" t="s">
        <v>283</v>
      </c>
      <c r="NQY45" s="562" t="s">
        <v>326</v>
      </c>
      <c r="NQZ45" s="660" t="s">
        <v>283</v>
      </c>
      <c r="NRA45" s="562" t="s">
        <v>326</v>
      </c>
      <c r="NRB45" s="660" t="s">
        <v>283</v>
      </c>
      <c r="NRC45" s="562" t="s">
        <v>326</v>
      </c>
      <c r="NRD45" s="660" t="s">
        <v>283</v>
      </c>
      <c r="NRE45" s="562" t="s">
        <v>326</v>
      </c>
      <c r="NRF45" s="660" t="s">
        <v>283</v>
      </c>
      <c r="NRG45" s="562" t="s">
        <v>326</v>
      </c>
      <c r="NRH45" s="660" t="s">
        <v>283</v>
      </c>
      <c r="NRI45" s="562" t="s">
        <v>326</v>
      </c>
      <c r="NRJ45" s="660" t="s">
        <v>283</v>
      </c>
      <c r="NRK45" s="562" t="s">
        <v>326</v>
      </c>
      <c r="NRL45" s="660" t="s">
        <v>283</v>
      </c>
      <c r="NRM45" s="562" t="s">
        <v>326</v>
      </c>
      <c r="NRN45" s="660" t="s">
        <v>283</v>
      </c>
      <c r="NRO45" s="562" t="s">
        <v>326</v>
      </c>
      <c r="NRP45" s="660" t="s">
        <v>283</v>
      </c>
      <c r="NRQ45" s="562" t="s">
        <v>326</v>
      </c>
      <c r="NRR45" s="660" t="s">
        <v>283</v>
      </c>
      <c r="NRS45" s="562" t="s">
        <v>326</v>
      </c>
      <c r="NRT45" s="660" t="s">
        <v>283</v>
      </c>
      <c r="NRU45" s="562" t="s">
        <v>326</v>
      </c>
      <c r="NRV45" s="660" t="s">
        <v>283</v>
      </c>
      <c r="NRW45" s="562" t="s">
        <v>326</v>
      </c>
      <c r="NRX45" s="660" t="s">
        <v>283</v>
      </c>
      <c r="NRY45" s="562" t="s">
        <v>326</v>
      </c>
      <c r="NRZ45" s="660" t="s">
        <v>283</v>
      </c>
      <c r="NSA45" s="562" t="s">
        <v>326</v>
      </c>
      <c r="NSB45" s="660" t="s">
        <v>283</v>
      </c>
      <c r="NSC45" s="562" t="s">
        <v>326</v>
      </c>
      <c r="NSD45" s="660" t="s">
        <v>283</v>
      </c>
      <c r="NSE45" s="562" t="s">
        <v>326</v>
      </c>
      <c r="NSF45" s="660" t="s">
        <v>283</v>
      </c>
      <c r="NSG45" s="562" t="s">
        <v>326</v>
      </c>
      <c r="NSH45" s="660" t="s">
        <v>283</v>
      </c>
      <c r="NSI45" s="562" t="s">
        <v>326</v>
      </c>
      <c r="NSJ45" s="660" t="s">
        <v>283</v>
      </c>
      <c r="NSK45" s="562" t="s">
        <v>326</v>
      </c>
      <c r="NSL45" s="660" t="s">
        <v>283</v>
      </c>
      <c r="NSM45" s="562" t="s">
        <v>326</v>
      </c>
      <c r="NSN45" s="660" t="s">
        <v>283</v>
      </c>
      <c r="NSO45" s="562" t="s">
        <v>326</v>
      </c>
      <c r="NSP45" s="660" t="s">
        <v>283</v>
      </c>
      <c r="NSQ45" s="562" t="s">
        <v>326</v>
      </c>
      <c r="NSR45" s="660" t="s">
        <v>283</v>
      </c>
      <c r="NSS45" s="562" t="s">
        <v>326</v>
      </c>
      <c r="NST45" s="660" t="s">
        <v>283</v>
      </c>
      <c r="NSU45" s="562" t="s">
        <v>326</v>
      </c>
      <c r="NSV45" s="660" t="s">
        <v>283</v>
      </c>
      <c r="NSW45" s="562" t="s">
        <v>326</v>
      </c>
      <c r="NSX45" s="660" t="s">
        <v>283</v>
      </c>
      <c r="NSY45" s="562" t="s">
        <v>326</v>
      </c>
      <c r="NSZ45" s="660" t="s">
        <v>283</v>
      </c>
      <c r="NTA45" s="562" t="s">
        <v>326</v>
      </c>
      <c r="NTB45" s="660" t="s">
        <v>283</v>
      </c>
      <c r="NTC45" s="562" t="s">
        <v>326</v>
      </c>
      <c r="NTD45" s="660" t="s">
        <v>283</v>
      </c>
      <c r="NTE45" s="562" t="s">
        <v>326</v>
      </c>
      <c r="NTF45" s="660" t="s">
        <v>283</v>
      </c>
      <c r="NTG45" s="562" t="s">
        <v>326</v>
      </c>
      <c r="NTH45" s="660" t="s">
        <v>283</v>
      </c>
      <c r="NTI45" s="562" t="s">
        <v>326</v>
      </c>
      <c r="NTJ45" s="660" t="s">
        <v>283</v>
      </c>
      <c r="NTK45" s="562" t="s">
        <v>326</v>
      </c>
      <c r="NTL45" s="660" t="s">
        <v>283</v>
      </c>
      <c r="NTM45" s="562" t="s">
        <v>326</v>
      </c>
      <c r="NTN45" s="660" t="s">
        <v>283</v>
      </c>
      <c r="NTO45" s="562" t="s">
        <v>326</v>
      </c>
      <c r="NTP45" s="660" t="s">
        <v>283</v>
      </c>
      <c r="NTQ45" s="562" t="s">
        <v>326</v>
      </c>
      <c r="NTR45" s="660" t="s">
        <v>283</v>
      </c>
      <c r="NTS45" s="562" t="s">
        <v>326</v>
      </c>
      <c r="NTT45" s="660" t="s">
        <v>283</v>
      </c>
      <c r="NTU45" s="562" t="s">
        <v>326</v>
      </c>
      <c r="NTV45" s="660" t="s">
        <v>283</v>
      </c>
      <c r="NTW45" s="562" t="s">
        <v>326</v>
      </c>
      <c r="NTX45" s="660" t="s">
        <v>283</v>
      </c>
      <c r="NTY45" s="562" t="s">
        <v>326</v>
      </c>
      <c r="NTZ45" s="660" t="s">
        <v>283</v>
      </c>
      <c r="NUA45" s="562" t="s">
        <v>326</v>
      </c>
      <c r="NUB45" s="660" t="s">
        <v>283</v>
      </c>
      <c r="NUC45" s="562" t="s">
        <v>326</v>
      </c>
      <c r="NUD45" s="660" t="s">
        <v>283</v>
      </c>
      <c r="NUE45" s="562" t="s">
        <v>326</v>
      </c>
      <c r="NUF45" s="660" t="s">
        <v>283</v>
      </c>
      <c r="NUG45" s="562" t="s">
        <v>326</v>
      </c>
      <c r="NUH45" s="660" t="s">
        <v>283</v>
      </c>
      <c r="NUI45" s="562" t="s">
        <v>326</v>
      </c>
      <c r="NUJ45" s="660" t="s">
        <v>283</v>
      </c>
      <c r="NUK45" s="562" t="s">
        <v>326</v>
      </c>
      <c r="NUL45" s="660" t="s">
        <v>283</v>
      </c>
      <c r="NUM45" s="562" t="s">
        <v>326</v>
      </c>
      <c r="NUN45" s="660" t="s">
        <v>283</v>
      </c>
      <c r="NUO45" s="562" t="s">
        <v>326</v>
      </c>
      <c r="NUP45" s="660" t="s">
        <v>283</v>
      </c>
      <c r="NUQ45" s="562" t="s">
        <v>326</v>
      </c>
      <c r="NUR45" s="660" t="s">
        <v>283</v>
      </c>
      <c r="NUS45" s="562" t="s">
        <v>326</v>
      </c>
      <c r="NUT45" s="660" t="s">
        <v>283</v>
      </c>
      <c r="NUU45" s="562" t="s">
        <v>326</v>
      </c>
      <c r="NUV45" s="660" t="s">
        <v>283</v>
      </c>
      <c r="NUW45" s="562" t="s">
        <v>326</v>
      </c>
      <c r="NUX45" s="660" t="s">
        <v>283</v>
      </c>
      <c r="NUY45" s="562" t="s">
        <v>326</v>
      </c>
      <c r="NUZ45" s="660" t="s">
        <v>283</v>
      </c>
      <c r="NVA45" s="562" t="s">
        <v>326</v>
      </c>
      <c r="NVB45" s="660" t="s">
        <v>283</v>
      </c>
      <c r="NVC45" s="562" t="s">
        <v>326</v>
      </c>
      <c r="NVD45" s="660" t="s">
        <v>283</v>
      </c>
      <c r="NVE45" s="562" t="s">
        <v>326</v>
      </c>
      <c r="NVF45" s="660" t="s">
        <v>283</v>
      </c>
      <c r="NVG45" s="562" t="s">
        <v>326</v>
      </c>
      <c r="NVH45" s="660" t="s">
        <v>283</v>
      </c>
      <c r="NVI45" s="562" t="s">
        <v>326</v>
      </c>
      <c r="NVJ45" s="660" t="s">
        <v>283</v>
      </c>
      <c r="NVK45" s="562" t="s">
        <v>326</v>
      </c>
      <c r="NVL45" s="660" t="s">
        <v>283</v>
      </c>
      <c r="NVM45" s="562" t="s">
        <v>326</v>
      </c>
      <c r="NVN45" s="660" t="s">
        <v>283</v>
      </c>
      <c r="NVO45" s="562" t="s">
        <v>326</v>
      </c>
      <c r="NVP45" s="660" t="s">
        <v>283</v>
      </c>
      <c r="NVQ45" s="562" t="s">
        <v>326</v>
      </c>
      <c r="NVR45" s="660" t="s">
        <v>283</v>
      </c>
      <c r="NVS45" s="562" t="s">
        <v>326</v>
      </c>
      <c r="NVT45" s="660" t="s">
        <v>283</v>
      </c>
      <c r="NVU45" s="562" t="s">
        <v>326</v>
      </c>
      <c r="NVV45" s="660" t="s">
        <v>283</v>
      </c>
      <c r="NVW45" s="562" t="s">
        <v>326</v>
      </c>
      <c r="NVX45" s="660" t="s">
        <v>283</v>
      </c>
      <c r="NVY45" s="562" t="s">
        <v>326</v>
      </c>
      <c r="NVZ45" s="660" t="s">
        <v>283</v>
      </c>
      <c r="NWA45" s="562" t="s">
        <v>326</v>
      </c>
      <c r="NWB45" s="660" t="s">
        <v>283</v>
      </c>
      <c r="NWC45" s="562" t="s">
        <v>326</v>
      </c>
      <c r="NWD45" s="660" t="s">
        <v>283</v>
      </c>
      <c r="NWE45" s="562" t="s">
        <v>326</v>
      </c>
      <c r="NWF45" s="660" t="s">
        <v>283</v>
      </c>
      <c r="NWG45" s="562" t="s">
        <v>326</v>
      </c>
      <c r="NWH45" s="660" t="s">
        <v>283</v>
      </c>
      <c r="NWI45" s="562" t="s">
        <v>326</v>
      </c>
      <c r="NWJ45" s="660" t="s">
        <v>283</v>
      </c>
      <c r="NWK45" s="562" t="s">
        <v>326</v>
      </c>
      <c r="NWL45" s="660" t="s">
        <v>283</v>
      </c>
      <c r="NWM45" s="562" t="s">
        <v>326</v>
      </c>
      <c r="NWN45" s="660" t="s">
        <v>283</v>
      </c>
      <c r="NWO45" s="562" t="s">
        <v>326</v>
      </c>
      <c r="NWP45" s="660" t="s">
        <v>283</v>
      </c>
      <c r="NWQ45" s="562" t="s">
        <v>326</v>
      </c>
      <c r="NWR45" s="660" t="s">
        <v>283</v>
      </c>
      <c r="NWS45" s="562" t="s">
        <v>326</v>
      </c>
      <c r="NWT45" s="660" t="s">
        <v>283</v>
      </c>
      <c r="NWU45" s="562" t="s">
        <v>326</v>
      </c>
      <c r="NWV45" s="660" t="s">
        <v>283</v>
      </c>
      <c r="NWW45" s="562" t="s">
        <v>326</v>
      </c>
      <c r="NWX45" s="660" t="s">
        <v>283</v>
      </c>
      <c r="NWY45" s="562" t="s">
        <v>326</v>
      </c>
      <c r="NWZ45" s="660" t="s">
        <v>283</v>
      </c>
      <c r="NXA45" s="562" t="s">
        <v>326</v>
      </c>
      <c r="NXB45" s="660" t="s">
        <v>283</v>
      </c>
      <c r="NXC45" s="562" t="s">
        <v>326</v>
      </c>
      <c r="NXD45" s="660" t="s">
        <v>283</v>
      </c>
      <c r="NXE45" s="562" t="s">
        <v>326</v>
      </c>
      <c r="NXF45" s="660" t="s">
        <v>283</v>
      </c>
      <c r="NXG45" s="562" t="s">
        <v>326</v>
      </c>
      <c r="NXH45" s="660" t="s">
        <v>283</v>
      </c>
      <c r="NXI45" s="562" t="s">
        <v>326</v>
      </c>
      <c r="NXJ45" s="660" t="s">
        <v>283</v>
      </c>
      <c r="NXK45" s="562" t="s">
        <v>326</v>
      </c>
      <c r="NXL45" s="660" t="s">
        <v>283</v>
      </c>
      <c r="NXM45" s="562" t="s">
        <v>326</v>
      </c>
      <c r="NXN45" s="660" t="s">
        <v>283</v>
      </c>
      <c r="NXO45" s="562" t="s">
        <v>326</v>
      </c>
      <c r="NXP45" s="660" t="s">
        <v>283</v>
      </c>
      <c r="NXQ45" s="562" t="s">
        <v>326</v>
      </c>
      <c r="NXR45" s="660" t="s">
        <v>283</v>
      </c>
      <c r="NXS45" s="562" t="s">
        <v>326</v>
      </c>
      <c r="NXT45" s="660" t="s">
        <v>283</v>
      </c>
      <c r="NXU45" s="562" t="s">
        <v>326</v>
      </c>
      <c r="NXV45" s="660" t="s">
        <v>283</v>
      </c>
      <c r="NXW45" s="562" t="s">
        <v>326</v>
      </c>
      <c r="NXX45" s="660" t="s">
        <v>283</v>
      </c>
      <c r="NXY45" s="562" t="s">
        <v>326</v>
      </c>
      <c r="NXZ45" s="660" t="s">
        <v>283</v>
      </c>
      <c r="NYA45" s="562" t="s">
        <v>326</v>
      </c>
      <c r="NYB45" s="660" t="s">
        <v>283</v>
      </c>
      <c r="NYC45" s="562" t="s">
        <v>326</v>
      </c>
      <c r="NYD45" s="660" t="s">
        <v>283</v>
      </c>
      <c r="NYE45" s="562" t="s">
        <v>326</v>
      </c>
      <c r="NYF45" s="660" t="s">
        <v>283</v>
      </c>
      <c r="NYG45" s="562" t="s">
        <v>326</v>
      </c>
      <c r="NYH45" s="660" t="s">
        <v>283</v>
      </c>
      <c r="NYI45" s="562" t="s">
        <v>326</v>
      </c>
      <c r="NYJ45" s="660" t="s">
        <v>283</v>
      </c>
      <c r="NYK45" s="562" t="s">
        <v>326</v>
      </c>
      <c r="NYL45" s="660" t="s">
        <v>283</v>
      </c>
      <c r="NYM45" s="562" t="s">
        <v>326</v>
      </c>
      <c r="NYN45" s="660" t="s">
        <v>283</v>
      </c>
      <c r="NYO45" s="562" t="s">
        <v>326</v>
      </c>
      <c r="NYP45" s="660" t="s">
        <v>283</v>
      </c>
      <c r="NYQ45" s="562" t="s">
        <v>326</v>
      </c>
      <c r="NYR45" s="660" t="s">
        <v>283</v>
      </c>
      <c r="NYS45" s="562" t="s">
        <v>326</v>
      </c>
      <c r="NYT45" s="660" t="s">
        <v>283</v>
      </c>
      <c r="NYU45" s="562" t="s">
        <v>326</v>
      </c>
      <c r="NYV45" s="660" t="s">
        <v>283</v>
      </c>
      <c r="NYW45" s="562" t="s">
        <v>326</v>
      </c>
      <c r="NYX45" s="660" t="s">
        <v>283</v>
      </c>
      <c r="NYY45" s="562" t="s">
        <v>326</v>
      </c>
      <c r="NYZ45" s="660" t="s">
        <v>283</v>
      </c>
      <c r="NZA45" s="562" t="s">
        <v>326</v>
      </c>
      <c r="NZB45" s="660" t="s">
        <v>283</v>
      </c>
      <c r="NZC45" s="562" t="s">
        <v>326</v>
      </c>
      <c r="NZD45" s="660" t="s">
        <v>283</v>
      </c>
      <c r="NZE45" s="562" t="s">
        <v>326</v>
      </c>
      <c r="NZF45" s="660" t="s">
        <v>283</v>
      </c>
      <c r="NZG45" s="562" t="s">
        <v>326</v>
      </c>
      <c r="NZH45" s="660" t="s">
        <v>283</v>
      </c>
      <c r="NZI45" s="562" t="s">
        <v>326</v>
      </c>
      <c r="NZJ45" s="660" t="s">
        <v>283</v>
      </c>
      <c r="NZK45" s="562" t="s">
        <v>326</v>
      </c>
      <c r="NZL45" s="660" t="s">
        <v>283</v>
      </c>
      <c r="NZM45" s="562" t="s">
        <v>326</v>
      </c>
      <c r="NZN45" s="660" t="s">
        <v>283</v>
      </c>
      <c r="NZO45" s="562" t="s">
        <v>326</v>
      </c>
      <c r="NZP45" s="660" t="s">
        <v>283</v>
      </c>
      <c r="NZQ45" s="562" t="s">
        <v>326</v>
      </c>
      <c r="NZR45" s="660" t="s">
        <v>283</v>
      </c>
      <c r="NZS45" s="562" t="s">
        <v>326</v>
      </c>
      <c r="NZT45" s="660" t="s">
        <v>283</v>
      </c>
      <c r="NZU45" s="562" t="s">
        <v>326</v>
      </c>
      <c r="NZV45" s="660" t="s">
        <v>283</v>
      </c>
      <c r="NZW45" s="562" t="s">
        <v>326</v>
      </c>
      <c r="NZX45" s="660" t="s">
        <v>283</v>
      </c>
      <c r="NZY45" s="562" t="s">
        <v>326</v>
      </c>
      <c r="NZZ45" s="660" t="s">
        <v>283</v>
      </c>
      <c r="OAA45" s="562" t="s">
        <v>326</v>
      </c>
      <c r="OAB45" s="660" t="s">
        <v>283</v>
      </c>
      <c r="OAC45" s="562" t="s">
        <v>326</v>
      </c>
      <c r="OAD45" s="660" t="s">
        <v>283</v>
      </c>
      <c r="OAE45" s="562" t="s">
        <v>326</v>
      </c>
      <c r="OAF45" s="660" t="s">
        <v>283</v>
      </c>
      <c r="OAG45" s="562" t="s">
        <v>326</v>
      </c>
      <c r="OAH45" s="660" t="s">
        <v>283</v>
      </c>
      <c r="OAI45" s="562" t="s">
        <v>326</v>
      </c>
      <c r="OAJ45" s="660" t="s">
        <v>283</v>
      </c>
      <c r="OAK45" s="562" t="s">
        <v>326</v>
      </c>
      <c r="OAL45" s="660" t="s">
        <v>283</v>
      </c>
      <c r="OAM45" s="562" t="s">
        <v>326</v>
      </c>
      <c r="OAN45" s="660" t="s">
        <v>283</v>
      </c>
      <c r="OAO45" s="562" t="s">
        <v>326</v>
      </c>
      <c r="OAP45" s="660" t="s">
        <v>283</v>
      </c>
      <c r="OAQ45" s="562" t="s">
        <v>326</v>
      </c>
      <c r="OAR45" s="660" t="s">
        <v>283</v>
      </c>
      <c r="OAS45" s="562" t="s">
        <v>326</v>
      </c>
      <c r="OAT45" s="660" t="s">
        <v>283</v>
      </c>
      <c r="OAU45" s="562" t="s">
        <v>326</v>
      </c>
      <c r="OAV45" s="660" t="s">
        <v>283</v>
      </c>
      <c r="OAW45" s="562" t="s">
        <v>326</v>
      </c>
      <c r="OAX45" s="660" t="s">
        <v>283</v>
      </c>
      <c r="OAY45" s="562" t="s">
        <v>326</v>
      </c>
      <c r="OAZ45" s="660" t="s">
        <v>283</v>
      </c>
      <c r="OBA45" s="562" t="s">
        <v>326</v>
      </c>
      <c r="OBB45" s="660" t="s">
        <v>283</v>
      </c>
      <c r="OBC45" s="562" t="s">
        <v>326</v>
      </c>
      <c r="OBD45" s="660" t="s">
        <v>283</v>
      </c>
      <c r="OBE45" s="562" t="s">
        <v>326</v>
      </c>
      <c r="OBF45" s="660" t="s">
        <v>283</v>
      </c>
      <c r="OBG45" s="562" t="s">
        <v>326</v>
      </c>
      <c r="OBH45" s="660" t="s">
        <v>283</v>
      </c>
      <c r="OBI45" s="562" t="s">
        <v>326</v>
      </c>
      <c r="OBJ45" s="660" t="s">
        <v>283</v>
      </c>
      <c r="OBK45" s="562" t="s">
        <v>326</v>
      </c>
      <c r="OBL45" s="660" t="s">
        <v>283</v>
      </c>
      <c r="OBM45" s="562" t="s">
        <v>326</v>
      </c>
      <c r="OBN45" s="660" t="s">
        <v>283</v>
      </c>
      <c r="OBO45" s="562" t="s">
        <v>326</v>
      </c>
      <c r="OBP45" s="660" t="s">
        <v>283</v>
      </c>
      <c r="OBQ45" s="562" t="s">
        <v>326</v>
      </c>
      <c r="OBR45" s="660" t="s">
        <v>283</v>
      </c>
      <c r="OBS45" s="562" t="s">
        <v>326</v>
      </c>
      <c r="OBT45" s="660" t="s">
        <v>283</v>
      </c>
      <c r="OBU45" s="562" t="s">
        <v>326</v>
      </c>
      <c r="OBV45" s="660" t="s">
        <v>283</v>
      </c>
      <c r="OBW45" s="562" t="s">
        <v>326</v>
      </c>
      <c r="OBX45" s="660" t="s">
        <v>283</v>
      </c>
      <c r="OBY45" s="562" t="s">
        <v>326</v>
      </c>
      <c r="OBZ45" s="660" t="s">
        <v>283</v>
      </c>
      <c r="OCA45" s="562" t="s">
        <v>326</v>
      </c>
      <c r="OCB45" s="660" t="s">
        <v>283</v>
      </c>
      <c r="OCC45" s="562" t="s">
        <v>326</v>
      </c>
      <c r="OCD45" s="660" t="s">
        <v>283</v>
      </c>
      <c r="OCE45" s="562" t="s">
        <v>326</v>
      </c>
      <c r="OCF45" s="660" t="s">
        <v>283</v>
      </c>
      <c r="OCG45" s="562" t="s">
        <v>326</v>
      </c>
      <c r="OCH45" s="660" t="s">
        <v>283</v>
      </c>
      <c r="OCI45" s="562" t="s">
        <v>326</v>
      </c>
      <c r="OCJ45" s="660" t="s">
        <v>283</v>
      </c>
      <c r="OCK45" s="562" t="s">
        <v>326</v>
      </c>
      <c r="OCL45" s="660" t="s">
        <v>283</v>
      </c>
      <c r="OCM45" s="562" t="s">
        <v>326</v>
      </c>
      <c r="OCN45" s="660" t="s">
        <v>283</v>
      </c>
      <c r="OCO45" s="562" t="s">
        <v>326</v>
      </c>
      <c r="OCP45" s="660" t="s">
        <v>283</v>
      </c>
      <c r="OCQ45" s="562" t="s">
        <v>326</v>
      </c>
      <c r="OCR45" s="660" t="s">
        <v>283</v>
      </c>
      <c r="OCS45" s="562" t="s">
        <v>326</v>
      </c>
      <c r="OCT45" s="660" t="s">
        <v>283</v>
      </c>
      <c r="OCU45" s="562" t="s">
        <v>326</v>
      </c>
      <c r="OCV45" s="660" t="s">
        <v>283</v>
      </c>
      <c r="OCW45" s="562" t="s">
        <v>326</v>
      </c>
      <c r="OCX45" s="660" t="s">
        <v>283</v>
      </c>
      <c r="OCY45" s="562" t="s">
        <v>326</v>
      </c>
      <c r="OCZ45" s="660" t="s">
        <v>283</v>
      </c>
      <c r="ODA45" s="562" t="s">
        <v>326</v>
      </c>
      <c r="ODB45" s="660" t="s">
        <v>283</v>
      </c>
      <c r="ODC45" s="562" t="s">
        <v>326</v>
      </c>
      <c r="ODD45" s="660" t="s">
        <v>283</v>
      </c>
      <c r="ODE45" s="562" t="s">
        <v>326</v>
      </c>
      <c r="ODF45" s="660" t="s">
        <v>283</v>
      </c>
      <c r="ODG45" s="562" t="s">
        <v>326</v>
      </c>
      <c r="ODH45" s="660" t="s">
        <v>283</v>
      </c>
      <c r="ODI45" s="562" t="s">
        <v>326</v>
      </c>
      <c r="ODJ45" s="660" t="s">
        <v>283</v>
      </c>
      <c r="ODK45" s="562" t="s">
        <v>326</v>
      </c>
      <c r="ODL45" s="660" t="s">
        <v>283</v>
      </c>
      <c r="ODM45" s="562" t="s">
        <v>326</v>
      </c>
      <c r="ODN45" s="660" t="s">
        <v>283</v>
      </c>
      <c r="ODO45" s="562" t="s">
        <v>326</v>
      </c>
      <c r="ODP45" s="660" t="s">
        <v>283</v>
      </c>
      <c r="ODQ45" s="562" t="s">
        <v>326</v>
      </c>
      <c r="ODR45" s="660" t="s">
        <v>283</v>
      </c>
      <c r="ODS45" s="562" t="s">
        <v>326</v>
      </c>
      <c r="ODT45" s="660" t="s">
        <v>283</v>
      </c>
      <c r="ODU45" s="562" t="s">
        <v>326</v>
      </c>
      <c r="ODV45" s="660" t="s">
        <v>283</v>
      </c>
      <c r="ODW45" s="562" t="s">
        <v>326</v>
      </c>
      <c r="ODX45" s="660" t="s">
        <v>283</v>
      </c>
      <c r="ODY45" s="562" t="s">
        <v>326</v>
      </c>
      <c r="ODZ45" s="660" t="s">
        <v>283</v>
      </c>
      <c r="OEA45" s="562" t="s">
        <v>326</v>
      </c>
      <c r="OEB45" s="660" t="s">
        <v>283</v>
      </c>
      <c r="OEC45" s="562" t="s">
        <v>326</v>
      </c>
      <c r="OED45" s="660" t="s">
        <v>283</v>
      </c>
      <c r="OEE45" s="562" t="s">
        <v>326</v>
      </c>
      <c r="OEF45" s="660" t="s">
        <v>283</v>
      </c>
      <c r="OEG45" s="562" t="s">
        <v>326</v>
      </c>
      <c r="OEH45" s="660" t="s">
        <v>283</v>
      </c>
      <c r="OEI45" s="562" t="s">
        <v>326</v>
      </c>
      <c r="OEJ45" s="660" t="s">
        <v>283</v>
      </c>
      <c r="OEK45" s="562" t="s">
        <v>326</v>
      </c>
      <c r="OEL45" s="660" t="s">
        <v>283</v>
      </c>
      <c r="OEM45" s="562" t="s">
        <v>326</v>
      </c>
      <c r="OEN45" s="660" t="s">
        <v>283</v>
      </c>
      <c r="OEO45" s="562" t="s">
        <v>326</v>
      </c>
      <c r="OEP45" s="660" t="s">
        <v>283</v>
      </c>
      <c r="OEQ45" s="562" t="s">
        <v>326</v>
      </c>
      <c r="OER45" s="660" t="s">
        <v>283</v>
      </c>
      <c r="OES45" s="562" t="s">
        <v>326</v>
      </c>
      <c r="OET45" s="660" t="s">
        <v>283</v>
      </c>
      <c r="OEU45" s="562" t="s">
        <v>326</v>
      </c>
      <c r="OEV45" s="660" t="s">
        <v>283</v>
      </c>
      <c r="OEW45" s="562" t="s">
        <v>326</v>
      </c>
      <c r="OEX45" s="660" t="s">
        <v>283</v>
      </c>
      <c r="OEY45" s="562" t="s">
        <v>326</v>
      </c>
      <c r="OEZ45" s="660" t="s">
        <v>283</v>
      </c>
      <c r="OFA45" s="562" t="s">
        <v>326</v>
      </c>
      <c r="OFB45" s="660" t="s">
        <v>283</v>
      </c>
      <c r="OFC45" s="562" t="s">
        <v>326</v>
      </c>
      <c r="OFD45" s="660" t="s">
        <v>283</v>
      </c>
      <c r="OFE45" s="562" t="s">
        <v>326</v>
      </c>
      <c r="OFF45" s="660" t="s">
        <v>283</v>
      </c>
      <c r="OFG45" s="562" t="s">
        <v>326</v>
      </c>
      <c r="OFH45" s="660" t="s">
        <v>283</v>
      </c>
      <c r="OFI45" s="562" t="s">
        <v>326</v>
      </c>
      <c r="OFJ45" s="660" t="s">
        <v>283</v>
      </c>
      <c r="OFK45" s="562" t="s">
        <v>326</v>
      </c>
      <c r="OFL45" s="660" t="s">
        <v>283</v>
      </c>
      <c r="OFM45" s="562" t="s">
        <v>326</v>
      </c>
      <c r="OFN45" s="660" t="s">
        <v>283</v>
      </c>
      <c r="OFO45" s="562" t="s">
        <v>326</v>
      </c>
      <c r="OFP45" s="660" t="s">
        <v>283</v>
      </c>
      <c r="OFQ45" s="562" t="s">
        <v>326</v>
      </c>
      <c r="OFR45" s="660" t="s">
        <v>283</v>
      </c>
      <c r="OFS45" s="562" t="s">
        <v>326</v>
      </c>
      <c r="OFT45" s="660" t="s">
        <v>283</v>
      </c>
      <c r="OFU45" s="562" t="s">
        <v>326</v>
      </c>
      <c r="OFV45" s="660" t="s">
        <v>283</v>
      </c>
      <c r="OFW45" s="562" t="s">
        <v>326</v>
      </c>
      <c r="OFX45" s="660" t="s">
        <v>283</v>
      </c>
      <c r="OFY45" s="562" t="s">
        <v>326</v>
      </c>
      <c r="OFZ45" s="660" t="s">
        <v>283</v>
      </c>
      <c r="OGA45" s="562" t="s">
        <v>326</v>
      </c>
      <c r="OGB45" s="660" t="s">
        <v>283</v>
      </c>
      <c r="OGC45" s="562" t="s">
        <v>326</v>
      </c>
      <c r="OGD45" s="660" t="s">
        <v>283</v>
      </c>
      <c r="OGE45" s="562" t="s">
        <v>326</v>
      </c>
      <c r="OGF45" s="660" t="s">
        <v>283</v>
      </c>
      <c r="OGG45" s="562" t="s">
        <v>326</v>
      </c>
      <c r="OGH45" s="660" t="s">
        <v>283</v>
      </c>
      <c r="OGI45" s="562" t="s">
        <v>326</v>
      </c>
      <c r="OGJ45" s="660" t="s">
        <v>283</v>
      </c>
      <c r="OGK45" s="562" t="s">
        <v>326</v>
      </c>
      <c r="OGL45" s="660" t="s">
        <v>283</v>
      </c>
      <c r="OGM45" s="562" t="s">
        <v>326</v>
      </c>
      <c r="OGN45" s="660" t="s">
        <v>283</v>
      </c>
      <c r="OGO45" s="562" t="s">
        <v>326</v>
      </c>
      <c r="OGP45" s="660" t="s">
        <v>283</v>
      </c>
      <c r="OGQ45" s="562" t="s">
        <v>326</v>
      </c>
      <c r="OGR45" s="660" t="s">
        <v>283</v>
      </c>
      <c r="OGS45" s="562" t="s">
        <v>326</v>
      </c>
      <c r="OGT45" s="660" t="s">
        <v>283</v>
      </c>
      <c r="OGU45" s="562" t="s">
        <v>326</v>
      </c>
      <c r="OGV45" s="660" t="s">
        <v>283</v>
      </c>
      <c r="OGW45" s="562" t="s">
        <v>326</v>
      </c>
      <c r="OGX45" s="660" t="s">
        <v>283</v>
      </c>
      <c r="OGY45" s="562" t="s">
        <v>326</v>
      </c>
      <c r="OGZ45" s="660" t="s">
        <v>283</v>
      </c>
      <c r="OHA45" s="562" t="s">
        <v>326</v>
      </c>
      <c r="OHB45" s="660" t="s">
        <v>283</v>
      </c>
      <c r="OHC45" s="562" t="s">
        <v>326</v>
      </c>
      <c r="OHD45" s="660" t="s">
        <v>283</v>
      </c>
      <c r="OHE45" s="562" t="s">
        <v>326</v>
      </c>
      <c r="OHF45" s="660" t="s">
        <v>283</v>
      </c>
      <c r="OHG45" s="562" t="s">
        <v>326</v>
      </c>
      <c r="OHH45" s="660" t="s">
        <v>283</v>
      </c>
      <c r="OHI45" s="562" t="s">
        <v>326</v>
      </c>
      <c r="OHJ45" s="660" t="s">
        <v>283</v>
      </c>
      <c r="OHK45" s="562" t="s">
        <v>326</v>
      </c>
      <c r="OHL45" s="660" t="s">
        <v>283</v>
      </c>
      <c r="OHM45" s="562" t="s">
        <v>326</v>
      </c>
      <c r="OHN45" s="660" t="s">
        <v>283</v>
      </c>
      <c r="OHO45" s="562" t="s">
        <v>326</v>
      </c>
      <c r="OHP45" s="660" t="s">
        <v>283</v>
      </c>
      <c r="OHQ45" s="562" t="s">
        <v>326</v>
      </c>
      <c r="OHR45" s="660" t="s">
        <v>283</v>
      </c>
      <c r="OHS45" s="562" t="s">
        <v>326</v>
      </c>
      <c r="OHT45" s="660" t="s">
        <v>283</v>
      </c>
      <c r="OHU45" s="562" t="s">
        <v>326</v>
      </c>
      <c r="OHV45" s="660" t="s">
        <v>283</v>
      </c>
      <c r="OHW45" s="562" t="s">
        <v>326</v>
      </c>
      <c r="OHX45" s="660" t="s">
        <v>283</v>
      </c>
      <c r="OHY45" s="562" t="s">
        <v>326</v>
      </c>
      <c r="OHZ45" s="660" t="s">
        <v>283</v>
      </c>
      <c r="OIA45" s="562" t="s">
        <v>326</v>
      </c>
      <c r="OIB45" s="660" t="s">
        <v>283</v>
      </c>
      <c r="OIC45" s="562" t="s">
        <v>326</v>
      </c>
      <c r="OID45" s="660" t="s">
        <v>283</v>
      </c>
      <c r="OIE45" s="562" t="s">
        <v>326</v>
      </c>
      <c r="OIF45" s="660" t="s">
        <v>283</v>
      </c>
      <c r="OIG45" s="562" t="s">
        <v>326</v>
      </c>
      <c r="OIH45" s="660" t="s">
        <v>283</v>
      </c>
      <c r="OII45" s="562" t="s">
        <v>326</v>
      </c>
      <c r="OIJ45" s="660" t="s">
        <v>283</v>
      </c>
      <c r="OIK45" s="562" t="s">
        <v>326</v>
      </c>
      <c r="OIL45" s="660" t="s">
        <v>283</v>
      </c>
      <c r="OIM45" s="562" t="s">
        <v>326</v>
      </c>
      <c r="OIN45" s="660" t="s">
        <v>283</v>
      </c>
      <c r="OIO45" s="562" t="s">
        <v>326</v>
      </c>
      <c r="OIP45" s="660" t="s">
        <v>283</v>
      </c>
      <c r="OIQ45" s="562" t="s">
        <v>326</v>
      </c>
      <c r="OIR45" s="660" t="s">
        <v>283</v>
      </c>
      <c r="OIS45" s="562" t="s">
        <v>326</v>
      </c>
      <c r="OIT45" s="660" t="s">
        <v>283</v>
      </c>
      <c r="OIU45" s="562" t="s">
        <v>326</v>
      </c>
      <c r="OIV45" s="660" t="s">
        <v>283</v>
      </c>
      <c r="OIW45" s="562" t="s">
        <v>326</v>
      </c>
      <c r="OIX45" s="660" t="s">
        <v>283</v>
      </c>
      <c r="OIY45" s="562" t="s">
        <v>326</v>
      </c>
      <c r="OIZ45" s="660" t="s">
        <v>283</v>
      </c>
      <c r="OJA45" s="562" t="s">
        <v>326</v>
      </c>
      <c r="OJB45" s="660" t="s">
        <v>283</v>
      </c>
      <c r="OJC45" s="562" t="s">
        <v>326</v>
      </c>
      <c r="OJD45" s="660" t="s">
        <v>283</v>
      </c>
      <c r="OJE45" s="562" t="s">
        <v>326</v>
      </c>
      <c r="OJF45" s="660" t="s">
        <v>283</v>
      </c>
      <c r="OJG45" s="562" t="s">
        <v>326</v>
      </c>
      <c r="OJH45" s="660" t="s">
        <v>283</v>
      </c>
      <c r="OJI45" s="562" t="s">
        <v>326</v>
      </c>
      <c r="OJJ45" s="660" t="s">
        <v>283</v>
      </c>
      <c r="OJK45" s="562" t="s">
        <v>326</v>
      </c>
      <c r="OJL45" s="660" t="s">
        <v>283</v>
      </c>
      <c r="OJM45" s="562" t="s">
        <v>326</v>
      </c>
      <c r="OJN45" s="660" t="s">
        <v>283</v>
      </c>
      <c r="OJO45" s="562" t="s">
        <v>326</v>
      </c>
      <c r="OJP45" s="660" t="s">
        <v>283</v>
      </c>
      <c r="OJQ45" s="562" t="s">
        <v>326</v>
      </c>
      <c r="OJR45" s="660" t="s">
        <v>283</v>
      </c>
      <c r="OJS45" s="562" t="s">
        <v>326</v>
      </c>
      <c r="OJT45" s="660" t="s">
        <v>283</v>
      </c>
      <c r="OJU45" s="562" t="s">
        <v>326</v>
      </c>
      <c r="OJV45" s="660" t="s">
        <v>283</v>
      </c>
      <c r="OJW45" s="562" t="s">
        <v>326</v>
      </c>
      <c r="OJX45" s="660" t="s">
        <v>283</v>
      </c>
      <c r="OJY45" s="562" t="s">
        <v>326</v>
      </c>
      <c r="OJZ45" s="660" t="s">
        <v>283</v>
      </c>
      <c r="OKA45" s="562" t="s">
        <v>326</v>
      </c>
      <c r="OKB45" s="660" t="s">
        <v>283</v>
      </c>
      <c r="OKC45" s="562" t="s">
        <v>326</v>
      </c>
      <c r="OKD45" s="660" t="s">
        <v>283</v>
      </c>
      <c r="OKE45" s="562" t="s">
        <v>326</v>
      </c>
      <c r="OKF45" s="660" t="s">
        <v>283</v>
      </c>
      <c r="OKG45" s="562" t="s">
        <v>326</v>
      </c>
      <c r="OKH45" s="660" t="s">
        <v>283</v>
      </c>
      <c r="OKI45" s="562" t="s">
        <v>326</v>
      </c>
      <c r="OKJ45" s="660" t="s">
        <v>283</v>
      </c>
      <c r="OKK45" s="562" t="s">
        <v>326</v>
      </c>
      <c r="OKL45" s="660" t="s">
        <v>283</v>
      </c>
      <c r="OKM45" s="562" t="s">
        <v>326</v>
      </c>
      <c r="OKN45" s="660" t="s">
        <v>283</v>
      </c>
      <c r="OKO45" s="562" t="s">
        <v>326</v>
      </c>
      <c r="OKP45" s="660" t="s">
        <v>283</v>
      </c>
      <c r="OKQ45" s="562" t="s">
        <v>326</v>
      </c>
      <c r="OKR45" s="660" t="s">
        <v>283</v>
      </c>
      <c r="OKS45" s="562" t="s">
        <v>326</v>
      </c>
      <c r="OKT45" s="660" t="s">
        <v>283</v>
      </c>
      <c r="OKU45" s="562" t="s">
        <v>326</v>
      </c>
      <c r="OKV45" s="660" t="s">
        <v>283</v>
      </c>
      <c r="OKW45" s="562" t="s">
        <v>326</v>
      </c>
      <c r="OKX45" s="660" t="s">
        <v>283</v>
      </c>
      <c r="OKY45" s="562" t="s">
        <v>326</v>
      </c>
      <c r="OKZ45" s="660" t="s">
        <v>283</v>
      </c>
      <c r="OLA45" s="562" t="s">
        <v>326</v>
      </c>
      <c r="OLB45" s="660" t="s">
        <v>283</v>
      </c>
      <c r="OLC45" s="562" t="s">
        <v>326</v>
      </c>
      <c r="OLD45" s="660" t="s">
        <v>283</v>
      </c>
      <c r="OLE45" s="562" t="s">
        <v>326</v>
      </c>
      <c r="OLF45" s="660" t="s">
        <v>283</v>
      </c>
      <c r="OLG45" s="562" t="s">
        <v>326</v>
      </c>
      <c r="OLH45" s="660" t="s">
        <v>283</v>
      </c>
      <c r="OLI45" s="562" t="s">
        <v>326</v>
      </c>
      <c r="OLJ45" s="660" t="s">
        <v>283</v>
      </c>
      <c r="OLK45" s="562" t="s">
        <v>326</v>
      </c>
      <c r="OLL45" s="660" t="s">
        <v>283</v>
      </c>
      <c r="OLM45" s="562" t="s">
        <v>326</v>
      </c>
      <c r="OLN45" s="660" t="s">
        <v>283</v>
      </c>
      <c r="OLO45" s="562" t="s">
        <v>326</v>
      </c>
      <c r="OLP45" s="660" t="s">
        <v>283</v>
      </c>
      <c r="OLQ45" s="562" t="s">
        <v>326</v>
      </c>
      <c r="OLR45" s="660" t="s">
        <v>283</v>
      </c>
      <c r="OLS45" s="562" t="s">
        <v>326</v>
      </c>
      <c r="OLT45" s="660" t="s">
        <v>283</v>
      </c>
      <c r="OLU45" s="562" t="s">
        <v>326</v>
      </c>
      <c r="OLV45" s="660" t="s">
        <v>283</v>
      </c>
      <c r="OLW45" s="562" t="s">
        <v>326</v>
      </c>
      <c r="OLX45" s="660" t="s">
        <v>283</v>
      </c>
      <c r="OLY45" s="562" t="s">
        <v>326</v>
      </c>
      <c r="OLZ45" s="660" t="s">
        <v>283</v>
      </c>
      <c r="OMA45" s="562" t="s">
        <v>326</v>
      </c>
      <c r="OMB45" s="660" t="s">
        <v>283</v>
      </c>
      <c r="OMC45" s="562" t="s">
        <v>326</v>
      </c>
      <c r="OMD45" s="660" t="s">
        <v>283</v>
      </c>
      <c r="OME45" s="562" t="s">
        <v>326</v>
      </c>
      <c r="OMF45" s="660" t="s">
        <v>283</v>
      </c>
      <c r="OMG45" s="562" t="s">
        <v>326</v>
      </c>
      <c r="OMH45" s="660" t="s">
        <v>283</v>
      </c>
      <c r="OMI45" s="562" t="s">
        <v>326</v>
      </c>
      <c r="OMJ45" s="660" t="s">
        <v>283</v>
      </c>
      <c r="OMK45" s="562" t="s">
        <v>326</v>
      </c>
      <c r="OML45" s="660" t="s">
        <v>283</v>
      </c>
      <c r="OMM45" s="562" t="s">
        <v>326</v>
      </c>
      <c r="OMN45" s="660" t="s">
        <v>283</v>
      </c>
      <c r="OMO45" s="562" t="s">
        <v>326</v>
      </c>
      <c r="OMP45" s="660" t="s">
        <v>283</v>
      </c>
      <c r="OMQ45" s="562" t="s">
        <v>326</v>
      </c>
      <c r="OMR45" s="660" t="s">
        <v>283</v>
      </c>
      <c r="OMS45" s="562" t="s">
        <v>326</v>
      </c>
      <c r="OMT45" s="660" t="s">
        <v>283</v>
      </c>
      <c r="OMU45" s="562" t="s">
        <v>326</v>
      </c>
      <c r="OMV45" s="660" t="s">
        <v>283</v>
      </c>
      <c r="OMW45" s="562" t="s">
        <v>326</v>
      </c>
      <c r="OMX45" s="660" t="s">
        <v>283</v>
      </c>
      <c r="OMY45" s="562" t="s">
        <v>326</v>
      </c>
      <c r="OMZ45" s="660" t="s">
        <v>283</v>
      </c>
      <c r="ONA45" s="562" t="s">
        <v>326</v>
      </c>
      <c r="ONB45" s="660" t="s">
        <v>283</v>
      </c>
      <c r="ONC45" s="562" t="s">
        <v>326</v>
      </c>
      <c r="OND45" s="660" t="s">
        <v>283</v>
      </c>
      <c r="ONE45" s="562" t="s">
        <v>326</v>
      </c>
      <c r="ONF45" s="660" t="s">
        <v>283</v>
      </c>
      <c r="ONG45" s="562" t="s">
        <v>326</v>
      </c>
      <c r="ONH45" s="660" t="s">
        <v>283</v>
      </c>
      <c r="ONI45" s="562" t="s">
        <v>326</v>
      </c>
      <c r="ONJ45" s="660" t="s">
        <v>283</v>
      </c>
      <c r="ONK45" s="562" t="s">
        <v>326</v>
      </c>
      <c r="ONL45" s="660" t="s">
        <v>283</v>
      </c>
      <c r="ONM45" s="562" t="s">
        <v>326</v>
      </c>
      <c r="ONN45" s="660" t="s">
        <v>283</v>
      </c>
      <c r="ONO45" s="562" t="s">
        <v>326</v>
      </c>
      <c r="ONP45" s="660" t="s">
        <v>283</v>
      </c>
      <c r="ONQ45" s="562" t="s">
        <v>326</v>
      </c>
      <c r="ONR45" s="660" t="s">
        <v>283</v>
      </c>
      <c r="ONS45" s="562" t="s">
        <v>326</v>
      </c>
      <c r="ONT45" s="660" t="s">
        <v>283</v>
      </c>
      <c r="ONU45" s="562" t="s">
        <v>326</v>
      </c>
      <c r="ONV45" s="660" t="s">
        <v>283</v>
      </c>
      <c r="ONW45" s="562" t="s">
        <v>326</v>
      </c>
      <c r="ONX45" s="660" t="s">
        <v>283</v>
      </c>
      <c r="ONY45" s="562" t="s">
        <v>326</v>
      </c>
      <c r="ONZ45" s="660" t="s">
        <v>283</v>
      </c>
      <c r="OOA45" s="562" t="s">
        <v>326</v>
      </c>
      <c r="OOB45" s="660" t="s">
        <v>283</v>
      </c>
      <c r="OOC45" s="562" t="s">
        <v>326</v>
      </c>
      <c r="OOD45" s="660" t="s">
        <v>283</v>
      </c>
      <c r="OOE45" s="562" t="s">
        <v>326</v>
      </c>
      <c r="OOF45" s="660" t="s">
        <v>283</v>
      </c>
      <c r="OOG45" s="562" t="s">
        <v>326</v>
      </c>
      <c r="OOH45" s="660" t="s">
        <v>283</v>
      </c>
      <c r="OOI45" s="562" t="s">
        <v>326</v>
      </c>
      <c r="OOJ45" s="660" t="s">
        <v>283</v>
      </c>
      <c r="OOK45" s="562" t="s">
        <v>326</v>
      </c>
      <c r="OOL45" s="660" t="s">
        <v>283</v>
      </c>
      <c r="OOM45" s="562" t="s">
        <v>326</v>
      </c>
      <c r="OON45" s="660" t="s">
        <v>283</v>
      </c>
      <c r="OOO45" s="562" t="s">
        <v>326</v>
      </c>
      <c r="OOP45" s="660" t="s">
        <v>283</v>
      </c>
      <c r="OOQ45" s="562" t="s">
        <v>326</v>
      </c>
      <c r="OOR45" s="660" t="s">
        <v>283</v>
      </c>
      <c r="OOS45" s="562" t="s">
        <v>326</v>
      </c>
      <c r="OOT45" s="660" t="s">
        <v>283</v>
      </c>
      <c r="OOU45" s="562" t="s">
        <v>326</v>
      </c>
      <c r="OOV45" s="660" t="s">
        <v>283</v>
      </c>
      <c r="OOW45" s="562" t="s">
        <v>326</v>
      </c>
      <c r="OOX45" s="660" t="s">
        <v>283</v>
      </c>
      <c r="OOY45" s="562" t="s">
        <v>326</v>
      </c>
      <c r="OOZ45" s="660" t="s">
        <v>283</v>
      </c>
      <c r="OPA45" s="562" t="s">
        <v>326</v>
      </c>
      <c r="OPB45" s="660" t="s">
        <v>283</v>
      </c>
      <c r="OPC45" s="562" t="s">
        <v>326</v>
      </c>
      <c r="OPD45" s="660" t="s">
        <v>283</v>
      </c>
      <c r="OPE45" s="562" t="s">
        <v>326</v>
      </c>
      <c r="OPF45" s="660" t="s">
        <v>283</v>
      </c>
      <c r="OPG45" s="562" t="s">
        <v>326</v>
      </c>
      <c r="OPH45" s="660" t="s">
        <v>283</v>
      </c>
      <c r="OPI45" s="562" t="s">
        <v>326</v>
      </c>
      <c r="OPJ45" s="660" t="s">
        <v>283</v>
      </c>
      <c r="OPK45" s="562" t="s">
        <v>326</v>
      </c>
      <c r="OPL45" s="660" t="s">
        <v>283</v>
      </c>
      <c r="OPM45" s="562" t="s">
        <v>326</v>
      </c>
      <c r="OPN45" s="660" t="s">
        <v>283</v>
      </c>
      <c r="OPO45" s="562" t="s">
        <v>326</v>
      </c>
      <c r="OPP45" s="660" t="s">
        <v>283</v>
      </c>
      <c r="OPQ45" s="562" t="s">
        <v>326</v>
      </c>
      <c r="OPR45" s="660" t="s">
        <v>283</v>
      </c>
      <c r="OPS45" s="562" t="s">
        <v>326</v>
      </c>
      <c r="OPT45" s="660" t="s">
        <v>283</v>
      </c>
      <c r="OPU45" s="562" t="s">
        <v>326</v>
      </c>
      <c r="OPV45" s="660" t="s">
        <v>283</v>
      </c>
      <c r="OPW45" s="562" t="s">
        <v>326</v>
      </c>
      <c r="OPX45" s="660" t="s">
        <v>283</v>
      </c>
      <c r="OPY45" s="562" t="s">
        <v>326</v>
      </c>
      <c r="OPZ45" s="660" t="s">
        <v>283</v>
      </c>
      <c r="OQA45" s="562" t="s">
        <v>326</v>
      </c>
      <c r="OQB45" s="660" t="s">
        <v>283</v>
      </c>
      <c r="OQC45" s="562" t="s">
        <v>326</v>
      </c>
      <c r="OQD45" s="660" t="s">
        <v>283</v>
      </c>
      <c r="OQE45" s="562" t="s">
        <v>326</v>
      </c>
      <c r="OQF45" s="660" t="s">
        <v>283</v>
      </c>
      <c r="OQG45" s="562" t="s">
        <v>326</v>
      </c>
      <c r="OQH45" s="660" t="s">
        <v>283</v>
      </c>
      <c r="OQI45" s="562" t="s">
        <v>326</v>
      </c>
      <c r="OQJ45" s="660" t="s">
        <v>283</v>
      </c>
      <c r="OQK45" s="562" t="s">
        <v>326</v>
      </c>
      <c r="OQL45" s="660" t="s">
        <v>283</v>
      </c>
      <c r="OQM45" s="562" t="s">
        <v>326</v>
      </c>
      <c r="OQN45" s="660" t="s">
        <v>283</v>
      </c>
      <c r="OQO45" s="562" t="s">
        <v>326</v>
      </c>
      <c r="OQP45" s="660" t="s">
        <v>283</v>
      </c>
      <c r="OQQ45" s="562" t="s">
        <v>326</v>
      </c>
      <c r="OQR45" s="660" t="s">
        <v>283</v>
      </c>
      <c r="OQS45" s="562" t="s">
        <v>326</v>
      </c>
      <c r="OQT45" s="660" t="s">
        <v>283</v>
      </c>
      <c r="OQU45" s="562" t="s">
        <v>326</v>
      </c>
      <c r="OQV45" s="660" t="s">
        <v>283</v>
      </c>
      <c r="OQW45" s="562" t="s">
        <v>326</v>
      </c>
      <c r="OQX45" s="660" t="s">
        <v>283</v>
      </c>
      <c r="OQY45" s="562" t="s">
        <v>326</v>
      </c>
      <c r="OQZ45" s="660" t="s">
        <v>283</v>
      </c>
      <c r="ORA45" s="562" t="s">
        <v>326</v>
      </c>
      <c r="ORB45" s="660" t="s">
        <v>283</v>
      </c>
      <c r="ORC45" s="562" t="s">
        <v>326</v>
      </c>
      <c r="ORD45" s="660" t="s">
        <v>283</v>
      </c>
      <c r="ORE45" s="562" t="s">
        <v>326</v>
      </c>
      <c r="ORF45" s="660" t="s">
        <v>283</v>
      </c>
      <c r="ORG45" s="562" t="s">
        <v>326</v>
      </c>
      <c r="ORH45" s="660" t="s">
        <v>283</v>
      </c>
      <c r="ORI45" s="562" t="s">
        <v>326</v>
      </c>
      <c r="ORJ45" s="660" t="s">
        <v>283</v>
      </c>
      <c r="ORK45" s="562" t="s">
        <v>326</v>
      </c>
      <c r="ORL45" s="660" t="s">
        <v>283</v>
      </c>
      <c r="ORM45" s="562" t="s">
        <v>326</v>
      </c>
      <c r="ORN45" s="660" t="s">
        <v>283</v>
      </c>
      <c r="ORO45" s="562" t="s">
        <v>326</v>
      </c>
      <c r="ORP45" s="660" t="s">
        <v>283</v>
      </c>
      <c r="ORQ45" s="562" t="s">
        <v>326</v>
      </c>
      <c r="ORR45" s="660" t="s">
        <v>283</v>
      </c>
      <c r="ORS45" s="562" t="s">
        <v>326</v>
      </c>
      <c r="ORT45" s="660" t="s">
        <v>283</v>
      </c>
      <c r="ORU45" s="562" t="s">
        <v>326</v>
      </c>
      <c r="ORV45" s="660" t="s">
        <v>283</v>
      </c>
      <c r="ORW45" s="562" t="s">
        <v>326</v>
      </c>
      <c r="ORX45" s="660" t="s">
        <v>283</v>
      </c>
      <c r="ORY45" s="562" t="s">
        <v>326</v>
      </c>
      <c r="ORZ45" s="660" t="s">
        <v>283</v>
      </c>
      <c r="OSA45" s="562" t="s">
        <v>326</v>
      </c>
      <c r="OSB45" s="660" t="s">
        <v>283</v>
      </c>
      <c r="OSC45" s="562" t="s">
        <v>326</v>
      </c>
      <c r="OSD45" s="660" t="s">
        <v>283</v>
      </c>
      <c r="OSE45" s="562" t="s">
        <v>326</v>
      </c>
      <c r="OSF45" s="660" t="s">
        <v>283</v>
      </c>
      <c r="OSG45" s="562" t="s">
        <v>326</v>
      </c>
      <c r="OSH45" s="660" t="s">
        <v>283</v>
      </c>
      <c r="OSI45" s="562" t="s">
        <v>326</v>
      </c>
      <c r="OSJ45" s="660" t="s">
        <v>283</v>
      </c>
      <c r="OSK45" s="562" t="s">
        <v>326</v>
      </c>
      <c r="OSL45" s="660" t="s">
        <v>283</v>
      </c>
      <c r="OSM45" s="562" t="s">
        <v>326</v>
      </c>
      <c r="OSN45" s="660" t="s">
        <v>283</v>
      </c>
      <c r="OSO45" s="562" t="s">
        <v>326</v>
      </c>
      <c r="OSP45" s="660" t="s">
        <v>283</v>
      </c>
      <c r="OSQ45" s="562" t="s">
        <v>326</v>
      </c>
      <c r="OSR45" s="660" t="s">
        <v>283</v>
      </c>
      <c r="OSS45" s="562" t="s">
        <v>326</v>
      </c>
      <c r="OST45" s="660" t="s">
        <v>283</v>
      </c>
      <c r="OSU45" s="562" t="s">
        <v>326</v>
      </c>
      <c r="OSV45" s="660" t="s">
        <v>283</v>
      </c>
      <c r="OSW45" s="562" t="s">
        <v>326</v>
      </c>
      <c r="OSX45" s="660" t="s">
        <v>283</v>
      </c>
      <c r="OSY45" s="562" t="s">
        <v>326</v>
      </c>
      <c r="OSZ45" s="660" t="s">
        <v>283</v>
      </c>
      <c r="OTA45" s="562" t="s">
        <v>326</v>
      </c>
      <c r="OTB45" s="660" t="s">
        <v>283</v>
      </c>
      <c r="OTC45" s="562" t="s">
        <v>326</v>
      </c>
      <c r="OTD45" s="660" t="s">
        <v>283</v>
      </c>
      <c r="OTE45" s="562" t="s">
        <v>326</v>
      </c>
      <c r="OTF45" s="660" t="s">
        <v>283</v>
      </c>
      <c r="OTG45" s="562" t="s">
        <v>326</v>
      </c>
      <c r="OTH45" s="660" t="s">
        <v>283</v>
      </c>
      <c r="OTI45" s="562" t="s">
        <v>326</v>
      </c>
      <c r="OTJ45" s="660" t="s">
        <v>283</v>
      </c>
      <c r="OTK45" s="562" t="s">
        <v>326</v>
      </c>
      <c r="OTL45" s="660" t="s">
        <v>283</v>
      </c>
      <c r="OTM45" s="562" t="s">
        <v>326</v>
      </c>
      <c r="OTN45" s="660" t="s">
        <v>283</v>
      </c>
      <c r="OTO45" s="562" t="s">
        <v>326</v>
      </c>
      <c r="OTP45" s="660" t="s">
        <v>283</v>
      </c>
      <c r="OTQ45" s="562" t="s">
        <v>326</v>
      </c>
      <c r="OTR45" s="660" t="s">
        <v>283</v>
      </c>
      <c r="OTS45" s="562" t="s">
        <v>326</v>
      </c>
      <c r="OTT45" s="660" t="s">
        <v>283</v>
      </c>
      <c r="OTU45" s="562" t="s">
        <v>326</v>
      </c>
      <c r="OTV45" s="660" t="s">
        <v>283</v>
      </c>
      <c r="OTW45" s="562" t="s">
        <v>326</v>
      </c>
      <c r="OTX45" s="660" t="s">
        <v>283</v>
      </c>
      <c r="OTY45" s="562" t="s">
        <v>326</v>
      </c>
      <c r="OTZ45" s="660" t="s">
        <v>283</v>
      </c>
      <c r="OUA45" s="562" t="s">
        <v>326</v>
      </c>
      <c r="OUB45" s="660" t="s">
        <v>283</v>
      </c>
      <c r="OUC45" s="562" t="s">
        <v>326</v>
      </c>
      <c r="OUD45" s="660" t="s">
        <v>283</v>
      </c>
      <c r="OUE45" s="562" t="s">
        <v>326</v>
      </c>
      <c r="OUF45" s="660" t="s">
        <v>283</v>
      </c>
      <c r="OUG45" s="562" t="s">
        <v>326</v>
      </c>
      <c r="OUH45" s="660" t="s">
        <v>283</v>
      </c>
      <c r="OUI45" s="562" t="s">
        <v>326</v>
      </c>
      <c r="OUJ45" s="660" t="s">
        <v>283</v>
      </c>
      <c r="OUK45" s="562" t="s">
        <v>326</v>
      </c>
      <c r="OUL45" s="660" t="s">
        <v>283</v>
      </c>
      <c r="OUM45" s="562" t="s">
        <v>326</v>
      </c>
      <c r="OUN45" s="660" t="s">
        <v>283</v>
      </c>
      <c r="OUO45" s="562" t="s">
        <v>326</v>
      </c>
      <c r="OUP45" s="660" t="s">
        <v>283</v>
      </c>
      <c r="OUQ45" s="562" t="s">
        <v>326</v>
      </c>
      <c r="OUR45" s="660" t="s">
        <v>283</v>
      </c>
      <c r="OUS45" s="562" t="s">
        <v>326</v>
      </c>
      <c r="OUT45" s="660" t="s">
        <v>283</v>
      </c>
      <c r="OUU45" s="562" t="s">
        <v>326</v>
      </c>
      <c r="OUV45" s="660" t="s">
        <v>283</v>
      </c>
      <c r="OUW45" s="562" t="s">
        <v>326</v>
      </c>
      <c r="OUX45" s="660" t="s">
        <v>283</v>
      </c>
      <c r="OUY45" s="562" t="s">
        <v>326</v>
      </c>
      <c r="OUZ45" s="660" t="s">
        <v>283</v>
      </c>
      <c r="OVA45" s="562" t="s">
        <v>326</v>
      </c>
      <c r="OVB45" s="660" t="s">
        <v>283</v>
      </c>
      <c r="OVC45" s="562" t="s">
        <v>326</v>
      </c>
      <c r="OVD45" s="660" t="s">
        <v>283</v>
      </c>
      <c r="OVE45" s="562" t="s">
        <v>326</v>
      </c>
      <c r="OVF45" s="660" t="s">
        <v>283</v>
      </c>
      <c r="OVG45" s="562" t="s">
        <v>326</v>
      </c>
      <c r="OVH45" s="660" t="s">
        <v>283</v>
      </c>
      <c r="OVI45" s="562" t="s">
        <v>326</v>
      </c>
      <c r="OVJ45" s="660" t="s">
        <v>283</v>
      </c>
      <c r="OVK45" s="562" t="s">
        <v>326</v>
      </c>
      <c r="OVL45" s="660" t="s">
        <v>283</v>
      </c>
      <c r="OVM45" s="562" t="s">
        <v>326</v>
      </c>
      <c r="OVN45" s="660" t="s">
        <v>283</v>
      </c>
      <c r="OVO45" s="562" t="s">
        <v>326</v>
      </c>
      <c r="OVP45" s="660" t="s">
        <v>283</v>
      </c>
      <c r="OVQ45" s="562" t="s">
        <v>326</v>
      </c>
      <c r="OVR45" s="660" t="s">
        <v>283</v>
      </c>
      <c r="OVS45" s="562" t="s">
        <v>326</v>
      </c>
      <c r="OVT45" s="660" t="s">
        <v>283</v>
      </c>
      <c r="OVU45" s="562" t="s">
        <v>326</v>
      </c>
      <c r="OVV45" s="660" t="s">
        <v>283</v>
      </c>
      <c r="OVW45" s="562" t="s">
        <v>326</v>
      </c>
      <c r="OVX45" s="660" t="s">
        <v>283</v>
      </c>
      <c r="OVY45" s="562" t="s">
        <v>326</v>
      </c>
      <c r="OVZ45" s="660" t="s">
        <v>283</v>
      </c>
      <c r="OWA45" s="562" t="s">
        <v>326</v>
      </c>
      <c r="OWB45" s="660" t="s">
        <v>283</v>
      </c>
      <c r="OWC45" s="562" t="s">
        <v>326</v>
      </c>
      <c r="OWD45" s="660" t="s">
        <v>283</v>
      </c>
      <c r="OWE45" s="562" t="s">
        <v>326</v>
      </c>
      <c r="OWF45" s="660" t="s">
        <v>283</v>
      </c>
      <c r="OWG45" s="562" t="s">
        <v>326</v>
      </c>
      <c r="OWH45" s="660" t="s">
        <v>283</v>
      </c>
      <c r="OWI45" s="562" t="s">
        <v>326</v>
      </c>
      <c r="OWJ45" s="660" t="s">
        <v>283</v>
      </c>
      <c r="OWK45" s="562" t="s">
        <v>326</v>
      </c>
      <c r="OWL45" s="660" t="s">
        <v>283</v>
      </c>
      <c r="OWM45" s="562" t="s">
        <v>326</v>
      </c>
      <c r="OWN45" s="660" t="s">
        <v>283</v>
      </c>
      <c r="OWO45" s="562" t="s">
        <v>326</v>
      </c>
      <c r="OWP45" s="660" t="s">
        <v>283</v>
      </c>
      <c r="OWQ45" s="562" t="s">
        <v>326</v>
      </c>
      <c r="OWR45" s="660" t="s">
        <v>283</v>
      </c>
      <c r="OWS45" s="562" t="s">
        <v>326</v>
      </c>
      <c r="OWT45" s="660" t="s">
        <v>283</v>
      </c>
      <c r="OWU45" s="562" t="s">
        <v>326</v>
      </c>
      <c r="OWV45" s="660" t="s">
        <v>283</v>
      </c>
      <c r="OWW45" s="562" t="s">
        <v>326</v>
      </c>
      <c r="OWX45" s="660" t="s">
        <v>283</v>
      </c>
      <c r="OWY45" s="562" t="s">
        <v>326</v>
      </c>
      <c r="OWZ45" s="660" t="s">
        <v>283</v>
      </c>
      <c r="OXA45" s="562" t="s">
        <v>326</v>
      </c>
      <c r="OXB45" s="660" t="s">
        <v>283</v>
      </c>
      <c r="OXC45" s="562" t="s">
        <v>326</v>
      </c>
      <c r="OXD45" s="660" t="s">
        <v>283</v>
      </c>
      <c r="OXE45" s="562" t="s">
        <v>326</v>
      </c>
      <c r="OXF45" s="660" t="s">
        <v>283</v>
      </c>
      <c r="OXG45" s="562" t="s">
        <v>326</v>
      </c>
      <c r="OXH45" s="660" t="s">
        <v>283</v>
      </c>
      <c r="OXI45" s="562" t="s">
        <v>326</v>
      </c>
      <c r="OXJ45" s="660" t="s">
        <v>283</v>
      </c>
      <c r="OXK45" s="562" t="s">
        <v>326</v>
      </c>
      <c r="OXL45" s="660" t="s">
        <v>283</v>
      </c>
      <c r="OXM45" s="562" t="s">
        <v>326</v>
      </c>
      <c r="OXN45" s="660" t="s">
        <v>283</v>
      </c>
      <c r="OXO45" s="562" t="s">
        <v>326</v>
      </c>
      <c r="OXP45" s="660" t="s">
        <v>283</v>
      </c>
      <c r="OXQ45" s="562" t="s">
        <v>326</v>
      </c>
      <c r="OXR45" s="660" t="s">
        <v>283</v>
      </c>
      <c r="OXS45" s="562" t="s">
        <v>326</v>
      </c>
      <c r="OXT45" s="660" t="s">
        <v>283</v>
      </c>
      <c r="OXU45" s="562" t="s">
        <v>326</v>
      </c>
      <c r="OXV45" s="660" t="s">
        <v>283</v>
      </c>
      <c r="OXW45" s="562" t="s">
        <v>326</v>
      </c>
      <c r="OXX45" s="660" t="s">
        <v>283</v>
      </c>
      <c r="OXY45" s="562" t="s">
        <v>326</v>
      </c>
      <c r="OXZ45" s="660" t="s">
        <v>283</v>
      </c>
      <c r="OYA45" s="562" t="s">
        <v>326</v>
      </c>
      <c r="OYB45" s="660" t="s">
        <v>283</v>
      </c>
      <c r="OYC45" s="562" t="s">
        <v>326</v>
      </c>
      <c r="OYD45" s="660" t="s">
        <v>283</v>
      </c>
      <c r="OYE45" s="562" t="s">
        <v>326</v>
      </c>
      <c r="OYF45" s="660" t="s">
        <v>283</v>
      </c>
      <c r="OYG45" s="562" t="s">
        <v>326</v>
      </c>
      <c r="OYH45" s="660" t="s">
        <v>283</v>
      </c>
      <c r="OYI45" s="562" t="s">
        <v>326</v>
      </c>
      <c r="OYJ45" s="660" t="s">
        <v>283</v>
      </c>
      <c r="OYK45" s="562" t="s">
        <v>326</v>
      </c>
      <c r="OYL45" s="660" t="s">
        <v>283</v>
      </c>
      <c r="OYM45" s="562" t="s">
        <v>326</v>
      </c>
      <c r="OYN45" s="660" t="s">
        <v>283</v>
      </c>
      <c r="OYO45" s="562" t="s">
        <v>326</v>
      </c>
      <c r="OYP45" s="660" t="s">
        <v>283</v>
      </c>
      <c r="OYQ45" s="562" t="s">
        <v>326</v>
      </c>
      <c r="OYR45" s="660" t="s">
        <v>283</v>
      </c>
      <c r="OYS45" s="562" t="s">
        <v>326</v>
      </c>
      <c r="OYT45" s="660" t="s">
        <v>283</v>
      </c>
      <c r="OYU45" s="562" t="s">
        <v>326</v>
      </c>
      <c r="OYV45" s="660" t="s">
        <v>283</v>
      </c>
      <c r="OYW45" s="562" t="s">
        <v>326</v>
      </c>
      <c r="OYX45" s="660" t="s">
        <v>283</v>
      </c>
      <c r="OYY45" s="562" t="s">
        <v>326</v>
      </c>
      <c r="OYZ45" s="660" t="s">
        <v>283</v>
      </c>
      <c r="OZA45" s="562" t="s">
        <v>326</v>
      </c>
      <c r="OZB45" s="660" t="s">
        <v>283</v>
      </c>
      <c r="OZC45" s="562" t="s">
        <v>326</v>
      </c>
      <c r="OZD45" s="660" t="s">
        <v>283</v>
      </c>
      <c r="OZE45" s="562" t="s">
        <v>326</v>
      </c>
      <c r="OZF45" s="660" t="s">
        <v>283</v>
      </c>
      <c r="OZG45" s="562" t="s">
        <v>326</v>
      </c>
      <c r="OZH45" s="660" t="s">
        <v>283</v>
      </c>
      <c r="OZI45" s="562" t="s">
        <v>326</v>
      </c>
      <c r="OZJ45" s="660" t="s">
        <v>283</v>
      </c>
      <c r="OZK45" s="562" t="s">
        <v>326</v>
      </c>
      <c r="OZL45" s="660" t="s">
        <v>283</v>
      </c>
      <c r="OZM45" s="562" t="s">
        <v>326</v>
      </c>
      <c r="OZN45" s="660" t="s">
        <v>283</v>
      </c>
      <c r="OZO45" s="562" t="s">
        <v>326</v>
      </c>
      <c r="OZP45" s="660" t="s">
        <v>283</v>
      </c>
      <c r="OZQ45" s="562" t="s">
        <v>326</v>
      </c>
      <c r="OZR45" s="660" t="s">
        <v>283</v>
      </c>
      <c r="OZS45" s="562" t="s">
        <v>326</v>
      </c>
      <c r="OZT45" s="660" t="s">
        <v>283</v>
      </c>
      <c r="OZU45" s="562" t="s">
        <v>326</v>
      </c>
      <c r="OZV45" s="660" t="s">
        <v>283</v>
      </c>
      <c r="OZW45" s="562" t="s">
        <v>326</v>
      </c>
      <c r="OZX45" s="660" t="s">
        <v>283</v>
      </c>
      <c r="OZY45" s="562" t="s">
        <v>326</v>
      </c>
      <c r="OZZ45" s="660" t="s">
        <v>283</v>
      </c>
      <c r="PAA45" s="562" t="s">
        <v>326</v>
      </c>
      <c r="PAB45" s="660" t="s">
        <v>283</v>
      </c>
      <c r="PAC45" s="562" t="s">
        <v>326</v>
      </c>
      <c r="PAD45" s="660" t="s">
        <v>283</v>
      </c>
      <c r="PAE45" s="562" t="s">
        <v>326</v>
      </c>
      <c r="PAF45" s="660" t="s">
        <v>283</v>
      </c>
      <c r="PAG45" s="562" t="s">
        <v>326</v>
      </c>
      <c r="PAH45" s="660" t="s">
        <v>283</v>
      </c>
      <c r="PAI45" s="562" t="s">
        <v>326</v>
      </c>
      <c r="PAJ45" s="660" t="s">
        <v>283</v>
      </c>
      <c r="PAK45" s="562" t="s">
        <v>326</v>
      </c>
      <c r="PAL45" s="660" t="s">
        <v>283</v>
      </c>
      <c r="PAM45" s="562" t="s">
        <v>326</v>
      </c>
      <c r="PAN45" s="660" t="s">
        <v>283</v>
      </c>
      <c r="PAO45" s="562" t="s">
        <v>326</v>
      </c>
      <c r="PAP45" s="660" t="s">
        <v>283</v>
      </c>
      <c r="PAQ45" s="562" t="s">
        <v>326</v>
      </c>
      <c r="PAR45" s="660" t="s">
        <v>283</v>
      </c>
      <c r="PAS45" s="562" t="s">
        <v>326</v>
      </c>
      <c r="PAT45" s="660" t="s">
        <v>283</v>
      </c>
      <c r="PAU45" s="562" t="s">
        <v>326</v>
      </c>
      <c r="PAV45" s="660" t="s">
        <v>283</v>
      </c>
      <c r="PAW45" s="562" t="s">
        <v>326</v>
      </c>
      <c r="PAX45" s="660" t="s">
        <v>283</v>
      </c>
      <c r="PAY45" s="562" t="s">
        <v>326</v>
      </c>
      <c r="PAZ45" s="660" t="s">
        <v>283</v>
      </c>
      <c r="PBA45" s="562" t="s">
        <v>326</v>
      </c>
      <c r="PBB45" s="660" t="s">
        <v>283</v>
      </c>
      <c r="PBC45" s="562" t="s">
        <v>326</v>
      </c>
      <c r="PBD45" s="660" t="s">
        <v>283</v>
      </c>
      <c r="PBE45" s="562" t="s">
        <v>326</v>
      </c>
      <c r="PBF45" s="660" t="s">
        <v>283</v>
      </c>
      <c r="PBG45" s="562" t="s">
        <v>326</v>
      </c>
      <c r="PBH45" s="660" t="s">
        <v>283</v>
      </c>
      <c r="PBI45" s="562" t="s">
        <v>326</v>
      </c>
      <c r="PBJ45" s="660" t="s">
        <v>283</v>
      </c>
      <c r="PBK45" s="562" t="s">
        <v>326</v>
      </c>
      <c r="PBL45" s="660" t="s">
        <v>283</v>
      </c>
      <c r="PBM45" s="562" t="s">
        <v>326</v>
      </c>
      <c r="PBN45" s="660" t="s">
        <v>283</v>
      </c>
      <c r="PBO45" s="562" t="s">
        <v>326</v>
      </c>
      <c r="PBP45" s="660" t="s">
        <v>283</v>
      </c>
      <c r="PBQ45" s="562" t="s">
        <v>326</v>
      </c>
      <c r="PBR45" s="660" t="s">
        <v>283</v>
      </c>
      <c r="PBS45" s="562" t="s">
        <v>326</v>
      </c>
      <c r="PBT45" s="660" t="s">
        <v>283</v>
      </c>
      <c r="PBU45" s="562" t="s">
        <v>326</v>
      </c>
      <c r="PBV45" s="660" t="s">
        <v>283</v>
      </c>
      <c r="PBW45" s="562" t="s">
        <v>326</v>
      </c>
      <c r="PBX45" s="660" t="s">
        <v>283</v>
      </c>
      <c r="PBY45" s="562" t="s">
        <v>326</v>
      </c>
      <c r="PBZ45" s="660" t="s">
        <v>283</v>
      </c>
      <c r="PCA45" s="562" t="s">
        <v>326</v>
      </c>
      <c r="PCB45" s="660" t="s">
        <v>283</v>
      </c>
      <c r="PCC45" s="562" t="s">
        <v>326</v>
      </c>
      <c r="PCD45" s="660" t="s">
        <v>283</v>
      </c>
      <c r="PCE45" s="562" t="s">
        <v>326</v>
      </c>
      <c r="PCF45" s="660" t="s">
        <v>283</v>
      </c>
      <c r="PCG45" s="562" t="s">
        <v>326</v>
      </c>
      <c r="PCH45" s="660" t="s">
        <v>283</v>
      </c>
      <c r="PCI45" s="562" t="s">
        <v>326</v>
      </c>
      <c r="PCJ45" s="660" t="s">
        <v>283</v>
      </c>
      <c r="PCK45" s="562" t="s">
        <v>326</v>
      </c>
      <c r="PCL45" s="660" t="s">
        <v>283</v>
      </c>
      <c r="PCM45" s="562" t="s">
        <v>326</v>
      </c>
      <c r="PCN45" s="660" t="s">
        <v>283</v>
      </c>
      <c r="PCO45" s="562" t="s">
        <v>326</v>
      </c>
      <c r="PCP45" s="660" t="s">
        <v>283</v>
      </c>
      <c r="PCQ45" s="562" t="s">
        <v>326</v>
      </c>
      <c r="PCR45" s="660" t="s">
        <v>283</v>
      </c>
      <c r="PCS45" s="562" t="s">
        <v>326</v>
      </c>
      <c r="PCT45" s="660" t="s">
        <v>283</v>
      </c>
      <c r="PCU45" s="562" t="s">
        <v>326</v>
      </c>
      <c r="PCV45" s="660" t="s">
        <v>283</v>
      </c>
      <c r="PCW45" s="562" t="s">
        <v>326</v>
      </c>
      <c r="PCX45" s="660" t="s">
        <v>283</v>
      </c>
      <c r="PCY45" s="562" t="s">
        <v>326</v>
      </c>
      <c r="PCZ45" s="660" t="s">
        <v>283</v>
      </c>
      <c r="PDA45" s="562" t="s">
        <v>326</v>
      </c>
      <c r="PDB45" s="660" t="s">
        <v>283</v>
      </c>
      <c r="PDC45" s="562" t="s">
        <v>326</v>
      </c>
      <c r="PDD45" s="660" t="s">
        <v>283</v>
      </c>
      <c r="PDE45" s="562" t="s">
        <v>326</v>
      </c>
      <c r="PDF45" s="660" t="s">
        <v>283</v>
      </c>
      <c r="PDG45" s="562" t="s">
        <v>326</v>
      </c>
      <c r="PDH45" s="660" t="s">
        <v>283</v>
      </c>
      <c r="PDI45" s="562" t="s">
        <v>326</v>
      </c>
      <c r="PDJ45" s="660" t="s">
        <v>283</v>
      </c>
      <c r="PDK45" s="562" t="s">
        <v>326</v>
      </c>
      <c r="PDL45" s="660" t="s">
        <v>283</v>
      </c>
      <c r="PDM45" s="562" t="s">
        <v>326</v>
      </c>
      <c r="PDN45" s="660" t="s">
        <v>283</v>
      </c>
      <c r="PDO45" s="562" t="s">
        <v>326</v>
      </c>
      <c r="PDP45" s="660" t="s">
        <v>283</v>
      </c>
      <c r="PDQ45" s="562" t="s">
        <v>326</v>
      </c>
      <c r="PDR45" s="660" t="s">
        <v>283</v>
      </c>
      <c r="PDS45" s="562" t="s">
        <v>326</v>
      </c>
      <c r="PDT45" s="660" t="s">
        <v>283</v>
      </c>
      <c r="PDU45" s="562" t="s">
        <v>326</v>
      </c>
      <c r="PDV45" s="660" t="s">
        <v>283</v>
      </c>
      <c r="PDW45" s="562" t="s">
        <v>326</v>
      </c>
      <c r="PDX45" s="660" t="s">
        <v>283</v>
      </c>
      <c r="PDY45" s="562" t="s">
        <v>326</v>
      </c>
      <c r="PDZ45" s="660" t="s">
        <v>283</v>
      </c>
      <c r="PEA45" s="562" t="s">
        <v>326</v>
      </c>
      <c r="PEB45" s="660" t="s">
        <v>283</v>
      </c>
      <c r="PEC45" s="562" t="s">
        <v>326</v>
      </c>
      <c r="PED45" s="660" t="s">
        <v>283</v>
      </c>
      <c r="PEE45" s="562" t="s">
        <v>326</v>
      </c>
      <c r="PEF45" s="660" t="s">
        <v>283</v>
      </c>
      <c r="PEG45" s="562" t="s">
        <v>326</v>
      </c>
      <c r="PEH45" s="660" t="s">
        <v>283</v>
      </c>
      <c r="PEI45" s="562" t="s">
        <v>326</v>
      </c>
      <c r="PEJ45" s="660" t="s">
        <v>283</v>
      </c>
      <c r="PEK45" s="562" t="s">
        <v>326</v>
      </c>
      <c r="PEL45" s="660" t="s">
        <v>283</v>
      </c>
      <c r="PEM45" s="562" t="s">
        <v>326</v>
      </c>
      <c r="PEN45" s="660" t="s">
        <v>283</v>
      </c>
      <c r="PEO45" s="562" t="s">
        <v>326</v>
      </c>
      <c r="PEP45" s="660" t="s">
        <v>283</v>
      </c>
      <c r="PEQ45" s="562" t="s">
        <v>326</v>
      </c>
      <c r="PER45" s="660" t="s">
        <v>283</v>
      </c>
      <c r="PES45" s="562" t="s">
        <v>326</v>
      </c>
      <c r="PET45" s="660" t="s">
        <v>283</v>
      </c>
      <c r="PEU45" s="562" t="s">
        <v>326</v>
      </c>
      <c r="PEV45" s="660" t="s">
        <v>283</v>
      </c>
      <c r="PEW45" s="562" t="s">
        <v>326</v>
      </c>
      <c r="PEX45" s="660" t="s">
        <v>283</v>
      </c>
      <c r="PEY45" s="562" t="s">
        <v>326</v>
      </c>
      <c r="PEZ45" s="660" t="s">
        <v>283</v>
      </c>
      <c r="PFA45" s="562" t="s">
        <v>326</v>
      </c>
      <c r="PFB45" s="660" t="s">
        <v>283</v>
      </c>
      <c r="PFC45" s="562" t="s">
        <v>326</v>
      </c>
      <c r="PFD45" s="660" t="s">
        <v>283</v>
      </c>
      <c r="PFE45" s="562" t="s">
        <v>326</v>
      </c>
      <c r="PFF45" s="660" t="s">
        <v>283</v>
      </c>
      <c r="PFG45" s="562" t="s">
        <v>326</v>
      </c>
      <c r="PFH45" s="660" t="s">
        <v>283</v>
      </c>
      <c r="PFI45" s="562" t="s">
        <v>326</v>
      </c>
      <c r="PFJ45" s="660" t="s">
        <v>283</v>
      </c>
      <c r="PFK45" s="562" t="s">
        <v>326</v>
      </c>
      <c r="PFL45" s="660" t="s">
        <v>283</v>
      </c>
      <c r="PFM45" s="562" t="s">
        <v>326</v>
      </c>
      <c r="PFN45" s="660" t="s">
        <v>283</v>
      </c>
      <c r="PFO45" s="562" t="s">
        <v>326</v>
      </c>
      <c r="PFP45" s="660" t="s">
        <v>283</v>
      </c>
      <c r="PFQ45" s="562" t="s">
        <v>326</v>
      </c>
      <c r="PFR45" s="660" t="s">
        <v>283</v>
      </c>
      <c r="PFS45" s="562" t="s">
        <v>326</v>
      </c>
      <c r="PFT45" s="660" t="s">
        <v>283</v>
      </c>
      <c r="PFU45" s="562" t="s">
        <v>326</v>
      </c>
      <c r="PFV45" s="660" t="s">
        <v>283</v>
      </c>
      <c r="PFW45" s="562" t="s">
        <v>326</v>
      </c>
      <c r="PFX45" s="660" t="s">
        <v>283</v>
      </c>
      <c r="PFY45" s="562" t="s">
        <v>326</v>
      </c>
      <c r="PFZ45" s="660" t="s">
        <v>283</v>
      </c>
      <c r="PGA45" s="562" t="s">
        <v>326</v>
      </c>
      <c r="PGB45" s="660" t="s">
        <v>283</v>
      </c>
      <c r="PGC45" s="562" t="s">
        <v>326</v>
      </c>
      <c r="PGD45" s="660" t="s">
        <v>283</v>
      </c>
      <c r="PGE45" s="562" t="s">
        <v>326</v>
      </c>
      <c r="PGF45" s="660" t="s">
        <v>283</v>
      </c>
      <c r="PGG45" s="562" t="s">
        <v>326</v>
      </c>
      <c r="PGH45" s="660" t="s">
        <v>283</v>
      </c>
      <c r="PGI45" s="562" t="s">
        <v>326</v>
      </c>
      <c r="PGJ45" s="660" t="s">
        <v>283</v>
      </c>
      <c r="PGK45" s="562" t="s">
        <v>326</v>
      </c>
      <c r="PGL45" s="660" t="s">
        <v>283</v>
      </c>
      <c r="PGM45" s="562" t="s">
        <v>326</v>
      </c>
      <c r="PGN45" s="660" t="s">
        <v>283</v>
      </c>
      <c r="PGO45" s="562" t="s">
        <v>326</v>
      </c>
      <c r="PGP45" s="660" t="s">
        <v>283</v>
      </c>
      <c r="PGQ45" s="562" t="s">
        <v>326</v>
      </c>
      <c r="PGR45" s="660" t="s">
        <v>283</v>
      </c>
      <c r="PGS45" s="562" t="s">
        <v>326</v>
      </c>
      <c r="PGT45" s="660" t="s">
        <v>283</v>
      </c>
      <c r="PGU45" s="562" t="s">
        <v>326</v>
      </c>
      <c r="PGV45" s="660" t="s">
        <v>283</v>
      </c>
      <c r="PGW45" s="562" t="s">
        <v>326</v>
      </c>
      <c r="PGX45" s="660" t="s">
        <v>283</v>
      </c>
      <c r="PGY45" s="562" t="s">
        <v>326</v>
      </c>
      <c r="PGZ45" s="660" t="s">
        <v>283</v>
      </c>
      <c r="PHA45" s="562" t="s">
        <v>326</v>
      </c>
      <c r="PHB45" s="660" t="s">
        <v>283</v>
      </c>
      <c r="PHC45" s="562" t="s">
        <v>326</v>
      </c>
      <c r="PHD45" s="660" t="s">
        <v>283</v>
      </c>
      <c r="PHE45" s="562" t="s">
        <v>326</v>
      </c>
      <c r="PHF45" s="660" t="s">
        <v>283</v>
      </c>
      <c r="PHG45" s="562" t="s">
        <v>326</v>
      </c>
      <c r="PHH45" s="660" t="s">
        <v>283</v>
      </c>
      <c r="PHI45" s="562" t="s">
        <v>326</v>
      </c>
      <c r="PHJ45" s="660" t="s">
        <v>283</v>
      </c>
      <c r="PHK45" s="562" t="s">
        <v>326</v>
      </c>
      <c r="PHL45" s="660" t="s">
        <v>283</v>
      </c>
      <c r="PHM45" s="562" t="s">
        <v>326</v>
      </c>
      <c r="PHN45" s="660" t="s">
        <v>283</v>
      </c>
      <c r="PHO45" s="562" t="s">
        <v>326</v>
      </c>
      <c r="PHP45" s="660" t="s">
        <v>283</v>
      </c>
      <c r="PHQ45" s="562" t="s">
        <v>326</v>
      </c>
      <c r="PHR45" s="660" t="s">
        <v>283</v>
      </c>
      <c r="PHS45" s="562" t="s">
        <v>326</v>
      </c>
      <c r="PHT45" s="660" t="s">
        <v>283</v>
      </c>
      <c r="PHU45" s="562" t="s">
        <v>326</v>
      </c>
      <c r="PHV45" s="660" t="s">
        <v>283</v>
      </c>
      <c r="PHW45" s="562" t="s">
        <v>326</v>
      </c>
      <c r="PHX45" s="660" t="s">
        <v>283</v>
      </c>
      <c r="PHY45" s="562" t="s">
        <v>326</v>
      </c>
      <c r="PHZ45" s="660" t="s">
        <v>283</v>
      </c>
      <c r="PIA45" s="562" t="s">
        <v>326</v>
      </c>
      <c r="PIB45" s="660" t="s">
        <v>283</v>
      </c>
      <c r="PIC45" s="562" t="s">
        <v>326</v>
      </c>
      <c r="PID45" s="660" t="s">
        <v>283</v>
      </c>
      <c r="PIE45" s="562" t="s">
        <v>326</v>
      </c>
      <c r="PIF45" s="660" t="s">
        <v>283</v>
      </c>
      <c r="PIG45" s="562" t="s">
        <v>326</v>
      </c>
      <c r="PIH45" s="660" t="s">
        <v>283</v>
      </c>
      <c r="PII45" s="562" t="s">
        <v>326</v>
      </c>
      <c r="PIJ45" s="660" t="s">
        <v>283</v>
      </c>
      <c r="PIK45" s="562" t="s">
        <v>326</v>
      </c>
      <c r="PIL45" s="660" t="s">
        <v>283</v>
      </c>
      <c r="PIM45" s="562" t="s">
        <v>326</v>
      </c>
      <c r="PIN45" s="660" t="s">
        <v>283</v>
      </c>
      <c r="PIO45" s="562" t="s">
        <v>326</v>
      </c>
      <c r="PIP45" s="660" t="s">
        <v>283</v>
      </c>
      <c r="PIQ45" s="562" t="s">
        <v>326</v>
      </c>
      <c r="PIR45" s="660" t="s">
        <v>283</v>
      </c>
      <c r="PIS45" s="562" t="s">
        <v>326</v>
      </c>
      <c r="PIT45" s="660" t="s">
        <v>283</v>
      </c>
      <c r="PIU45" s="562" t="s">
        <v>326</v>
      </c>
      <c r="PIV45" s="660" t="s">
        <v>283</v>
      </c>
      <c r="PIW45" s="562" t="s">
        <v>326</v>
      </c>
      <c r="PIX45" s="660" t="s">
        <v>283</v>
      </c>
      <c r="PIY45" s="562" t="s">
        <v>326</v>
      </c>
      <c r="PIZ45" s="660" t="s">
        <v>283</v>
      </c>
      <c r="PJA45" s="562" t="s">
        <v>326</v>
      </c>
      <c r="PJB45" s="660" t="s">
        <v>283</v>
      </c>
      <c r="PJC45" s="562" t="s">
        <v>326</v>
      </c>
      <c r="PJD45" s="660" t="s">
        <v>283</v>
      </c>
      <c r="PJE45" s="562" t="s">
        <v>326</v>
      </c>
      <c r="PJF45" s="660" t="s">
        <v>283</v>
      </c>
      <c r="PJG45" s="562" t="s">
        <v>326</v>
      </c>
      <c r="PJH45" s="660" t="s">
        <v>283</v>
      </c>
      <c r="PJI45" s="562" t="s">
        <v>326</v>
      </c>
      <c r="PJJ45" s="660" t="s">
        <v>283</v>
      </c>
      <c r="PJK45" s="562" t="s">
        <v>326</v>
      </c>
      <c r="PJL45" s="660" t="s">
        <v>283</v>
      </c>
      <c r="PJM45" s="562" t="s">
        <v>326</v>
      </c>
      <c r="PJN45" s="660" t="s">
        <v>283</v>
      </c>
      <c r="PJO45" s="562" t="s">
        <v>326</v>
      </c>
      <c r="PJP45" s="660" t="s">
        <v>283</v>
      </c>
      <c r="PJQ45" s="562" t="s">
        <v>326</v>
      </c>
      <c r="PJR45" s="660" t="s">
        <v>283</v>
      </c>
      <c r="PJS45" s="562" t="s">
        <v>326</v>
      </c>
      <c r="PJT45" s="660" t="s">
        <v>283</v>
      </c>
      <c r="PJU45" s="562" t="s">
        <v>326</v>
      </c>
      <c r="PJV45" s="660" t="s">
        <v>283</v>
      </c>
      <c r="PJW45" s="562" t="s">
        <v>326</v>
      </c>
      <c r="PJX45" s="660" t="s">
        <v>283</v>
      </c>
      <c r="PJY45" s="562" t="s">
        <v>326</v>
      </c>
      <c r="PJZ45" s="660" t="s">
        <v>283</v>
      </c>
      <c r="PKA45" s="562" t="s">
        <v>326</v>
      </c>
      <c r="PKB45" s="660" t="s">
        <v>283</v>
      </c>
      <c r="PKC45" s="562" t="s">
        <v>326</v>
      </c>
      <c r="PKD45" s="660" t="s">
        <v>283</v>
      </c>
      <c r="PKE45" s="562" t="s">
        <v>326</v>
      </c>
      <c r="PKF45" s="660" t="s">
        <v>283</v>
      </c>
      <c r="PKG45" s="562" t="s">
        <v>326</v>
      </c>
      <c r="PKH45" s="660" t="s">
        <v>283</v>
      </c>
      <c r="PKI45" s="562" t="s">
        <v>326</v>
      </c>
      <c r="PKJ45" s="660" t="s">
        <v>283</v>
      </c>
      <c r="PKK45" s="562" t="s">
        <v>326</v>
      </c>
      <c r="PKL45" s="660" t="s">
        <v>283</v>
      </c>
      <c r="PKM45" s="562" t="s">
        <v>326</v>
      </c>
      <c r="PKN45" s="660" t="s">
        <v>283</v>
      </c>
      <c r="PKO45" s="562" t="s">
        <v>326</v>
      </c>
      <c r="PKP45" s="660" t="s">
        <v>283</v>
      </c>
      <c r="PKQ45" s="562" t="s">
        <v>326</v>
      </c>
      <c r="PKR45" s="660" t="s">
        <v>283</v>
      </c>
      <c r="PKS45" s="562" t="s">
        <v>326</v>
      </c>
      <c r="PKT45" s="660" t="s">
        <v>283</v>
      </c>
      <c r="PKU45" s="562" t="s">
        <v>326</v>
      </c>
      <c r="PKV45" s="660" t="s">
        <v>283</v>
      </c>
      <c r="PKW45" s="562" t="s">
        <v>326</v>
      </c>
      <c r="PKX45" s="660" t="s">
        <v>283</v>
      </c>
      <c r="PKY45" s="562" t="s">
        <v>326</v>
      </c>
      <c r="PKZ45" s="660" t="s">
        <v>283</v>
      </c>
      <c r="PLA45" s="562" t="s">
        <v>326</v>
      </c>
      <c r="PLB45" s="660" t="s">
        <v>283</v>
      </c>
      <c r="PLC45" s="562" t="s">
        <v>326</v>
      </c>
      <c r="PLD45" s="660" t="s">
        <v>283</v>
      </c>
      <c r="PLE45" s="562" t="s">
        <v>326</v>
      </c>
      <c r="PLF45" s="660" t="s">
        <v>283</v>
      </c>
      <c r="PLG45" s="562" t="s">
        <v>326</v>
      </c>
      <c r="PLH45" s="660" t="s">
        <v>283</v>
      </c>
      <c r="PLI45" s="562" t="s">
        <v>326</v>
      </c>
      <c r="PLJ45" s="660" t="s">
        <v>283</v>
      </c>
      <c r="PLK45" s="562" t="s">
        <v>326</v>
      </c>
      <c r="PLL45" s="660" t="s">
        <v>283</v>
      </c>
      <c r="PLM45" s="562" t="s">
        <v>326</v>
      </c>
      <c r="PLN45" s="660" t="s">
        <v>283</v>
      </c>
      <c r="PLO45" s="562" t="s">
        <v>326</v>
      </c>
      <c r="PLP45" s="660" t="s">
        <v>283</v>
      </c>
      <c r="PLQ45" s="562" t="s">
        <v>326</v>
      </c>
      <c r="PLR45" s="660" t="s">
        <v>283</v>
      </c>
      <c r="PLS45" s="562" t="s">
        <v>326</v>
      </c>
      <c r="PLT45" s="660" t="s">
        <v>283</v>
      </c>
      <c r="PLU45" s="562" t="s">
        <v>326</v>
      </c>
      <c r="PLV45" s="660" t="s">
        <v>283</v>
      </c>
      <c r="PLW45" s="562" t="s">
        <v>326</v>
      </c>
      <c r="PLX45" s="660" t="s">
        <v>283</v>
      </c>
      <c r="PLY45" s="562" t="s">
        <v>326</v>
      </c>
      <c r="PLZ45" s="660" t="s">
        <v>283</v>
      </c>
      <c r="PMA45" s="562" t="s">
        <v>326</v>
      </c>
      <c r="PMB45" s="660" t="s">
        <v>283</v>
      </c>
      <c r="PMC45" s="562" t="s">
        <v>326</v>
      </c>
      <c r="PMD45" s="660" t="s">
        <v>283</v>
      </c>
      <c r="PME45" s="562" t="s">
        <v>326</v>
      </c>
      <c r="PMF45" s="660" t="s">
        <v>283</v>
      </c>
      <c r="PMG45" s="562" t="s">
        <v>326</v>
      </c>
      <c r="PMH45" s="660" t="s">
        <v>283</v>
      </c>
      <c r="PMI45" s="562" t="s">
        <v>326</v>
      </c>
      <c r="PMJ45" s="660" t="s">
        <v>283</v>
      </c>
      <c r="PMK45" s="562" t="s">
        <v>326</v>
      </c>
      <c r="PML45" s="660" t="s">
        <v>283</v>
      </c>
      <c r="PMM45" s="562" t="s">
        <v>326</v>
      </c>
      <c r="PMN45" s="660" t="s">
        <v>283</v>
      </c>
      <c r="PMO45" s="562" t="s">
        <v>326</v>
      </c>
      <c r="PMP45" s="660" t="s">
        <v>283</v>
      </c>
      <c r="PMQ45" s="562" t="s">
        <v>326</v>
      </c>
      <c r="PMR45" s="660" t="s">
        <v>283</v>
      </c>
      <c r="PMS45" s="562" t="s">
        <v>326</v>
      </c>
      <c r="PMT45" s="660" t="s">
        <v>283</v>
      </c>
      <c r="PMU45" s="562" t="s">
        <v>326</v>
      </c>
      <c r="PMV45" s="660" t="s">
        <v>283</v>
      </c>
      <c r="PMW45" s="562" t="s">
        <v>326</v>
      </c>
      <c r="PMX45" s="660" t="s">
        <v>283</v>
      </c>
      <c r="PMY45" s="562" t="s">
        <v>326</v>
      </c>
      <c r="PMZ45" s="660" t="s">
        <v>283</v>
      </c>
      <c r="PNA45" s="562" t="s">
        <v>326</v>
      </c>
      <c r="PNB45" s="660" t="s">
        <v>283</v>
      </c>
      <c r="PNC45" s="562" t="s">
        <v>326</v>
      </c>
      <c r="PND45" s="660" t="s">
        <v>283</v>
      </c>
      <c r="PNE45" s="562" t="s">
        <v>326</v>
      </c>
      <c r="PNF45" s="660" t="s">
        <v>283</v>
      </c>
      <c r="PNG45" s="562" t="s">
        <v>326</v>
      </c>
      <c r="PNH45" s="660" t="s">
        <v>283</v>
      </c>
      <c r="PNI45" s="562" t="s">
        <v>326</v>
      </c>
      <c r="PNJ45" s="660" t="s">
        <v>283</v>
      </c>
      <c r="PNK45" s="562" t="s">
        <v>326</v>
      </c>
      <c r="PNL45" s="660" t="s">
        <v>283</v>
      </c>
      <c r="PNM45" s="562" t="s">
        <v>326</v>
      </c>
      <c r="PNN45" s="660" t="s">
        <v>283</v>
      </c>
      <c r="PNO45" s="562" t="s">
        <v>326</v>
      </c>
      <c r="PNP45" s="660" t="s">
        <v>283</v>
      </c>
      <c r="PNQ45" s="562" t="s">
        <v>326</v>
      </c>
      <c r="PNR45" s="660" t="s">
        <v>283</v>
      </c>
      <c r="PNS45" s="562" t="s">
        <v>326</v>
      </c>
      <c r="PNT45" s="660" t="s">
        <v>283</v>
      </c>
      <c r="PNU45" s="562" t="s">
        <v>326</v>
      </c>
      <c r="PNV45" s="660" t="s">
        <v>283</v>
      </c>
      <c r="PNW45" s="562" t="s">
        <v>326</v>
      </c>
      <c r="PNX45" s="660" t="s">
        <v>283</v>
      </c>
      <c r="PNY45" s="562" t="s">
        <v>326</v>
      </c>
      <c r="PNZ45" s="660" t="s">
        <v>283</v>
      </c>
      <c r="POA45" s="562" t="s">
        <v>326</v>
      </c>
      <c r="POB45" s="660" t="s">
        <v>283</v>
      </c>
      <c r="POC45" s="562" t="s">
        <v>326</v>
      </c>
      <c r="POD45" s="660" t="s">
        <v>283</v>
      </c>
      <c r="POE45" s="562" t="s">
        <v>326</v>
      </c>
      <c r="POF45" s="660" t="s">
        <v>283</v>
      </c>
      <c r="POG45" s="562" t="s">
        <v>326</v>
      </c>
      <c r="POH45" s="660" t="s">
        <v>283</v>
      </c>
      <c r="POI45" s="562" t="s">
        <v>326</v>
      </c>
      <c r="POJ45" s="660" t="s">
        <v>283</v>
      </c>
      <c r="POK45" s="562" t="s">
        <v>326</v>
      </c>
      <c r="POL45" s="660" t="s">
        <v>283</v>
      </c>
      <c r="POM45" s="562" t="s">
        <v>326</v>
      </c>
      <c r="PON45" s="660" t="s">
        <v>283</v>
      </c>
      <c r="POO45" s="562" t="s">
        <v>326</v>
      </c>
      <c r="POP45" s="660" t="s">
        <v>283</v>
      </c>
      <c r="POQ45" s="562" t="s">
        <v>326</v>
      </c>
      <c r="POR45" s="660" t="s">
        <v>283</v>
      </c>
      <c r="POS45" s="562" t="s">
        <v>326</v>
      </c>
      <c r="POT45" s="660" t="s">
        <v>283</v>
      </c>
      <c r="POU45" s="562" t="s">
        <v>326</v>
      </c>
      <c r="POV45" s="660" t="s">
        <v>283</v>
      </c>
      <c r="POW45" s="562" t="s">
        <v>326</v>
      </c>
      <c r="POX45" s="660" t="s">
        <v>283</v>
      </c>
      <c r="POY45" s="562" t="s">
        <v>326</v>
      </c>
      <c r="POZ45" s="660" t="s">
        <v>283</v>
      </c>
      <c r="PPA45" s="562" t="s">
        <v>326</v>
      </c>
      <c r="PPB45" s="660" t="s">
        <v>283</v>
      </c>
      <c r="PPC45" s="562" t="s">
        <v>326</v>
      </c>
      <c r="PPD45" s="660" t="s">
        <v>283</v>
      </c>
      <c r="PPE45" s="562" t="s">
        <v>326</v>
      </c>
      <c r="PPF45" s="660" t="s">
        <v>283</v>
      </c>
      <c r="PPG45" s="562" t="s">
        <v>326</v>
      </c>
      <c r="PPH45" s="660" t="s">
        <v>283</v>
      </c>
      <c r="PPI45" s="562" t="s">
        <v>326</v>
      </c>
      <c r="PPJ45" s="660" t="s">
        <v>283</v>
      </c>
      <c r="PPK45" s="562" t="s">
        <v>326</v>
      </c>
      <c r="PPL45" s="660" t="s">
        <v>283</v>
      </c>
      <c r="PPM45" s="562" t="s">
        <v>326</v>
      </c>
      <c r="PPN45" s="660" t="s">
        <v>283</v>
      </c>
      <c r="PPO45" s="562" t="s">
        <v>326</v>
      </c>
      <c r="PPP45" s="660" t="s">
        <v>283</v>
      </c>
      <c r="PPQ45" s="562" t="s">
        <v>326</v>
      </c>
      <c r="PPR45" s="660" t="s">
        <v>283</v>
      </c>
      <c r="PPS45" s="562" t="s">
        <v>326</v>
      </c>
      <c r="PPT45" s="660" t="s">
        <v>283</v>
      </c>
      <c r="PPU45" s="562" t="s">
        <v>326</v>
      </c>
      <c r="PPV45" s="660" t="s">
        <v>283</v>
      </c>
      <c r="PPW45" s="562" t="s">
        <v>326</v>
      </c>
      <c r="PPX45" s="660" t="s">
        <v>283</v>
      </c>
      <c r="PPY45" s="562" t="s">
        <v>326</v>
      </c>
      <c r="PPZ45" s="660" t="s">
        <v>283</v>
      </c>
      <c r="PQA45" s="562" t="s">
        <v>326</v>
      </c>
      <c r="PQB45" s="660" t="s">
        <v>283</v>
      </c>
      <c r="PQC45" s="562" t="s">
        <v>326</v>
      </c>
      <c r="PQD45" s="660" t="s">
        <v>283</v>
      </c>
      <c r="PQE45" s="562" t="s">
        <v>326</v>
      </c>
      <c r="PQF45" s="660" t="s">
        <v>283</v>
      </c>
      <c r="PQG45" s="562" t="s">
        <v>326</v>
      </c>
      <c r="PQH45" s="660" t="s">
        <v>283</v>
      </c>
      <c r="PQI45" s="562" t="s">
        <v>326</v>
      </c>
      <c r="PQJ45" s="660" t="s">
        <v>283</v>
      </c>
      <c r="PQK45" s="562" t="s">
        <v>326</v>
      </c>
      <c r="PQL45" s="660" t="s">
        <v>283</v>
      </c>
      <c r="PQM45" s="562" t="s">
        <v>326</v>
      </c>
      <c r="PQN45" s="660" t="s">
        <v>283</v>
      </c>
      <c r="PQO45" s="562" t="s">
        <v>326</v>
      </c>
      <c r="PQP45" s="660" t="s">
        <v>283</v>
      </c>
      <c r="PQQ45" s="562" t="s">
        <v>326</v>
      </c>
      <c r="PQR45" s="660" t="s">
        <v>283</v>
      </c>
      <c r="PQS45" s="562" t="s">
        <v>326</v>
      </c>
      <c r="PQT45" s="660" t="s">
        <v>283</v>
      </c>
      <c r="PQU45" s="562" t="s">
        <v>326</v>
      </c>
      <c r="PQV45" s="660" t="s">
        <v>283</v>
      </c>
      <c r="PQW45" s="562" t="s">
        <v>326</v>
      </c>
      <c r="PQX45" s="660" t="s">
        <v>283</v>
      </c>
      <c r="PQY45" s="562" t="s">
        <v>326</v>
      </c>
      <c r="PQZ45" s="660" t="s">
        <v>283</v>
      </c>
      <c r="PRA45" s="562" t="s">
        <v>326</v>
      </c>
      <c r="PRB45" s="660" t="s">
        <v>283</v>
      </c>
      <c r="PRC45" s="562" t="s">
        <v>326</v>
      </c>
      <c r="PRD45" s="660" t="s">
        <v>283</v>
      </c>
      <c r="PRE45" s="562" t="s">
        <v>326</v>
      </c>
      <c r="PRF45" s="660" t="s">
        <v>283</v>
      </c>
      <c r="PRG45" s="562" t="s">
        <v>326</v>
      </c>
      <c r="PRH45" s="660" t="s">
        <v>283</v>
      </c>
      <c r="PRI45" s="562" t="s">
        <v>326</v>
      </c>
      <c r="PRJ45" s="660" t="s">
        <v>283</v>
      </c>
      <c r="PRK45" s="562" t="s">
        <v>326</v>
      </c>
      <c r="PRL45" s="660" t="s">
        <v>283</v>
      </c>
      <c r="PRM45" s="562" t="s">
        <v>326</v>
      </c>
      <c r="PRN45" s="660" t="s">
        <v>283</v>
      </c>
      <c r="PRO45" s="562" t="s">
        <v>326</v>
      </c>
      <c r="PRP45" s="660" t="s">
        <v>283</v>
      </c>
      <c r="PRQ45" s="562" t="s">
        <v>326</v>
      </c>
      <c r="PRR45" s="660" t="s">
        <v>283</v>
      </c>
      <c r="PRS45" s="562" t="s">
        <v>326</v>
      </c>
      <c r="PRT45" s="660" t="s">
        <v>283</v>
      </c>
      <c r="PRU45" s="562" t="s">
        <v>326</v>
      </c>
      <c r="PRV45" s="660" t="s">
        <v>283</v>
      </c>
      <c r="PRW45" s="562" t="s">
        <v>326</v>
      </c>
      <c r="PRX45" s="660" t="s">
        <v>283</v>
      </c>
      <c r="PRY45" s="562" t="s">
        <v>326</v>
      </c>
      <c r="PRZ45" s="660" t="s">
        <v>283</v>
      </c>
      <c r="PSA45" s="562" t="s">
        <v>326</v>
      </c>
      <c r="PSB45" s="660" t="s">
        <v>283</v>
      </c>
      <c r="PSC45" s="562" t="s">
        <v>326</v>
      </c>
      <c r="PSD45" s="660" t="s">
        <v>283</v>
      </c>
      <c r="PSE45" s="562" t="s">
        <v>326</v>
      </c>
      <c r="PSF45" s="660" t="s">
        <v>283</v>
      </c>
      <c r="PSG45" s="562" t="s">
        <v>326</v>
      </c>
      <c r="PSH45" s="660" t="s">
        <v>283</v>
      </c>
      <c r="PSI45" s="562" t="s">
        <v>326</v>
      </c>
      <c r="PSJ45" s="660" t="s">
        <v>283</v>
      </c>
      <c r="PSK45" s="562" t="s">
        <v>326</v>
      </c>
      <c r="PSL45" s="660" t="s">
        <v>283</v>
      </c>
      <c r="PSM45" s="562" t="s">
        <v>326</v>
      </c>
      <c r="PSN45" s="660" t="s">
        <v>283</v>
      </c>
      <c r="PSO45" s="562" t="s">
        <v>326</v>
      </c>
      <c r="PSP45" s="660" t="s">
        <v>283</v>
      </c>
      <c r="PSQ45" s="562" t="s">
        <v>326</v>
      </c>
      <c r="PSR45" s="660" t="s">
        <v>283</v>
      </c>
      <c r="PSS45" s="562" t="s">
        <v>326</v>
      </c>
      <c r="PST45" s="660" t="s">
        <v>283</v>
      </c>
      <c r="PSU45" s="562" t="s">
        <v>326</v>
      </c>
      <c r="PSV45" s="660" t="s">
        <v>283</v>
      </c>
      <c r="PSW45" s="562" t="s">
        <v>326</v>
      </c>
      <c r="PSX45" s="660" t="s">
        <v>283</v>
      </c>
      <c r="PSY45" s="562" t="s">
        <v>326</v>
      </c>
      <c r="PSZ45" s="660" t="s">
        <v>283</v>
      </c>
      <c r="PTA45" s="562" t="s">
        <v>326</v>
      </c>
      <c r="PTB45" s="660" t="s">
        <v>283</v>
      </c>
      <c r="PTC45" s="562" t="s">
        <v>326</v>
      </c>
      <c r="PTD45" s="660" t="s">
        <v>283</v>
      </c>
      <c r="PTE45" s="562" t="s">
        <v>326</v>
      </c>
      <c r="PTF45" s="660" t="s">
        <v>283</v>
      </c>
      <c r="PTG45" s="562" t="s">
        <v>326</v>
      </c>
      <c r="PTH45" s="660" t="s">
        <v>283</v>
      </c>
      <c r="PTI45" s="562" t="s">
        <v>326</v>
      </c>
      <c r="PTJ45" s="660" t="s">
        <v>283</v>
      </c>
      <c r="PTK45" s="562" t="s">
        <v>326</v>
      </c>
      <c r="PTL45" s="660" t="s">
        <v>283</v>
      </c>
      <c r="PTM45" s="562" t="s">
        <v>326</v>
      </c>
      <c r="PTN45" s="660" t="s">
        <v>283</v>
      </c>
      <c r="PTO45" s="562" t="s">
        <v>326</v>
      </c>
      <c r="PTP45" s="660" t="s">
        <v>283</v>
      </c>
      <c r="PTQ45" s="562" t="s">
        <v>326</v>
      </c>
      <c r="PTR45" s="660" t="s">
        <v>283</v>
      </c>
      <c r="PTS45" s="562" t="s">
        <v>326</v>
      </c>
      <c r="PTT45" s="660" t="s">
        <v>283</v>
      </c>
      <c r="PTU45" s="562" t="s">
        <v>326</v>
      </c>
      <c r="PTV45" s="660" t="s">
        <v>283</v>
      </c>
      <c r="PTW45" s="562" t="s">
        <v>326</v>
      </c>
      <c r="PTX45" s="660" t="s">
        <v>283</v>
      </c>
      <c r="PTY45" s="562" t="s">
        <v>326</v>
      </c>
      <c r="PTZ45" s="660" t="s">
        <v>283</v>
      </c>
      <c r="PUA45" s="562" t="s">
        <v>326</v>
      </c>
      <c r="PUB45" s="660" t="s">
        <v>283</v>
      </c>
      <c r="PUC45" s="562" t="s">
        <v>326</v>
      </c>
      <c r="PUD45" s="660" t="s">
        <v>283</v>
      </c>
      <c r="PUE45" s="562" t="s">
        <v>326</v>
      </c>
      <c r="PUF45" s="660" t="s">
        <v>283</v>
      </c>
      <c r="PUG45" s="562" t="s">
        <v>326</v>
      </c>
      <c r="PUH45" s="660" t="s">
        <v>283</v>
      </c>
      <c r="PUI45" s="562" t="s">
        <v>326</v>
      </c>
      <c r="PUJ45" s="660" t="s">
        <v>283</v>
      </c>
      <c r="PUK45" s="562" t="s">
        <v>326</v>
      </c>
      <c r="PUL45" s="660" t="s">
        <v>283</v>
      </c>
      <c r="PUM45" s="562" t="s">
        <v>326</v>
      </c>
      <c r="PUN45" s="660" t="s">
        <v>283</v>
      </c>
      <c r="PUO45" s="562" t="s">
        <v>326</v>
      </c>
      <c r="PUP45" s="660" t="s">
        <v>283</v>
      </c>
      <c r="PUQ45" s="562" t="s">
        <v>326</v>
      </c>
      <c r="PUR45" s="660" t="s">
        <v>283</v>
      </c>
      <c r="PUS45" s="562" t="s">
        <v>326</v>
      </c>
      <c r="PUT45" s="660" t="s">
        <v>283</v>
      </c>
      <c r="PUU45" s="562" t="s">
        <v>326</v>
      </c>
      <c r="PUV45" s="660" t="s">
        <v>283</v>
      </c>
      <c r="PUW45" s="562" t="s">
        <v>326</v>
      </c>
      <c r="PUX45" s="660" t="s">
        <v>283</v>
      </c>
      <c r="PUY45" s="562" t="s">
        <v>326</v>
      </c>
      <c r="PUZ45" s="660" t="s">
        <v>283</v>
      </c>
      <c r="PVA45" s="562" t="s">
        <v>326</v>
      </c>
      <c r="PVB45" s="660" t="s">
        <v>283</v>
      </c>
      <c r="PVC45" s="562" t="s">
        <v>326</v>
      </c>
      <c r="PVD45" s="660" t="s">
        <v>283</v>
      </c>
      <c r="PVE45" s="562" t="s">
        <v>326</v>
      </c>
      <c r="PVF45" s="660" t="s">
        <v>283</v>
      </c>
      <c r="PVG45" s="562" t="s">
        <v>326</v>
      </c>
      <c r="PVH45" s="660" t="s">
        <v>283</v>
      </c>
      <c r="PVI45" s="562" t="s">
        <v>326</v>
      </c>
      <c r="PVJ45" s="660" t="s">
        <v>283</v>
      </c>
      <c r="PVK45" s="562" t="s">
        <v>326</v>
      </c>
      <c r="PVL45" s="660" t="s">
        <v>283</v>
      </c>
      <c r="PVM45" s="562" t="s">
        <v>326</v>
      </c>
      <c r="PVN45" s="660" t="s">
        <v>283</v>
      </c>
      <c r="PVO45" s="562" t="s">
        <v>326</v>
      </c>
      <c r="PVP45" s="660" t="s">
        <v>283</v>
      </c>
      <c r="PVQ45" s="562" t="s">
        <v>326</v>
      </c>
      <c r="PVR45" s="660" t="s">
        <v>283</v>
      </c>
      <c r="PVS45" s="562" t="s">
        <v>326</v>
      </c>
      <c r="PVT45" s="660" t="s">
        <v>283</v>
      </c>
      <c r="PVU45" s="562" t="s">
        <v>326</v>
      </c>
      <c r="PVV45" s="660" t="s">
        <v>283</v>
      </c>
      <c r="PVW45" s="562" t="s">
        <v>326</v>
      </c>
      <c r="PVX45" s="660" t="s">
        <v>283</v>
      </c>
      <c r="PVY45" s="562" t="s">
        <v>326</v>
      </c>
      <c r="PVZ45" s="660" t="s">
        <v>283</v>
      </c>
      <c r="PWA45" s="562" t="s">
        <v>326</v>
      </c>
      <c r="PWB45" s="660" t="s">
        <v>283</v>
      </c>
      <c r="PWC45" s="562" t="s">
        <v>326</v>
      </c>
      <c r="PWD45" s="660" t="s">
        <v>283</v>
      </c>
      <c r="PWE45" s="562" t="s">
        <v>326</v>
      </c>
      <c r="PWF45" s="660" t="s">
        <v>283</v>
      </c>
      <c r="PWG45" s="562" t="s">
        <v>326</v>
      </c>
      <c r="PWH45" s="660" t="s">
        <v>283</v>
      </c>
      <c r="PWI45" s="562" t="s">
        <v>326</v>
      </c>
      <c r="PWJ45" s="660" t="s">
        <v>283</v>
      </c>
      <c r="PWK45" s="562" t="s">
        <v>326</v>
      </c>
      <c r="PWL45" s="660" t="s">
        <v>283</v>
      </c>
      <c r="PWM45" s="562" t="s">
        <v>326</v>
      </c>
      <c r="PWN45" s="660" t="s">
        <v>283</v>
      </c>
      <c r="PWO45" s="562" t="s">
        <v>326</v>
      </c>
      <c r="PWP45" s="660" t="s">
        <v>283</v>
      </c>
      <c r="PWQ45" s="562" t="s">
        <v>326</v>
      </c>
      <c r="PWR45" s="660" t="s">
        <v>283</v>
      </c>
      <c r="PWS45" s="562" t="s">
        <v>326</v>
      </c>
      <c r="PWT45" s="660" t="s">
        <v>283</v>
      </c>
      <c r="PWU45" s="562" t="s">
        <v>326</v>
      </c>
      <c r="PWV45" s="660" t="s">
        <v>283</v>
      </c>
      <c r="PWW45" s="562" t="s">
        <v>326</v>
      </c>
      <c r="PWX45" s="660" t="s">
        <v>283</v>
      </c>
      <c r="PWY45" s="562" t="s">
        <v>326</v>
      </c>
      <c r="PWZ45" s="660" t="s">
        <v>283</v>
      </c>
      <c r="PXA45" s="562" t="s">
        <v>326</v>
      </c>
      <c r="PXB45" s="660" t="s">
        <v>283</v>
      </c>
      <c r="PXC45" s="562" t="s">
        <v>326</v>
      </c>
      <c r="PXD45" s="660" t="s">
        <v>283</v>
      </c>
      <c r="PXE45" s="562" t="s">
        <v>326</v>
      </c>
      <c r="PXF45" s="660" t="s">
        <v>283</v>
      </c>
      <c r="PXG45" s="562" t="s">
        <v>326</v>
      </c>
      <c r="PXH45" s="660" t="s">
        <v>283</v>
      </c>
      <c r="PXI45" s="562" t="s">
        <v>326</v>
      </c>
      <c r="PXJ45" s="660" t="s">
        <v>283</v>
      </c>
      <c r="PXK45" s="562" t="s">
        <v>326</v>
      </c>
      <c r="PXL45" s="660" t="s">
        <v>283</v>
      </c>
      <c r="PXM45" s="562" t="s">
        <v>326</v>
      </c>
      <c r="PXN45" s="660" t="s">
        <v>283</v>
      </c>
      <c r="PXO45" s="562" t="s">
        <v>326</v>
      </c>
      <c r="PXP45" s="660" t="s">
        <v>283</v>
      </c>
      <c r="PXQ45" s="562" t="s">
        <v>326</v>
      </c>
      <c r="PXR45" s="660" t="s">
        <v>283</v>
      </c>
      <c r="PXS45" s="562" t="s">
        <v>326</v>
      </c>
      <c r="PXT45" s="660" t="s">
        <v>283</v>
      </c>
      <c r="PXU45" s="562" t="s">
        <v>326</v>
      </c>
      <c r="PXV45" s="660" t="s">
        <v>283</v>
      </c>
      <c r="PXW45" s="562" t="s">
        <v>326</v>
      </c>
      <c r="PXX45" s="660" t="s">
        <v>283</v>
      </c>
      <c r="PXY45" s="562" t="s">
        <v>326</v>
      </c>
      <c r="PXZ45" s="660" t="s">
        <v>283</v>
      </c>
      <c r="PYA45" s="562" t="s">
        <v>326</v>
      </c>
      <c r="PYB45" s="660" t="s">
        <v>283</v>
      </c>
      <c r="PYC45" s="562" t="s">
        <v>326</v>
      </c>
      <c r="PYD45" s="660" t="s">
        <v>283</v>
      </c>
      <c r="PYE45" s="562" t="s">
        <v>326</v>
      </c>
      <c r="PYF45" s="660" t="s">
        <v>283</v>
      </c>
      <c r="PYG45" s="562" t="s">
        <v>326</v>
      </c>
      <c r="PYH45" s="660" t="s">
        <v>283</v>
      </c>
      <c r="PYI45" s="562" t="s">
        <v>326</v>
      </c>
      <c r="PYJ45" s="660" t="s">
        <v>283</v>
      </c>
      <c r="PYK45" s="562" t="s">
        <v>326</v>
      </c>
      <c r="PYL45" s="660" t="s">
        <v>283</v>
      </c>
      <c r="PYM45" s="562" t="s">
        <v>326</v>
      </c>
      <c r="PYN45" s="660" t="s">
        <v>283</v>
      </c>
      <c r="PYO45" s="562" t="s">
        <v>326</v>
      </c>
      <c r="PYP45" s="660" t="s">
        <v>283</v>
      </c>
      <c r="PYQ45" s="562" t="s">
        <v>326</v>
      </c>
      <c r="PYR45" s="660" t="s">
        <v>283</v>
      </c>
      <c r="PYS45" s="562" t="s">
        <v>326</v>
      </c>
      <c r="PYT45" s="660" t="s">
        <v>283</v>
      </c>
      <c r="PYU45" s="562" t="s">
        <v>326</v>
      </c>
      <c r="PYV45" s="660" t="s">
        <v>283</v>
      </c>
      <c r="PYW45" s="562" t="s">
        <v>326</v>
      </c>
      <c r="PYX45" s="660" t="s">
        <v>283</v>
      </c>
      <c r="PYY45" s="562" t="s">
        <v>326</v>
      </c>
      <c r="PYZ45" s="660" t="s">
        <v>283</v>
      </c>
      <c r="PZA45" s="562" t="s">
        <v>326</v>
      </c>
      <c r="PZB45" s="660" t="s">
        <v>283</v>
      </c>
      <c r="PZC45" s="562" t="s">
        <v>326</v>
      </c>
      <c r="PZD45" s="660" t="s">
        <v>283</v>
      </c>
      <c r="PZE45" s="562" t="s">
        <v>326</v>
      </c>
      <c r="PZF45" s="660" t="s">
        <v>283</v>
      </c>
      <c r="PZG45" s="562" t="s">
        <v>326</v>
      </c>
      <c r="PZH45" s="660" t="s">
        <v>283</v>
      </c>
      <c r="PZI45" s="562" t="s">
        <v>326</v>
      </c>
      <c r="PZJ45" s="660" t="s">
        <v>283</v>
      </c>
      <c r="PZK45" s="562" t="s">
        <v>326</v>
      </c>
      <c r="PZL45" s="660" t="s">
        <v>283</v>
      </c>
      <c r="PZM45" s="562" t="s">
        <v>326</v>
      </c>
      <c r="PZN45" s="660" t="s">
        <v>283</v>
      </c>
      <c r="PZO45" s="562" t="s">
        <v>326</v>
      </c>
      <c r="PZP45" s="660" t="s">
        <v>283</v>
      </c>
      <c r="PZQ45" s="562" t="s">
        <v>326</v>
      </c>
      <c r="PZR45" s="660" t="s">
        <v>283</v>
      </c>
      <c r="PZS45" s="562" t="s">
        <v>326</v>
      </c>
      <c r="PZT45" s="660" t="s">
        <v>283</v>
      </c>
      <c r="PZU45" s="562" t="s">
        <v>326</v>
      </c>
      <c r="PZV45" s="660" t="s">
        <v>283</v>
      </c>
      <c r="PZW45" s="562" t="s">
        <v>326</v>
      </c>
      <c r="PZX45" s="660" t="s">
        <v>283</v>
      </c>
      <c r="PZY45" s="562" t="s">
        <v>326</v>
      </c>
      <c r="PZZ45" s="660" t="s">
        <v>283</v>
      </c>
      <c r="QAA45" s="562" t="s">
        <v>326</v>
      </c>
      <c r="QAB45" s="660" t="s">
        <v>283</v>
      </c>
      <c r="QAC45" s="562" t="s">
        <v>326</v>
      </c>
      <c r="QAD45" s="660" t="s">
        <v>283</v>
      </c>
      <c r="QAE45" s="562" t="s">
        <v>326</v>
      </c>
      <c r="QAF45" s="660" t="s">
        <v>283</v>
      </c>
      <c r="QAG45" s="562" t="s">
        <v>326</v>
      </c>
      <c r="QAH45" s="660" t="s">
        <v>283</v>
      </c>
      <c r="QAI45" s="562" t="s">
        <v>326</v>
      </c>
      <c r="QAJ45" s="660" t="s">
        <v>283</v>
      </c>
      <c r="QAK45" s="562" t="s">
        <v>326</v>
      </c>
      <c r="QAL45" s="660" t="s">
        <v>283</v>
      </c>
      <c r="QAM45" s="562" t="s">
        <v>326</v>
      </c>
      <c r="QAN45" s="660" t="s">
        <v>283</v>
      </c>
      <c r="QAO45" s="562" t="s">
        <v>326</v>
      </c>
      <c r="QAP45" s="660" t="s">
        <v>283</v>
      </c>
      <c r="QAQ45" s="562" t="s">
        <v>326</v>
      </c>
      <c r="QAR45" s="660" t="s">
        <v>283</v>
      </c>
      <c r="QAS45" s="562" t="s">
        <v>326</v>
      </c>
      <c r="QAT45" s="660" t="s">
        <v>283</v>
      </c>
      <c r="QAU45" s="562" t="s">
        <v>326</v>
      </c>
      <c r="QAV45" s="660" t="s">
        <v>283</v>
      </c>
      <c r="QAW45" s="562" t="s">
        <v>326</v>
      </c>
      <c r="QAX45" s="660" t="s">
        <v>283</v>
      </c>
      <c r="QAY45" s="562" t="s">
        <v>326</v>
      </c>
      <c r="QAZ45" s="660" t="s">
        <v>283</v>
      </c>
      <c r="QBA45" s="562" t="s">
        <v>326</v>
      </c>
      <c r="QBB45" s="660" t="s">
        <v>283</v>
      </c>
      <c r="QBC45" s="562" t="s">
        <v>326</v>
      </c>
      <c r="QBD45" s="660" t="s">
        <v>283</v>
      </c>
      <c r="QBE45" s="562" t="s">
        <v>326</v>
      </c>
      <c r="QBF45" s="660" t="s">
        <v>283</v>
      </c>
      <c r="QBG45" s="562" t="s">
        <v>326</v>
      </c>
      <c r="QBH45" s="660" t="s">
        <v>283</v>
      </c>
      <c r="QBI45" s="562" t="s">
        <v>326</v>
      </c>
      <c r="QBJ45" s="660" t="s">
        <v>283</v>
      </c>
      <c r="QBK45" s="562" t="s">
        <v>326</v>
      </c>
      <c r="QBL45" s="660" t="s">
        <v>283</v>
      </c>
      <c r="QBM45" s="562" t="s">
        <v>326</v>
      </c>
      <c r="QBN45" s="660" t="s">
        <v>283</v>
      </c>
      <c r="QBO45" s="562" t="s">
        <v>326</v>
      </c>
      <c r="QBP45" s="660" t="s">
        <v>283</v>
      </c>
      <c r="QBQ45" s="562" t="s">
        <v>326</v>
      </c>
      <c r="QBR45" s="660" t="s">
        <v>283</v>
      </c>
      <c r="QBS45" s="562" t="s">
        <v>326</v>
      </c>
      <c r="QBT45" s="660" t="s">
        <v>283</v>
      </c>
      <c r="QBU45" s="562" t="s">
        <v>326</v>
      </c>
      <c r="QBV45" s="660" t="s">
        <v>283</v>
      </c>
      <c r="QBW45" s="562" t="s">
        <v>326</v>
      </c>
      <c r="QBX45" s="660" t="s">
        <v>283</v>
      </c>
      <c r="QBY45" s="562" t="s">
        <v>326</v>
      </c>
      <c r="QBZ45" s="660" t="s">
        <v>283</v>
      </c>
      <c r="QCA45" s="562" t="s">
        <v>326</v>
      </c>
      <c r="QCB45" s="660" t="s">
        <v>283</v>
      </c>
      <c r="QCC45" s="562" t="s">
        <v>326</v>
      </c>
      <c r="QCD45" s="660" t="s">
        <v>283</v>
      </c>
      <c r="QCE45" s="562" t="s">
        <v>326</v>
      </c>
      <c r="QCF45" s="660" t="s">
        <v>283</v>
      </c>
      <c r="QCG45" s="562" t="s">
        <v>326</v>
      </c>
      <c r="QCH45" s="660" t="s">
        <v>283</v>
      </c>
      <c r="QCI45" s="562" t="s">
        <v>326</v>
      </c>
      <c r="QCJ45" s="660" t="s">
        <v>283</v>
      </c>
      <c r="QCK45" s="562" t="s">
        <v>326</v>
      </c>
      <c r="QCL45" s="660" t="s">
        <v>283</v>
      </c>
      <c r="QCM45" s="562" t="s">
        <v>326</v>
      </c>
      <c r="QCN45" s="660" t="s">
        <v>283</v>
      </c>
      <c r="QCO45" s="562" t="s">
        <v>326</v>
      </c>
      <c r="QCP45" s="660" t="s">
        <v>283</v>
      </c>
      <c r="QCQ45" s="562" t="s">
        <v>326</v>
      </c>
      <c r="QCR45" s="660" t="s">
        <v>283</v>
      </c>
      <c r="QCS45" s="562" t="s">
        <v>326</v>
      </c>
      <c r="QCT45" s="660" t="s">
        <v>283</v>
      </c>
      <c r="QCU45" s="562" t="s">
        <v>326</v>
      </c>
      <c r="QCV45" s="660" t="s">
        <v>283</v>
      </c>
      <c r="QCW45" s="562" t="s">
        <v>326</v>
      </c>
      <c r="QCX45" s="660" t="s">
        <v>283</v>
      </c>
      <c r="QCY45" s="562" t="s">
        <v>326</v>
      </c>
      <c r="QCZ45" s="660" t="s">
        <v>283</v>
      </c>
      <c r="QDA45" s="562" t="s">
        <v>326</v>
      </c>
      <c r="QDB45" s="660" t="s">
        <v>283</v>
      </c>
      <c r="QDC45" s="562" t="s">
        <v>326</v>
      </c>
      <c r="QDD45" s="660" t="s">
        <v>283</v>
      </c>
      <c r="QDE45" s="562" t="s">
        <v>326</v>
      </c>
      <c r="QDF45" s="660" t="s">
        <v>283</v>
      </c>
      <c r="QDG45" s="562" t="s">
        <v>326</v>
      </c>
      <c r="QDH45" s="660" t="s">
        <v>283</v>
      </c>
      <c r="QDI45" s="562" t="s">
        <v>326</v>
      </c>
      <c r="QDJ45" s="660" t="s">
        <v>283</v>
      </c>
      <c r="QDK45" s="562" t="s">
        <v>326</v>
      </c>
      <c r="QDL45" s="660" t="s">
        <v>283</v>
      </c>
      <c r="QDM45" s="562" t="s">
        <v>326</v>
      </c>
      <c r="QDN45" s="660" t="s">
        <v>283</v>
      </c>
      <c r="QDO45" s="562" t="s">
        <v>326</v>
      </c>
      <c r="QDP45" s="660" t="s">
        <v>283</v>
      </c>
      <c r="QDQ45" s="562" t="s">
        <v>326</v>
      </c>
      <c r="QDR45" s="660" t="s">
        <v>283</v>
      </c>
      <c r="QDS45" s="562" t="s">
        <v>326</v>
      </c>
      <c r="QDT45" s="660" t="s">
        <v>283</v>
      </c>
      <c r="QDU45" s="562" t="s">
        <v>326</v>
      </c>
      <c r="QDV45" s="660" t="s">
        <v>283</v>
      </c>
      <c r="QDW45" s="562" t="s">
        <v>326</v>
      </c>
      <c r="QDX45" s="660" t="s">
        <v>283</v>
      </c>
      <c r="QDY45" s="562" t="s">
        <v>326</v>
      </c>
      <c r="QDZ45" s="660" t="s">
        <v>283</v>
      </c>
      <c r="QEA45" s="562" t="s">
        <v>326</v>
      </c>
      <c r="QEB45" s="660" t="s">
        <v>283</v>
      </c>
      <c r="QEC45" s="562" t="s">
        <v>326</v>
      </c>
      <c r="QED45" s="660" t="s">
        <v>283</v>
      </c>
      <c r="QEE45" s="562" t="s">
        <v>326</v>
      </c>
      <c r="QEF45" s="660" t="s">
        <v>283</v>
      </c>
      <c r="QEG45" s="562" t="s">
        <v>326</v>
      </c>
      <c r="QEH45" s="660" t="s">
        <v>283</v>
      </c>
      <c r="QEI45" s="562" t="s">
        <v>326</v>
      </c>
      <c r="QEJ45" s="660" t="s">
        <v>283</v>
      </c>
      <c r="QEK45" s="562" t="s">
        <v>326</v>
      </c>
      <c r="QEL45" s="660" t="s">
        <v>283</v>
      </c>
      <c r="QEM45" s="562" t="s">
        <v>326</v>
      </c>
      <c r="QEN45" s="660" t="s">
        <v>283</v>
      </c>
      <c r="QEO45" s="562" t="s">
        <v>326</v>
      </c>
      <c r="QEP45" s="660" t="s">
        <v>283</v>
      </c>
      <c r="QEQ45" s="562" t="s">
        <v>326</v>
      </c>
      <c r="QER45" s="660" t="s">
        <v>283</v>
      </c>
      <c r="QES45" s="562" t="s">
        <v>326</v>
      </c>
      <c r="QET45" s="660" t="s">
        <v>283</v>
      </c>
      <c r="QEU45" s="562" t="s">
        <v>326</v>
      </c>
      <c r="QEV45" s="660" t="s">
        <v>283</v>
      </c>
      <c r="QEW45" s="562" t="s">
        <v>326</v>
      </c>
      <c r="QEX45" s="660" t="s">
        <v>283</v>
      </c>
      <c r="QEY45" s="562" t="s">
        <v>326</v>
      </c>
      <c r="QEZ45" s="660" t="s">
        <v>283</v>
      </c>
      <c r="QFA45" s="562" t="s">
        <v>326</v>
      </c>
      <c r="QFB45" s="660" t="s">
        <v>283</v>
      </c>
      <c r="QFC45" s="562" t="s">
        <v>326</v>
      </c>
      <c r="QFD45" s="660" t="s">
        <v>283</v>
      </c>
      <c r="QFE45" s="562" t="s">
        <v>326</v>
      </c>
      <c r="QFF45" s="660" t="s">
        <v>283</v>
      </c>
      <c r="QFG45" s="562" t="s">
        <v>326</v>
      </c>
      <c r="QFH45" s="660" t="s">
        <v>283</v>
      </c>
      <c r="QFI45" s="562" t="s">
        <v>326</v>
      </c>
      <c r="QFJ45" s="660" t="s">
        <v>283</v>
      </c>
      <c r="QFK45" s="562" t="s">
        <v>326</v>
      </c>
      <c r="QFL45" s="660" t="s">
        <v>283</v>
      </c>
      <c r="QFM45" s="562" t="s">
        <v>326</v>
      </c>
      <c r="QFN45" s="660" t="s">
        <v>283</v>
      </c>
      <c r="QFO45" s="562" t="s">
        <v>326</v>
      </c>
      <c r="QFP45" s="660" t="s">
        <v>283</v>
      </c>
      <c r="QFQ45" s="562" t="s">
        <v>326</v>
      </c>
      <c r="QFR45" s="660" t="s">
        <v>283</v>
      </c>
      <c r="QFS45" s="562" t="s">
        <v>326</v>
      </c>
      <c r="QFT45" s="660" t="s">
        <v>283</v>
      </c>
      <c r="QFU45" s="562" t="s">
        <v>326</v>
      </c>
      <c r="QFV45" s="660" t="s">
        <v>283</v>
      </c>
      <c r="QFW45" s="562" t="s">
        <v>326</v>
      </c>
      <c r="QFX45" s="660" t="s">
        <v>283</v>
      </c>
      <c r="QFY45" s="562" t="s">
        <v>326</v>
      </c>
      <c r="QFZ45" s="660" t="s">
        <v>283</v>
      </c>
      <c r="QGA45" s="562" t="s">
        <v>326</v>
      </c>
      <c r="QGB45" s="660" t="s">
        <v>283</v>
      </c>
      <c r="QGC45" s="562" t="s">
        <v>326</v>
      </c>
      <c r="QGD45" s="660" t="s">
        <v>283</v>
      </c>
      <c r="QGE45" s="562" t="s">
        <v>326</v>
      </c>
      <c r="QGF45" s="660" t="s">
        <v>283</v>
      </c>
      <c r="QGG45" s="562" t="s">
        <v>326</v>
      </c>
      <c r="QGH45" s="660" t="s">
        <v>283</v>
      </c>
      <c r="QGI45" s="562" t="s">
        <v>326</v>
      </c>
      <c r="QGJ45" s="660" t="s">
        <v>283</v>
      </c>
      <c r="QGK45" s="562" t="s">
        <v>326</v>
      </c>
      <c r="QGL45" s="660" t="s">
        <v>283</v>
      </c>
      <c r="QGM45" s="562" t="s">
        <v>326</v>
      </c>
      <c r="QGN45" s="660" t="s">
        <v>283</v>
      </c>
      <c r="QGO45" s="562" t="s">
        <v>326</v>
      </c>
      <c r="QGP45" s="660" t="s">
        <v>283</v>
      </c>
      <c r="QGQ45" s="562" t="s">
        <v>326</v>
      </c>
      <c r="QGR45" s="660" t="s">
        <v>283</v>
      </c>
      <c r="QGS45" s="562" t="s">
        <v>326</v>
      </c>
      <c r="QGT45" s="660" t="s">
        <v>283</v>
      </c>
      <c r="QGU45" s="562" t="s">
        <v>326</v>
      </c>
      <c r="QGV45" s="660" t="s">
        <v>283</v>
      </c>
      <c r="QGW45" s="562" t="s">
        <v>326</v>
      </c>
      <c r="QGX45" s="660" t="s">
        <v>283</v>
      </c>
      <c r="QGY45" s="562" t="s">
        <v>326</v>
      </c>
      <c r="QGZ45" s="660" t="s">
        <v>283</v>
      </c>
      <c r="QHA45" s="562" t="s">
        <v>326</v>
      </c>
      <c r="QHB45" s="660" t="s">
        <v>283</v>
      </c>
      <c r="QHC45" s="562" t="s">
        <v>326</v>
      </c>
      <c r="QHD45" s="660" t="s">
        <v>283</v>
      </c>
      <c r="QHE45" s="562" t="s">
        <v>326</v>
      </c>
      <c r="QHF45" s="660" t="s">
        <v>283</v>
      </c>
      <c r="QHG45" s="562" t="s">
        <v>326</v>
      </c>
      <c r="QHH45" s="660" t="s">
        <v>283</v>
      </c>
      <c r="QHI45" s="562" t="s">
        <v>326</v>
      </c>
      <c r="QHJ45" s="660" t="s">
        <v>283</v>
      </c>
      <c r="QHK45" s="562" t="s">
        <v>326</v>
      </c>
      <c r="QHL45" s="660" t="s">
        <v>283</v>
      </c>
      <c r="QHM45" s="562" t="s">
        <v>326</v>
      </c>
      <c r="QHN45" s="660" t="s">
        <v>283</v>
      </c>
      <c r="QHO45" s="562" t="s">
        <v>326</v>
      </c>
      <c r="QHP45" s="660" t="s">
        <v>283</v>
      </c>
      <c r="QHQ45" s="562" t="s">
        <v>326</v>
      </c>
      <c r="QHR45" s="660" t="s">
        <v>283</v>
      </c>
      <c r="QHS45" s="562" t="s">
        <v>326</v>
      </c>
      <c r="QHT45" s="660" t="s">
        <v>283</v>
      </c>
      <c r="QHU45" s="562" t="s">
        <v>326</v>
      </c>
      <c r="QHV45" s="660" t="s">
        <v>283</v>
      </c>
      <c r="QHW45" s="562" t="s">
        <v>326</v>
      </c>
      <c r="QHX45" s="660" t="s">
        <v>283</v>
      </c>
      <c r="QHY45" s="562" t="s">
        <v>326</v>
      </c>
      <c r="QHZ45" s="660" t="s">
        <v>283</v>
      </c>
      <c r="QIA45" s="562" t="s">
        <v>326</v>
      </c>
      <c r="QIB45" s="660" t="s">
        <v>283</v>
      </c>
      <c r="QIC45" s="562" t="s">
        <v>326</v>
      </c>
      <c r="QID45" s="660" t="s">
        <v>283</v>
      </c>
      <c r="QIE45" s="562" t="s">
        <v>326</v>
      </c>
      <c r="QIF45" s="660" t="s">
        <v>283</v>
      </c>
      <c r="QIG45" s="562" t="s">
        <v>326</v>
      </c>
      <c r="QIH45" s="660" t="s">
        <v>283</v>
      </c>
      <c r="QII45" s="562" t="s">
        <v>326</v>
      </c>
      <c r="QIJ45" s="660" t="s">
        <v>283</v>
      </c>
      <c r="QIK45" s="562" t="s">
        <v>326</v>
      </c>
      <c r="QIL45" s="660" t="s">
        <v>283</v>
      </c>
      <c r="QIM45" s="562" t="s">
        <v>326</v>
      </c>
      <c r="QIN45" s="660" t="s">
        <v>283</v>
      </c>
      <c r="QIO45" s="562" t="s">
        <v>326</v>
      </c>
      <c r="QIP45" s="660" t="s">
        <v>283</v>
      </c>
      <c r="QIQ45" s="562" t="s">
        <v>326</v>
      </c>
      <c r="QIR45" s="660" t="s">
        <v>283</v>
      </c>
      <c r="QIS45" s="562" t="s">
        <v>326</v>
      </c>
      <c r="QIT45" s="660" t="s">
        <v>283</v>
      </c>
      <c r="QIU45" s="562" t="s">
        <v>326</v>
      </c>
      <c r="QIV45" s="660" t="s">
        <v>283</v>
      </c>
      <c r="QIW45" s="562" t="s">
        <v>326</v>
      </c>
      <c r="QIX45" s="660" t="s">
        <v>283</v>
      </c>
      <c r="QIY45" s="562" t="s">
        <v>326</v>
      </c>
      <c r="QIZ45" s="660" t="s">
        <v>283</v>
      </c>
      <c r="QJA45" s="562" t="s">
        <v>326</v>
      </c>
      <c r="QJB45" s="660" t="s">
        <v>283</v>
      </c>
      <c r="QJC45" s="562" t="s">
        <v>326</v>
      </c>
      <c r="QJD45" s="660" t="s">
        <v>283</v>
      </c>
      <c r="QJE45" s="562" t="s">
        <v>326</v>
      </c>
      <c r="QJF45" s="660" t="s">
        <v>283</v>
      </c>
      <c r="QJG45" s="562" t="s">
        <v>326</v>
      </c>
      <c r="QJH45" s="660" t="s">
        <v>283</v>
      </c>
      <c r="QJI45" s="562" t="s">
        <v>326</v>
      </c>
      <c r="QJJ45" s="660" t="s">
        <v>283</v>
      </c>
      <c r="QJK45" s="562" t="s">
        <v>326</v>
      </c>
      <c r="QJL45" s="660" t="s">
        <v>283</v>
      </c>
      <c r="QJM45" s="562" t="s">
        <v>326</v>
      </c>
      <c r="QJN45" s="660" t="s">
        <v>283</v>
      </c>
      <c r="QJO45" s="562" t="s">
        <v>326</v>
      </c>
      <c r="QJP45" s="660" t="s">
        <v>283</v>
      </c>
      <c r="QJQ45" s="562" t="s">
        <v>326</v>
      </c>
      <c r="QJR45" s="660" t="s">
        <v>283</v>
      </c>
      <c r="QJS45" s="562" t="s">
        <v>326</v>
      </c>
      <c r="QJT45" s="660" t="s">
        <v>283</v>
      </c>
      <c r="QJU45" s="562" t="s">
        <v>326</v>
      </c>
      <c r="QJV45" s="660" t="s">
        <v>283</v>
      </c>
      <c r="QJW45" s="562" t="s">
        <v>326</v>
      </c>
      <c r="QJX45" s="660" t="s">
        <v>283</v>
      </c>
      <c r="QJY45" s="562" t="s">
        <v>326</v>
      </c>
      <c r="QJZ45" s="660" t="s">
        <v>283</v>
      </c>
      <c r="QKA45" s="562" t="s">
        <v>326</v>
      </c>
      <c r="QKB45" s="660" t="s">
        <v>283</v>
      </c>
      <c r="QKC45" s="562" t="s">
        <v>326</v>
      </c>
      <c r="QKD45" s="660" t="s">
        <v>283</v>
      </c>
      <c r="QKE45" s="562" t="s">
        <v>326</v>
      </c>
      <c r="QKF45" s="660" t="s">
        <v>283</v>
      </c>
      <c r="QKG45" s="562" t="s">
        <v>326</v>
      </c>
      <c r="QKH45" s="660" t="s">
        <v>283</v>
      </c>
      <c r="QKI45" s="562" t="s">
        <v>326</v>
      </c>
      <c r="QKJ45" s="660" t="s">
        <v>283</v>
      </c>
      <c r="QKK45" s="562" t="s">
        <v>326</v>
      </c>
      <c r="QKL45" s="660" t="s">
        <v>283</v>
      </c>
      <c r="QKM45" s="562" t="s">
        <v>326</v>
      </c>
      <c r="QKN45" s="660" t="s">
        <v>283</v>
      </c>
      <c r="QKO45" s="562" t="s">
        <v>326</v>
      </c>
      <c r="QKP45" s="660" t="s">
        <v>283</v>
      </c>
      <c r="QKQ45" s="562" t="s">
        <v>326</v>
      </c>
      <c r="QKR45" s="660" t="s">
        <v>283</v>
      </c>
      <c r="QKS45" s="562" t="s">
        <v>326</v>
      </c>
      <c r="QKT45" s="660" t="s">
        <v>283</v>
      </c>
      <c r="QKU45" s="562" t="s">
        <v>326</v>
      </c>
      <c r="QKV45" s="660" t="s">
        <v>283</v>
      </c>
      <c r="QKW45" s="562" t="s">
        <v>326</v>
      </c>
      <c r="QKX45" s="660" t="s">
        <v>283</v>
      </c>
      <c r="QKY45" s="562" t="s">
        <v>326</v>
      </c>
      <c r="QKZ45" s="660" t="s">
        <v>283</v>
      </c>
      <c r="QLA45" s="562" t="s">
        <v>326</v>
      </c>
      <c r="QLB45" s="660" t="s">
        <v>283</v>
      </c>
      <c r="QLC45" s="562" t="s">
        <v>326</v>
      </c>
      <c r="QLD45" s="660" t="s">
        <v>283</v>
      </c>
      <c r="QLE45" s="562" t="s">
        <v>326</v>
      </c>
      <c r="QLF45" s="660" t="s">
        <v>283</v>
      </c>
      <c r="QLG45" s="562" t="s">
        <v>326</v>
      </c>
      <c r="QLH45" s="660" t="s">
        <v>283</v>
      </c>
      <c r="QLI45" s="562" t="s">
        <v>326</v>
      </c>
      <c r="QLJ45" s="660" t="s">
        <v>283</v>
      </c>
      <c r="QLK45" s="562" t="s">
        <v>326</v>
      </c>
      <c r="QLL45" s="660" t="s">
        <v>283</v>
      </c>
      <c r="QLM45" s="562" t="s">
        <v>326</v>
      </c>
      <c r="QLN45" s="660" t="s">
        <v>283</v>
      </c>
      <c r="QLO45" s="562" t="s">
        <v>326</v>
      </c>
      <c r="QLP45" s="660" t="s">
        <v>283</v>
      </c>
      <c r="QLQ45" s="562" t="s">
        <v>326</v>
      </c>
      <c r="QLR45" s="660" t="s">
        <v>283</v>
      </c>
      <c r="QLS45" s="562" t="s">
        <v>326</v>
      </c>
      <c r="QLT45" s="660" t="s">
        <v>283</v>
      </c>
      <c r="QLU45" s="562" t="s">
        <v>326</v>
      </c>
      <c r="QLV45" s="660" t="s">
        <v>283</v>
      </c>
      <c r="QLW45" s="562" t="s">
        <v>326</v>
      </c>
      <c r="QLX45" s="660" t="s">
        <v>283</v>
      </c>
      <c r="QLY45" s="562" t="s">
        <v>326</v>
      </c>
      <c r="QLZ45" s="660" t="s">
        <v>283</v>
      </c>
      <c r="QMA45" s="562" t="s">
        <v>326</v>
      </c>
      <c r="QMB45" s="660" t="s">
        <v>283</v>
      </c>
      <c r="QMC45" s="562" t="s">
        <v>326</v>
      </c>
      <c r="QMD45" s="660" t="s">
        <v>283</v>
      </c>
      <c r="QME45" s="562" t="s">
        <v>326</v>
      </c>
      <c r="QMF45" s="660" t="s">
        <v>283</v>
      </c>
      <c r="QMG45" s="562" t="s">
        <v>326</v>
      </c>
      <c r="QMH45" s="660" t="s">
        <v>283</v>
      </c>
      <c r="QMI45" s="562" t="s">
        <v>326</v>
      </c>
      <c r="QMJ45" s="660" t="s">
        <v>283</v>
      </c>
      <c r="QMK45" s="562" t="s">
        <v>326</v>
      </c>
      <c r="QML45" s="660" t="s">
        <v>283</v>
      </c>
      <c r="QMM45" s="562" t="s">
        <v>326</v>
      </c>
      <c r="QMN45" s="660" t="s">
        <v>283</v>
      </c>
      <c r="QMO45" s="562" t="s">
        <v>326</v>
      </c>
      <c r="QMP45" s="660" t="s">
        <v>283</v>
      </c>
      <c r="QMQ45" s="562" t="s">
        <v>326</v>
      </c>
      <c r="QMR45" s="660" t="s">
        <v>283</v>
      </c>
      <c r="QMS45" s="562" t="s">
        <v>326</v>
      </c>
      <c r="QMT45" s="660" t="s">
        <v>283</v>
      </c>
      <c r="QMU45" s="562" t="s">
        <v>326</v>
      </c>
      <c r="QMV45" s="660" t="s">
        <v>283</v>
      </c>
      <c r="QMW45" s="562" t="s">
        <v>326</v>
      </c>
      <c r="QMX45" s="660" t="s">
        <v>283</v>
      </c>
      <c r="QMY45" s="562" t="s">
        <v>326</v>
      </c>
      <c r="QMZ45" s="660" t="s">
        <v>283</v>
      </c>
      <c r="QNA45" s="562" t="s">
        <v>326</v>
      </c>
      <c r="QNB45" s="660" t="s">
        <v>283</v>
      </c>
      <c r="QNC45" s="562" t="s">
        <v>326</v>
      </c>
      <c r="QND45" s="660" t="s">
        <v>283</v>
      </c>
      <c r="QNE45" s="562" t="s">
        <v>326</v>
      </c>
      <c r="QNF45" s="660" t="s">
        <v>283</v>
      </c>
      <c r="QNG45" s="562" t="s">
        <v>326</v>
      </c>
      <c r="QNH45" s="660" t="s">
        <v>283</v>
      </c>
      <c r="QNI45" s="562" t="s">
        <v>326</v>
      </c>
      <c r="QNJ45" s="660" t="s">
        <v>283</v>
      </c>
      <c r="QNK45" s="562" t="s">
        <v>326</v>
      </c>
      <c r="QNL45" s="660" t="s">
        <v>283</v>
      </c>
      <c r="QNM45" s="562" t="s">
        <v>326</v>
      </c>
      <c r="QNN45" s="660" t="s">
        <v>283</v>
      </c>
      <c r="QNO45" s="562" t="s">
        <v>326</v>
      </c>
      <c r="QNP45" s="660" t="s">
        <v>283</v>
      </c>
      <c r="QNQ45" s="562" t="s">
        <v>326</v>
      </c>
      <c r="QNR45" s="660" t="s">
        <v>283</v>
      </c>
      <c r="QNS45" s="562" t="s">
        <v>326</v>
      </c>
      <c r="QNT45" s="660" t="s">
        <v>283</v>
      </c>
      <c r="QNU45" s="562" t="s">
        <v>326</v>
      </c>
      <c r="QNV45" s="660" t="s">
        <v>283</v>
      </c>
      <c r="QNW45" s="562" t="s">
        <v>326</v>
      </c>
      <c r="QNX45" s="660" t="s">
        <v>283</v>
      </c>
      <c r="QNY45" s="562" t="s">
        <v>326</v>
      </c>
      <c r="QNZ45" s="660" t="s">
        <v>283</v>
      </c>
      <c r="QOA45" s="562" t="s">
        <v>326</v>
      </c>
      <c r="QOB45" s="660" t="s">
        <v>283</v>
      </c>
      <c r="QOC45" s="562" t="s">
        <v>326</v>
      </c>
      <c r="QOD45" s="660" t="s">
        <v>283</v>
      </c>
      <c r="QOE45" s="562" t="s">
        <v>326</v>
      </c>
      <c r="QOF45" s="660" t="s">
        <v>283</v>
      </c>
      <c r="QOG45" s="562" t="s">
        <v>326</v>
      </c>
      <c r="QOH45" s="660" t="s">
        <v>283</v>
      </c>
      <c r="QOI45" s="562" t="s">
        <v>326</v>
      </c>
      <c r="QOJ45" s="660" t="s">
        <v>283</v>
      </c>
      <c r="QOK45" s="562" t="s">
        <v>326</v>
      </c>
      <c r="QOL45" s="660" t="s">
        <v>283</v>
      </c>
      <c r="QOM45" s="562" t="s">
        <v>326</v>
      </c>
      <c r="QON45" s="660" t="s">
        <v>283</v>
      </c>
      <c r="QOO45" s="562" t="s">
        <v>326</v>
      </c>
      <c r="QOP45" s="660" t="s">
        <v>283</v>
      </c>
      <c r="QOQ45" s="562" t="s">
        <v>326</v>
      </c>
      <c r="QOR45" s="660" t="s">
        <v>283</v>
      </c>
      <c r="QOS45" s="562" t="s">
        <v>326</v>
      </c>
      <c r="QOT45" s="660" t="s">
        <v>283</v>
      </c>
      <c r="QOU45" s="562" t="s">
        <v>326</v>
      </c>
      <c r="QOV45" s="660" t="s">
        <v>283</v>
      </c>
      <c r="QOW45" s="562" t="s">
        <v>326</v>
      </c>
      <c r="QOX45" s="660" t="s">
        <v>283</v>
      </c>
      <c r="QOY45" s="562" t="s">
        <v>326</v>
      </c>
      <c r="QOZ45" s="660" t="s">
        <v>283</v>
      </c>
      <c r="QPA45" s="562" t="s">
        <v>326</v>
      </c>
      <c r="QPB45" s="660" t="s">
        <v>283</v>
      </c>
      <c r="QPC45" s="562" t="s">
        <v>326</v>
      </c>
      <c r="QPD45" s="660" t="s">
        <v>283</v>
      </c>
      <c r="QPE45" s="562" t="s">
        <v>326</v>
      </c>
      <c r="QPF45" s="660" t="s">
        <v>283</v>
      </c>
      <c r="QPG45" s="562" t="s">
        <v>326</v>
      </c>
      <c r="QPH45" s="660" t="s">
        <v>283</v>
      </c>
      <c r="QPI45" s="562" t="s">
        <v>326</v>
      </c>
      <c r="QPJ45" s="660" t="s">
        <v>283</v>
      </c>
      <c r="QPK45" s="562" t="s">
        <v>326</v>
      </c>
      <c r="QPL45" s="660" t="s">
        <v>283</v>
      </c>
      <c r="QPM45" s="562" t="s">
        <v>326</v>
      </c>
      <c r="QPN45" s="660" t="s">
        <v>283</v>
      </c>
      <c r="QPO45" s="562" t="s">
        <v>326</v>
      </c>
      <c r="QPP45" s="660" t="s">
        <v>283</v>
      </c>
      <c r="QPQ45" s="562" t="s">
        <v>326</v>
      </c>
      <c r="QPR45" s="660" t="s">
        <v>283</v>
      </c>
      <c r="QPS45" s="562" t="s">
        <v>326</v>
      </c>
      <c r="QPT45" s="660" t="s">
        <v>283</v>
      </c>
      <c r="QPU45" s="562" t="s">
        <v>326</v>
      </c>
      <c r="QPV45" s="660" t="s">
        <v>283</v>
      </c>
      <c r="QPW45" s="562" t="s">
        <v>326</v>
      </c>
      <c r="QPX45" s="660" t="s">
        <v>283</v>
      </c>
      <c r="QPY45" s="562" t="s">
        <v>326</v>
      </c>
      <c r="QPZ45" s="660" t="s">
        <v>283</v>
      </c>
      <c r="QQA45" s="562" t="s">
        <v>326</v>
      </c>
      <c r="QQB45" s="660" t="s">
        <v>283</v>
      </c>
      <c r="QQC45" s="562" t="s">
        <v>326</v>
      </c>
      <c r="QQD45" s="660" t="s">
        <v>283</v>
      </c>
      <c r="QQE45" s="562" t="s">
        <v>326</v>
      </c>
      <c r="QQF45" s="660" t="s">
        <v>283</v>
      </c>
      <c r="QQG45" s="562" t="s">
        <v>326</v>
      </c>
      <c r="QQH45" s="660" t="s">
        <v>283</v>
      </c>
      <c r="QQI45" s="562" t="s">
        <v>326</v>
      </c>
      <c r="QQJ45" s="660" t="s">
        <v>283</v>
      </c>
      <c r="QQK45" s="562" t="s">
        <v>326</v>
      </c>
      <c r="QQL45" s="660" t="s">
        <v>283</v>
      </c>
      <c r="QQM45" s="562" t="s">
        <v>326</v>
      </c>
      <c r="QQN45" s="660" t="s">
        <v>283</v>
      </c>
      <c r="QQO45" s="562" t="s">
        <v>326</v>
      </c>
      <c r="QQP45" s="660" t="s">
        <v>283</v>
      </c>
      <c r="QQQ45" s="562" t="s">
        <v>326</v>
      </c>
      <c r="QQR45" s="660" t="s">
        <v>283</v>
      </c>
      <c r="QQS45" s="562" t="s">
        <v>326</v>
      </c>
      <c r="QQT45" s="660" t="s">
        <v>283</v>
      </c>
      <c r="QQU45" s="562" t="s">
        <v>326</v>
      </c>
      <c r="QQV45" s="660" t="s">
        <v>283</v>
      </c>
      <c r="QQW45" s="562" t="s">
        <v>326</v>
      </c>
      <c r="QQX45" s="660" t="s">
        <v>283</v>
      </c>
      <c r="QQY45" s="562" t="s">
        <v>326</v>
      </c>
      <c r="QQZ45" s="660" t="s">
        <v>283</v>
      </c>
      <c r="QRA45" s="562" t="s">
        <v>326</v>
      </c>
      <c r="QRB45" s="660" t="s">
        <v>283</v>
      </c>
      <c r="QRC45" s="562" t="s">
        <v>326</v>
      </c>
      <c r="QRD45" s="660" t="s">
        <v>283</v>
      </c>
      <c r="QRE45" s="562" t="s">
        <v>326</v>
      </c>
      <c r="QRF45" s="660" t="s">
        <v>283</v>
      </c>
      <c r="QRG45" s="562" t="s">
        <v>326</v>
      </c>
      <c r="QRH45" s="660" t="s">
        <v>283</v>
      </c>
      <c r="QRI45" s="562" t="s">
        <v>326</v>
      </c>
      <c r="QRJ45" s="660" t="s">
        <v>283</v>
      </c>
      <c r="QRK45" s="562" t="s">
        <v>326</v>
      </c>
      <c r="QRL45" s="660" t="s">
        <v>283</v>
      </c>
      <c r="QRM45" s="562" t="s">
        <v>326</v>
      </c>
      <c r="QRN45" s="660" t="s">
        <v>283</v>
      </c>
      <c r="QRO45" s="562" t="s">
        <v>326</v>
      </c>
      <c r="QRP45" s="660" t="s">
        <v>283</v>
      </c>
      <c r="QRQ45" s="562" t="s">
        <v>326</v>
      </c>
      <c r="QRR45" s="660" t="s">
        <v>283</v>
      </c>
      <c r="QRS45" s="562" t="s">
        <v>326</v>
      </c>
      <c r="QRT45" s="660" t="s">
        <v>283</v>
      </c>
      <c r="QRU45" s="562" t="s">
        <v>326</v>
      </c>
      <c r="QRV45" s="660" t="s">
        <v>283</v>
      </c>
      <c r="QRW45" s="562" t="s">
        <v>326</v>
      </c>
      <c r="QRX45" s="660" t="s">
        <v>283</v>
      </c>
      <c r="QRY45" s="562" t="s">
        <v>326</v>
      </c>
      <c r="QRZ45" s="660" t="s">
        <v>283</v>
      </c>
      <c r="QSA45" s="562" t="s">
        <v>326</v>
      </c>
      <c r="QSB45" s="660" t="s">
        <v>283</v>
      </c>
      <c r="QSC45" s="562" t="s">
        <v>326</v>
      </c>
      <c r="QSD45" s="660" t="s">
        <v>283</v>
      </c>
      <c r="QSE45" s="562" t="s">
        <v>326</v>
      </c>
      <c r="QSF45" s="660" t="s">
        <v>283</v>
      </c>
      <c r="QSG45" s="562" t="s">
        <v>326</v>
      </c>
      <c r="QSH45" s="660" t="s">
        <v>283</v>
      </c>
      <c r="QSI45" s="562" t="s">
        <v>326</v>
      </c>
      <c r="QSJ45" s="660" t="s">
        <v>283</v>
      </c>
      <c r="QSK45" s="562" t="s">
        <v>326</v>
      </c>
      <c r="QSL45" s="660" t="s">
        <v>283</v>
      </c>
      <c r="QSM45" s="562" t="s">
        <v>326</v>
      </c>
      <c r="QSN45" s="660" t="s">
        <v>283</v>
      </c>
      <c r="QSO45" s="562" t="s">
        <v>326</v>
      </c>
      <c r="QSP45" s="660" t="s">
        <v>283</v>
      </c>
      <c r="QSQ45" s="562" t="s">
        <v>326</v>
      </c>
      <c r="QSR45" s="660" t="s">
        <v>283</v>
      </c>
      <c r="QSS45" s="562" t="s">
        <v>326</v>
      </c>
      <c r="QST45" s="660" t="s">
        <v>283</v>
      </c>
      <c r="QSU45" s="562" t="s">
        <v>326</v>
      </c>
      <c r="QSV45" s="660" t="s">
        <v>283</v>
      </c>
      <c r="QSW45" s="562" t="s">
        <v>326</v>
      </c>
      <c r="QSX45" s="660" t="s">
        <v>283</v>
      </c>
      <c r="QSY45" s="562" t="s">
        <v>326</v>
      </c>
      <c r="QSZ45" s="660" t="s">
        <v>283</v>
      </c>
      <c r="QTA45" s="562" t="s">
        <v>326</v>
      </c>
      <c r="QTB45" s="660" t="s">
        <v>283</v>
      </c>
      <c r="QTC45" s="562" t="s">
        <v>326</v>
      </c>
      <c r="QTD45" s="660" t="s">
        <v>283</v>
      </c>
      <c r="QTE45" s="562" t="s">
        <v>326</v>
      </c>
      <c r="QTF45" s="660" t="s">
        <v>283</v>
      </c>
      <c r="QTG45" s="562" t="s">
        <v>326</v>
      </c>
      <c r="QTH45" s="660" t="s">
        <v>283</v>
      </c>
      <c r="QTI45" s="562" t="s">
        <v>326</v>
      </c>
      <c r="QTJ45" s="660" t="s">
        <v>283</v>
      </c>
      <c r="QTK45" s="562" t="s">
        <v>326</v>
      </c>
      <c r="QTL45" s="660" t="s">
        <v>283</v>
      </c>
      <c r="QTM45" s="562" t="s">
        <v>326</v>
      </c>
      <c r="QTN45" s="660" t="s">
        <v>283</v>
      </c>
      <c r="QTO45" s="562" t="s">
        <v>326</v>
      </c>
      <c r="QTP45" s="660" t="s">
        <v>283</v>
      </c>
      <c r="QTQ45" s="562" t="s">
        <v>326</v>
      </c>
      <c r="QTR45" s="660" t="s">
        <v>283</v>
      </c>
      <c r="QTS45" s="562" t="s">
        <v>326</v>
      </c>
      <c r="QTT45" s="660" t="s">
        <v>283</v>
      </c>
      <c r="QTU45" s="562" t="s">
        <v>326</v>
      </c>
      <c r="QTV45" s="660" t="s">
        <v>283</v>
      </c>
      <c r="QTW45" s="562" t="s">
        <v>326</v>
      </c>
      <c r="QTX45" s="660" t="s">
        <v>283</v>
      </c>
      <c r="QTY45" s="562" t="s">
        <v>326</v>
      </c>
      <c r="QTZ45" s="660" t="s">
        <v>283</v>
      </c>
      <c r="QUA45" s="562" t="s">
        <v>326</v>
      </c>
      <c r="QUB45" s="660" t="s">
        <v>283</v>
      </c>
      <c r="QUC45" s="562" t="s">
        <v>326</v>
      </c>
      <c r="QUD45" s="660" t="s">
        <v>283</v>
      </c>
      <c r="QUE45" s="562" t="s">
        <v>326</v>
      </c>
      <c r="QUF45" s="660" t="s">
        <v>283</v>
      </c>
      <c r="QUG45" s="562" t="s">
        <v>326</v>
      </c>
      <c r="QUH45" s="660" t="s">
        <v>283</v>
      </c>
      <c r="QUI45" s="562" t="s">
        <v>326</v>
      </c>
      <c r="QUJ45" s="660" t="s">
        <v>283</v>
      </c>
      <c r="QUK45" s="562" t="s">
        <v>326</v>
      </c>
      <c r="QUL45" s="660" t="s">
        <v>283</v>
      </c>
      <c r="QUM45" s="562" t="s">
        <v>326</v>
      </c>
      <c r="QUN45" s="660" t="s">
        <v>283</v>
      </c>
      <c r="QUO45" s="562" t="s">
        <v>326</v>
      </c>
      <c r="QUP45" s="660" t="s">
        <v>283</v>
      </c>
      <c r="QUQ45" s="562" t="s">
        <v>326</v>
      </c>
      <c r="QUR45" s="660" t="s">
        <v>283</v>
      </c>
      <c r="QUS45" s="562" t="s">
        <v>326</v>
      </c>
      <c r="QUT45" s="660" t="s">
        <v>283</v>
      </c>
      <c r="QUU45" s="562" t="s">
        <v>326</v>
      </c>
      <c r="QUV45" s="660" t="s">
        <v>283</v>
      </c>
      <c r="QUW45" s="562" t="s">
        <v>326</v>
      </c>
      <c r="QUX45" s="660" t="s">
        <v>283</v>
      </c>
      <c r="QUY45" s="562" t="s">
        <v>326</v>
      </c>
      <c r="QUZ45" s="660" t="s">
        <v>283</v>
      </c>
      <c r="QVA45" s="562" t="s">
        <v>326</v>
      </c>
      <c r="QVB45" s="660" t="s">
        <v>283</v>
      </c>
      <c r="QVC45" s="562" t="s">
        <v>326</v>
      </c>
      <c r="QVD45" s="660" t="s">
        <v>283</v>
      </c>
      <c r="QVE45" s="562" t="s">
        <v>326</v>
      </c>
      <c r="QVF45" s="660" t="s">
        <v>283</v>
      </c>
      <c r="QVG45" s="562" t="s">
        <v>326</v>
      </c>
      <c r="QVH45" s="660" t="s">
        <v>283</v>
      </c>
      <c r="QVI45" s="562" t="s">
        <v>326</v>
      </c>
      <c r="QVJ45" s="660" t="s">
        <v>283</v>
      </c>
      <c r="QVK45" s="562" t="s">
        <v>326</v>
      </c>
      <c r="QVL45" s="660" t="s">
        <v>283</v>
      </c>
      <c r="QVM45" s="562" t="s">
        <v>326</v>
      </c>
      <c r="QVN45" s="660" t="s">
        <v>283</v>
      </c>
      <c r="QVO45" s="562" t="s">
        <v>326</v>
      </c>
      <c r="QVP45" s="660" t="s">
        <v>283</v>
      </c>
      <c r="QVQ45" s="562" t="s">
        <v>326</v>
      </c>
      <c r="QVR45" s="660" t="s">
        <v>283</v>
      </c>
      <c r="QVS45" s="562" t="s">
        <v>326</v>
      </c>
      <c r="QVT45" s="660" t="s">
        <v>283</v>
      </c>
      <c r="QVU45" s="562" t="s">
        <v>326</v>
      </c>
      <c r="QVV45" s="660" t="s">
        <v>283</v>
      </c>
      <c r="QVW45" s="562" t="s">
        <v>326</v>
      </c>
      <c r="QVX45" s="660" t="s">
        <v>283</v>
      </c>
      <c r="QVY45" s="562" t="s">
        <v>326</v>
      </c>
      <c r="QVZ45" s="660" t="s">
        <v>283</v>
      </c>
      <c r="QWA45" s="562" t="s">
        <v>326</v>
      </c>
      <c r="QWB45" s="660" t="s">
        <v>283</v>
      </c>
      <c r="QWC45" s="562" t="s">
        <v>326</v>
      </c>
      <c r="QWD45" s="660" t="s">
        <v>283</v>
      </c>
      <c r="QWE45" s="562" t="s">
        <v>326</v>
      </c>
      <c r="QWF45" s="660" t="s">
        <v>283</v>
      </c>
      <c r="QWG45" s="562" t="s">
        <v>326</v>
      </c>
      <c r="QWH45" s="660" t="s">
        <v>283</v>
      </c>
      <c r="QWI45" s="562" t="s">
        <v>326</v>
      </c>
      <c r="QWJ45" s="660" t="s">
        <v>283</v>
      </c>
      <c r="QWK45" s="562" t="s">
        <v>326</v>
      </c>
      <c r="QWL45" s="660" t="s">
        <v>283</v>
      </c>
      <c r="QWM45" s="562" t="s">
        <v>326</v>
      </c>
      <c r="QWN45" s="660" t="s">
        <v>283</v>
      </c>
      <c r="QWO45" s="562" t="s">
        <v>326</v>
      </c>
      <c r="QWP45" s="660" t="s">
        <v>283</v>
      </c>
      <c r="QWQ45" s="562" t="s">
        <v>326</v>
      </c>
      <c r="QWR45" s="660" t="s">
        <v>283</v>
      </c>
      <c r="QWS45" s="562" t="s">
        <v>326</v>
      </c>
      <c r="QWT45" s="660" t="s">
        <v>283</v>
      </c>
      <c r="QWU45" s="562" t="s">
        <v>326</v>
      </c>
      <c r="QWV45" s="660" t="s">
        <v>283</v>
      </c>
      <c r="QWW45" s="562" t="s">
        <v>326</v>
      </c>
      <c r="QWX45" s="660" t="s">
        <v>283</v>
      </c>
      <c r="QWY45" s="562" t="s">
        <v>326</v>
      </c>
      <c r="QWZ45" s="660" t="s">
        <v>283</v>
      </c>
      <c r="QXA45" s="562" t="s">
        <v>326</v>
      </c>
      <c r="QXB45" s="660" t="s">
        <v>283</v>
      </c>
      <c r="QXC45" s="562" t="s">
        <v>326</v>
      </c>
      <c r="QXD45" s="660" t="s">
        <v>283</v>
      </c>
      <c r="QXE45" s="562" t="s">
        <v>326</v>
      </c>
      <c r="QXF45" s="660" t="s">
        <v>283</v>
      </c>
      <c r="QXG45" s="562" t="s">
        <v>326</v>
      </c>
      <c r="QXH45" s="660" t="s">
        <v>283</v>
      </c>
      <c r="QXI45" s="562" t="s">
        <v>326</v>
      </c>
      <c r="QXJ45" s="660" t="s">
        <v>283</v>
      </c>
      <c r="QXK45" s="562" t="s">
        <v>326</v>
      </c>
      <c r="QXL45" s="660" t="s">
        <v>283</v>
      </c>
      <c r="QXM45" s="562" t="s">
        <v>326</v>
      </c>
      <c r="QXN45" s="660" t="s">
        <v>283</v>
      </c>
      <c r="QXO45" s="562" t="s">
        <v>326</v>
      </c>
      <c r="QXP45" s="660" t="s">
        <v>283</v>
      </c>
      <c r="QXQ45" s="562" t="s">
        <v>326</v>
      </c>
      <c r="QXR45" s="660" t="s">
        <v>283</v>
      </c>
      <c r="QXS45" s="562" t="s">
        <v>326</v>
      </c>
      <c r="QXT45" s="660" t="s">
        <v>283</v>
      </c>
      <c r="QXU45" s="562" t="s">
        <v>326</v>
      </c>
      <c r="QXV45" s="660" t="s">
        <v>283</v>
      </c>
      <c r="QXW45" s="562" t="s">
        <v>326</v>
      </c>
      <c r="QXX45" s="660" t="s">
        <v>283</v>
      </c>
      <c r="QXY45" s="562" t="s">
        <v>326</v>
      </c>
      <c r="QXZ45" s="660" t="s">
        <v>283</v>
      </c>
      <c r="QYA45" s="562" t="s">
        <v>326</v>
      </c>
      <c r="QYB45" s="660" t="s">
        <v>283</v>
      </c>
      <c r="QYC45" s="562" t="s">
        <v>326</v>
      </c>
      <c r="QYD45" s="660" t="s">
        <v>283</v>
      </c>
      <c r="QYE45" s="562" t="s">
        <v>326</v>
      </c>
      <c r="QYF45" s="660" t="s">
        <v>283</v>
      </c>
      <c r="QYG45" s="562" t="s">
        <v>326</v>
      </c>
      <c r="QYH45" s="660" t="s">
        <v>283</v>
      </c>
      <c r="QYI45" s="562" t="s">
        <v>326</v>
      </c>
      <c r="QYJ45" s="660" t="s">
        <v>283</v>
      </c>
      <c r="QYK45" s="562" t="s">
        <v>326</v>
      </c>
      <c r="QYL45" s="660" t="s">
        <v>283</v>
      </c>
      <c r="QYM45" s="562" t="s">
        <v>326</v>
      </c>
      <c r="QYN45" s="660" t="s">
        <v>283</v>
      </c>
      <c r="QYO45" s="562" t="s">
        <v>326</v>
      </c>
      <c r="QYP45" s="660" t="s">
        <v>283</v>
      </c>
      <c r="QYQ45" s="562" t="s">
        <v>326</v>
      </c>
      <c r="QYR45" s="660" t="s">
        <v>283</v>
      </c>
      <c r="QYS45" s="562" t="s">
        <v>326</v>
      </c>
      <c r="QYT45" s="660" t="s">
        <v>283</v>
      </c>
      <c r="QYU45" s="562" t="s">
        <v>326</v>
      </c>
      <c r="QYV45" s="660" t="s">
        <v>283</v>
      </c>
      <c r="QYW45" s="562" t="s">
        <v>326</v>
      </c>
      <c r="QYX45" s="660" t="s">
        <v>283</v>
      </c>
      <c r="QYY45" s="562" t="s">
        <v>326</v>
      </c>
      <c r="QYZ45" s="660" t="s">
        <v>283</v>
      </c>
      <c r="QZA45" s="562" t="s">
        <v>326</v>
      </c>
      <c r="QZB45" s="660" t="s">
        <v>283</v>
      </c>
      <c r="QZC45" s="562" t="s">
        <v>326</v>
      </c>
      <c r="QZD45" s="660" t="s">
        <v>283</v>
      </c>
      <c r="QZE45" s="562" t="s">
        <v>326</v>
      </c>
      <c r="QZF45" s="660" t="s">
        <v>283</v>
      </c>
      <c r="QZG45" s="562" t="s">
        <v>326</v>
      </c>
      <c r="QZH45" s="660" t="s">
        <v>283</v>
      </c>
      <c r="QZI45" s="562" t="s">
        <v>326</v>
      </c>
      <c r="QZJ45" s="660" t="s">
        <v>283</v>
      </c>
      <c r="QZK45" s="562" t="s">
        <v>326</v>
      </c>
      <c r="QZL45" s="660" t="s">
        <v>283</v>
      </c>
      <c r="QZM45" s="562" t="s">
        <v>326</v>
      </c>
      <c r="QZN45" s="660" t="s">
        <v>283</v>
      </c>
      <c r="QZO45" s="562" t="s">
        <v>326</v>
      </c>
      <c r="QZP45" s="660" t="s">
        <v>283</v>
      </c>
      <c r="QZQ45" s="562" t="s">
        <v>326</v>
      </c>
      <c r="QZR45" s="660" t="s">
        <v>283</v>
      </c>
      <c r="QZS45" s="562" t="s">
        <v>326</v>
      </c>
      <c r="QZT45" s="660" t="s">
        <v>283</v>
      </c>
      <c r="QZU45" s="562" t="s">
        <v>326</v>
      </c>
      <c r="QZV45" s="660" t="s">
        <v>283</v>
      </c>
      <c r="QZW45" s="562" t="s">
        <v>326</v>
      </c>
      <c r="QZX45" s="660" t="s">
        <v>283</v>
      </c>
      <c r="QZY45" s="562" t="s">
        <v>326</v>
      </c>
      <c r="QZZ45" s="660" t="s">
        <v>283</v>
      </c>
      <c r="RAA45" s="562" t="s">
        <v>326</v>
      </c>
      <c r="RAB45" s="660" t="s">
        <v>283</v>
      </c>
      <c r="RAC45" s="562" t="s">
        <v>326</v>
      </c>
      <c r="RAD45" s="660" t="s">
        <v>283</v>
      </c>
      <c r="RAE45" s="562" t="s">
        <v>326</v>
      </c>
      <c r="RAF45" s="660" t="s">
        <v>283</v>
      </c>
      <c r="RAG45" s="562" t="s">
        <v>326</v>
      </c>
      <c r="RAH45" s="660" t="s">
        <v>283</v>
      </c>
      <c r="RAI45" s="562" t="s">
        <v>326</v>
      </c>
      <c r="RAJ45" s="660" t="s">
        <v>283</v>
      </c>
      <c r="RAK45" s="562" t="s">
        <v>326</v>
      </c>
      <c r="RAL45" s="660" t="s">
        <v>283</v>
      </c>
      <c r="RAM45" s="562" t="s">
        <v>326</v>
      </c>
      <c r="RAN45" s="660" t="s">
        <v>283</v>
      </c>
      <c r="RAO45" s="562" t="s">
        <v>326</v>
      </c>
      <c r="RAP45" s="660" t="s">
        <v>283</v>
      </c>
      <c r="RAQ45" s="562" t="s">
        <v>326</v>
      </c>
      <c r="RAR45" s="660" t="s">
        <v>283</v>
      </c>
      <c r="RAS45" s="562" t="s">
        <v>326</v>
      </c>
      <c r="RAT45" s="660" t="s">
        <v>283</v>
      </c>
      <c r="RAU45" s="562" t="s">
        <v>326</v>
      </c>
      <c r="RAV45" s="660" t="s">
        <v>283</v>
      </c>
      <c r="RAW45" s="562" t="s">
        <v>326</v>
      </c>
      <c r="RAX45" s="660" t="s">
        <v>283</v>
      </c>
      <c r="RAY45" s="562" t="s">
        <v>326</v>
      </c>
      <c r="RAZ45" s="660" t="s">
        <v>283</v>
      </c>
      <c r="RBA45" s="562" t="s">
        <v>326</v>
      </c>
      <c r="RBB45" s="660" t="s">
        <v>283</v>
      </c>
      <c r="RBC45" s="562" t="s">
        <v>326</v>
      </c>
      <c r="RBD45" s="660" t="s">
        <v>283</v>
      </c>
      <c r="RBE45" s="562" t="s">
        <v>326</v>
      </c>
      <c r="RBF45" s="660" t="s">
        <v>283</v>
      </c>
      <c r="RBG45" s="562" t="s">
        <v>326</v>
      </c>
      <c r="RBH45" s="660" t="s">
        <v>283</v>
      </c>
      <c r="RBI45" s="562" t="s">
        <v>326</v>
      </c>
      <c r="RBJ45" s="660" t="s">
        <v>283</v>
      </c>
      <c r="RBK45" s="562" t="s">
        <v>326</v>
      </c>
      <c r="RBL45" s="660" t="s">
        <v>283</v>
      </c>
      <c r="RBM45" s="562" t="s">
        <v>326</v>
      </c>
      <c r="RBN45" s="660" t="s">
        <v>283</v>
      </c>
      <c r="RBO45" s="562" t="s">
        <v>326</v>
      </c>
      <c r="RBP45" s="660" t="s">
        <v>283</v>
      </c>
      <c r="RBQ45" s="562" t="s">
        <v>326</v>
      </c>
      <c r="RBR45" s="660" t="s">
        <v>283</v>
      </c>
      <c r="RBS45" s="562" t="s">
        <v>326</v>
      </c>
      <c r="RBT45" s="660" t="s">
        <v>283</v>
      </c>
      <c r="RBU45" s="562" t="s">
        <v>326</v>
      </c>
      <c r="RBV45" s="660" t="s">
        <v>283</v>
      </c>
      <c r="RBW45" s="562" t="s">
        <v>326</v>
      </c>
      <c r="RBX45" s="660" t="s">
        <v>283</v>
      </c>
      <c r="RBY45" s="562" t="s">
        <v>326</v>
      </c>
      <c r="RBZ45" s="660" t="s">
        <v>283</v>
      </c>
      <c r="RCA45" s="562" t="s">
        <v>326</v>
      </c>
      <c r="RCB45" s="660" t="s">
        <v>283</v>
      </c>
      <c r="RCC45" s="562" t="s">
        <v>326</v>
      </c>
      <c r="RCD45" s="660" t="s">
        <v>283</v>
      </c>
      <c r="RCE45" s="562" t="s">
        <v>326</v>
      </c>
      <c r="RCF45" s="660" t="s">
        <v>283</v>
      </c>
      <c r="RCG45" s="562" t="s">
        <v>326</v>
      </c>
      <c r="RCH45" s="660" t="s">
        <v>283</v>
      </c>
      <c r="RCI45" s="562" t="s">
        <v>326</v>
      </c>
      <c r="RCJ45" s="660" t="s">
        <v>283</v>
      </c>
      <c r="RCK45" s="562" t="s">
        <v>326</v>
      </c>
      <c r="RCL45" s="660" t="s">
        <v>283</v>
      </c>
      <c r="RCM45" s="562" t="s">
        <v>326</v>
      </c>
      <c r="RCN45" s="660" t="s">
        <v>283</v>
      </c>
      <c r="RCO45" s="562" t="s">
        <v>326</v>
      </c>
      <c r="RCP45" s="660" t="s">
        <v>283</v>
      </c>
      <c r="RCQ45" s="562" t="s">
        <v>326</v>
      </c>
      <c r="RCR45" s="660" t="s">
        <v>283</v>
      </c>
      <c r="RCS45" s="562" t="s">
        <v>326</v>
      </c>
      <c r="RCT45" s="660" t="s">
        <v>283</v>
      </c>
      <c r="RCU45" s="562" t="s">
        <v>326</v>
      </c>
      <c r="RCV45" s="660" t="s">
        <v>283</v>
      </c>
      <c r="RCW45" s="562" t="s">
        <v>326</v>
      </c>
      <c r="RCX45" s="660" t="s">
        <v>283</v>
      </c>
      <c r="RCY45" s="562" t="s">
        <v>326</v>
      </c>
      <c r="RCZ45" s="660" t="s">
        <v>283</v>
      </c>
      <c r="RDA45" s="562" t="s">
        <v>326</v>
      </c>
      <c r="RDB45" s="660" t="s">
        <v>283</v>
      </c>
      <c r="RDC45" s="562" t="s">
        <v>326</v>
      </c>
      <c r="RDD45" s="660" t="s">
        <v>283</v>
      </c>
      <c r="RDE45" s="562" t="s">
        <v>326</v>
      </c>
      <c r="RDF45" s="660" t="s">
        <v>283</v>
      </c>
      <c r="RDG45" s="562" t="s">
        <v>326</v>
      </c>
      <c r="RDH45" s="660" t="s">
        <v>283</v>
      </c>
      <c r="RDI45" s="562" t="s">
        <v>326</v>
      </c>
      <c r="RDJ45" s="660" t="s">
        <v>283</v>
      </c>
      <c r="RDK45" s="562" t="s">
        <v>326</v>
      </c>
      <c r="RDL45" s="660" t="s">
        <v>283</v>
      </c>
      <c r="RDM45" s="562" t="s">
        <v>326</v>
      </c>
      <c r="RDN45" s="660" t="s">
        <v>283</v>
      </c>
      <c r="RDO45" s="562" t="s">
        <v>326</v>
      </c>
      <c r="RDP45" s="660" t="s">
        <v>283</v>
      </c>
      <c r="RDQ45" s="562" t="s">
        <v>326</v>
      </c>
      <c r="RDR45" s="660" t="s">
        <v>283</v>
      </c>
      <c r="RDS45" s="562" t="s">
        <v>326</v>
      </c>
      <c r="RDT45" s="660" t="s">
        <v>283</v>
      </c>
      <c r="RDU45" s="562" t="s">
        <v>326</v>
      </c>
      <c r="RDV45" s="660" t="s">
        <v>283</v>
      </c>
      <c r="RDW45" s="562" t="s">
        <v>326</v>
      </c>
      <c r="RDX45" s="660" t="s">
        <v>283</v>
      </c>
      <c r="RDY45" s="562" t="s">
        <v>326</v>
      </c>
      <c r="RDZ45" s="660" t="s">
        <v>283</v>
      </c>
      <c r="REA45" s="562" t="s">
        <v>326</v>
      </c>
      <c r="REB45" s="660" t="s">
        <v>283</v>
      </c>
      <c r="REC45" s="562" t="s">
        <v>326</v>
      </c>
      <c r="RED45" s="660" t="s">
        <v>283</v>
      </c>
      <c r="REE45" s="562" t="s">
        <v>326</v>
      </c>
      <c r="REF45" s="660" t="s">
        <v>283</v>
      </c>
      <c r="REG45" s="562" t="s">
        <v>326</v>
      </c>
      <c r="REH45" s="660" t="s">
        <v>283</v>
      </c>
      <c r="REI45" s="562" t="s">
        <v>326</v>
      </c>
      <c r="REJ45" s="660" t="s">
        <v>283</v>
      </c>
      <c r="REK45" s="562" t="s">
        <v>326</v>
      </c>
      <c r="REL45" s="660" t="s">
        <v>283</v>
      </c>
      <c r="REM45" s="562" t="s">
        <v>326</v>
      </c>
      <c r="REN45" s="660" t="s">
        <v>283</v>
      </c>
      <c r="REO45" s="562" t="s">
        <v>326</v>
      </c>
      <c r="REP45" s="660" t="s">
        <v>283</v>
      </c>
      <c r="REQ45" s="562" t="s">
        <v>326</v>
      </c>
      <c r="RER45" s="660" t="s">
        <v>283</v>
      </c>
      <c r="RES45" s="562" t="s">
        <v>326</v>
      </c>
      <c r="RET45" s="660" t="s">
        <v>283</v>
      </c>
      <c r="REU45" s="562" t="s">
        <v>326</v>
      </c>
      <c r="REV45" s="660" t="s">
        <v>283</v>
      </c>
      <c r="REW45" s="562" t="s">
        <v>326</v>
      </c>
      <c r="REX45" s="660" t="s">
        <v>283</v>
      </c>
      <c r="REY45" s="562" t="s">
        <v>326</v>
      </c>
      <c r="REZ45" s="660" t="s">
        <v>283</v>
      </c>
      <c r="RFA45" s="562" t="s">
        <v>326</v>
      </c>
      <c r="RFB45" s="660" t="s">
        <v>283</v>
      </c>
      <c r="RFC45" s="562" t="s">
        <v>326</v>
      </c>
      <c r="RFD45" s="660" t="s">
        <v>283</v>
      </c>
      <c r="RFE45" s="562" t="s">
        <v>326</v>
      </c>
      <c r="RFF45" s="660" t="s">
        <v>283</v>
      </c>
      <c r="RFG45" s="562" t="s">
        <v>326</v>
      </c>
      <c r="RFH45" s="660" t="s">
        <v>283</v>
      </c>
      <c r="RFI45" s="562" t="s">
        <v>326</v>
      </c>
      <c r="RFJ45" s="660" t="s">
        <v>283</v>
      </c>
      <c r="RFK45" s="562" t="s">
        <v>326</v>
      </c>
      <c r="RFL45" s="660" t="s">
        <v>283</v>
      </c>
      <c r="RFM45" s="562" t="s">
        <v>326</v>
      </c>
      <c r="RFN45" s="660" t="s">
        <v>283</v>
      </c>
      <c r="RFO45" s="562" t="s">
        <v>326</v>
      </c>
      <c r="RFP45" s="660" t="s">
        <v>283</v>
      </c>
      <c r="RFQ45" s="562" t="s">
        <v>326</v>
      </c>
      <c r="RFR45" s="660" t="s">
        <v>283</v>
      </c>
      <c r="RFS45" s="562" t="s">
        <v>326</v>
      </c>
      <c r="RFT45" s="660" t="s">
        <v>283</v>
      </c>
      <c r="RFU45" s="562" t="s">
        <v>326</v>
      </c>
      <c r="RFV45" s="660" t="s">
        <v>283</v>
      </c>
      <c r="RFW45" s="562" t="s">
        <v>326</v>
      </c>
      <c r="RFX45" s="660" t="s">
        <v>283</v>
      </c>
      <c r="RFY45" s="562" t="s">
        <v>326</v>
      </c>
      <c r="RFZ45" s="660" t="s">
        <v>283</v>
      </c>
      <c r="RGA45" s="562" t="s">
        <v>326</v>
      </c>
      <c r="RGB45" s="660" t="s">
        <v>283</v>
      </c>
      <c r="RGC45" s="562" t="s">
        <v>326</v>
      </c>
      <c r="RGD45" s="660" t="s">
        <v>283</v>
      </c>
      <c r="RGE45" s="562" t="s">
        <v>326</v>
      </c>
      <c r="RGF45" s="660" t="s">
        <v>283</v>
      </c>
      <c r="RGG45" s="562" t="s">
        <v>326</v>
      </c>
      <c r="RGH45" s="660" t="s">
        <v>283</v>
      </c>
      <c r="RGI45" s="562" t="s">
        <v>326</v>
      </c>
      <c r="RGJ45" s="660" t="s">
        <v>283</v>
      </c>
      <c r="RGK45" s="562" t="s">
        <v>326</v>
      </c>
      <c r="RGL45" s="660" t="s">
        <v>283</v>
      </c>
      <c r="RGM45" s="562" t="s">
        <v>326</v>
      </c>
      <c r="RGN45" s="660" t="s">
        <v>283</v>
      </c>
      <c r="RGO45" s="562" t="s">
        <v>326</v>
      </c>
      <c r="RGP45" s="660" t="s">
        <v>283</v>
      </c>
      <c r="RGQ45" s="562" t="s">
        <v>326</v>
      </c>
      <c r="RGR45" s="660" t="s">
        <v>283</v>
      </c>
      <c r="RGS45" s="562" t="s">
        <v>326</v>
      </c>
      <c r="RGT45" s="660" t="s">
        <v>283</v>
      </c>
      <c r="RGU45" s="562" t="s">
        <v>326</v>
      </c>
      <c r="RGV45" s="660" t="s">
        <v>283</v>
      </c>
      <c r="RGW45" s="562" t="s">
        <v>326</v>
      </c>
      <c r="RGX45" s="660" t="s">
        <v>283</v>
      </c>
      <c r="RGY45" s="562" t="s">
        <v>326</v>
      </c>
      <c r="RGZ45" s="660" t="s">
        <v>283</v>
      </c>
      <c r="RHA45" s="562" t="s">
        <v>326</v>
      </c>
      <c r="RHB45" s="660" t="s">
        <v>283</v>
      </c>
      <c r="RHC45" s="562" t="s">
        <v>326</v>
      </c>
      <c r="RHD45" s="660" t="s">
        <v>283</v>
      </c>
      <c r="RHE45" s="562" t="s">
        <v>326</v>
      </c>
      <c r="RHF45" s="660" t="s">
        <v>283</v>
      </c>
      <c r="RHG45" s="562" t="s">
        <v>326</v>
      </c>
      <c r="RHH45" s="660" t="s">
        <v>283</v>
      </c>
      <c r="RHI45" s="562" t="s">
        <v>326</v>
      </c>
      <c r="RHJ45" s="660" t="s">
        <v>283</v>
      </c>
      <c r="RHK45" s="562" t="s">
        <v>326</v>
      </c>
      <c r="RHL45" s="660" t="s">
        <v>283</v>
      </c>
      <c r="RHM45" s="562" t="s">
        <v>326</v>
      </c>
      <c r="RHN45" s="660" t="s">
        <v>283</v>
      </c>
      <c r="RHO45" s="562" t="s">
        <v>326</v>
      </c>
      <c r="RHP45" s="660" t="s">
        <v>283</v>
      </c>
      <c r="RHQ45" s="562" t="s">
        <v>326</v>
      </c>
      <c r="RHR45" s="660" t="s">
        <v>283</v>
      </c>
      <c r="RHS45" s="562" t="s">
        <v>326</v>
      </c>
      <c r="RHT45" s="660" t="s">
        <v>283</v>
      </c>
      <c r="RHU45" s="562" t="s">
        <v>326</v>
      </c>
      <c r="RHV45" s="660" t="s">
        <v>283</v>
      </c>
      <c r="RHW45" s="562" t="s">
        <v>326</v>
      </c>
      <c r="RHX45" s="660" t="s">
        <v>283</v>
      </c>
      <c r="RHY45" s="562" t="s">
        <v>326</v>
      </c>
      <c r="RHZ45" s="660" t="s">
        <v>283</v>
      </c>
      <c r="RIA45" s="562" t="s">
        <v>326</v>
      </c>
      <c r="RIB45" s="660" t="s">
        <v>283</v>
      </c>
      <c r="RIC45" s="562" t="s">
        <v>326</v>
      </c>
      <c r="RID45" s="660" t="s">
        <v>283</v>
      </c>
      <c r="RIE45" s="562" t="s">
        <v>326</v>
      </c>
      <c r="RIF45" s="660" t="s">
        <v>283</v>
      </c>
      <c r="RIG45" s="562" t="s">
        <v>326</v>
      </c>
      <c r="RIH45" s="660" t="s">
        <v>283</v>
      </c>
      <c r="RII45" s="562" t="s">
        <v>326</v>
      </c>
      <c r="RIJ45" s="660" t="s">
        <v>283</v>
      </c>
      <c r="RIK45" s="562" t="s">
        <v>326</v>
      </c>
      <c r="RIL45" s="660" t="s">
        <v>283</v>
      </c>
      <c r="RIM45" s="562" t="s">
        <v>326</v>
      </c>
      <c r="RIN45" s="660" t="s">
        <v>283</v>
      </c>
      <c r="RIO45" s="562" t="s">
        <v>326</v>
      </c>
      <c r="RIP45" s="660" t="s">
        <v>283</v>
      </c>
      <c r="RIQ45" s="562" t="s">
        <v>326</v>
      </c>
      <c r="RIR45" s="660" t="s">
        <v>283</v>
      </c>
      <c r="RIS45" s="562" t="s">
        <v>326</v>
      </c>
      <c r="RIT45" s="660" t="s">
        <v>283</v>
      </c>
      <c r="RIU45" s="562" t="s">
        <v>326</v>
      </c>
      <c r="RIV45" s="660" t="s">
        <v>283</v>
      </c>
      <c r="RIW45" s="562" t="s">
        <v>326</v>
      </c>
      <c r="RIX45" s="660" t="s">
        <v>283</v>
      </c>
      <c r="RIY45" s="562" t="s">
        <v>326</v>
      </c>
      <c r="RIZ45" s="660" t="s">
        <v>283</v>
      </c>
      <c r="RJA45" s="562" t="s">
        <v>326</v>
      </c>
      <c r="RJB45" s="660" t="s">
        <v>283</v>
      </c>
      <c r="RJC45" s="562" t="s">
        <v>326</v>
      </c>
      <c r="RJD45" s="660" t="s">
        <v>283</v>
      </c>
      <c r="RJE45" s="562" t="s">
        <v>326</v>
      </c>
      <c r="RJF45" s="660" t="s">
        <v>283</v>
      </c>
      <c r="RJG45" s="562" t="s">
        <v>326</v>
      </c>
      <c r="RJH45" s="660" t="s">
        <v>283</v>
      </c>
      <c r="RJI45" s="562" t="s">
        <v>326</v>
      </c>
      <c r="RJJ45" s="660" t="s">
        <v>283</v>
      </c>
      <c r="RJK45" s="562" t="s">
        <v>326</v>
      </c>
      <c r="RJL45" s="660" t="s">
        <v>283</v>
      </c>
      <c r="RJM45" s="562" t="s">
        <v>326</v>
      </c>
      <c r="RJN45" s="660" t="s">
        <v>283</v>
      </c>
      <c r="RJO45" s="562" t="s">
        <v>326</v>
      </c>
      <c r="RJP45" s="660" t="s">
        <v>283</v>
      </c>
      <c r="RJQ45" s="562" t="s">
        <v>326</v>
      </c>
      <c r="RJR45" s="660" t="s">
        <v>283</v>
      </c>
      <c r="RJS45" s="562" t="s">
        <v>326</v>
      </c>
      <c r="RJT45" s="660" t="s">
        <v>283</v>
      </c>
      <c r="RJU45" s="562" t="s">
        <v>326</v>
      </c>
      <c r="RJV45" s="660" t="s">
        <v>283</v>
      </c>
      <c r="RJW45" s="562" t="s">
        <v>326</v>
      </c>
      <c r="RJX45" s="660" t="s">
        <v>283</v>
      </c>
      <c r="RJY45" s="562" t="s">
        <v>326</v>
      </c>
      <c r="RJZ45" s="660" t="s">
        <v>283</v>
      </c>
      <c r="RKA45" s="562" t="s">
        <v>326</v>
      </c>
      <c r="RKB45" s="660" t="s">
        <v>283</v>
      </c>
      <c r="RKC45" s="562" t="s">
        <v>326</v>
      </c>
      <c r="RKD45" s="660" t="s">
        <v>283</v>
      </c>
      <c r="RKE45" s="562" t="s">
        <v>326</v>
      </c>
      <c r="RKF45" s="660" t="s">
        <v>283</v>
      </c>
      <c r="RKG45" s="562" t="s">
        <v>326</v>
      </c>
      <c r="RKH45" s="660" t="s">
        <v>283</v>
      </c>
      <c r="RKI45" s="562" t="s">
        <v>326</v>
      </c>
      <c r="RKJ45" s="660" t="s">
        <v>283</v>
      </c>
      <c r="RKK45" s="562" t="s">
        <v>326</v>
      </c>
      <c r="RKL45" s="660" t="s">
        <v>283</v>
      </c>
      <c r="RKM45" s="562" t="s">
        <v>326</v>
      </c>
      <c r="RKN45" s="660" t="s">
        <v>283</v>
      </c>
      <c r="RKO45" s="562" t="s">
        <v>326</v>
      </c>
      <c r="RKP45" s="660" t="s">
        <v>283</v>
      </c>
      <c r="RKQ45" s="562" t="s">
        <v>326</v>
      </c>
      <c r="RKR45" s="660" t="s">
        <v>283</v>
      </c>
      <c r="RKS45" s="562" t="s">
        <v>326</v>
      </c>
      <c r="RKT45" s="660" t="s">
        <v>283</v>
      </c>
      <c r="RKU45" s="562" t="s">
        <v>326</v>
      </c>
      <c r="RKV45" s="660" t="s">
        <v>283</v>
      </c>
      <c r="RKW45" s="562" t="s">
        <v>326</v>
      </c>
      <c r="RKX45" s="660" t="s">
        <v>283</v>
      </c>
      <c r="RKY45" s="562" t="s">
        <v>326</v>
      </c>
      <c r="RKZ45" s="660" t="s">
        <v>283</v>
      </c>
      <c r="RLA45" s="562" t="s">
        <v>326</v>
      </c>
      <c r="RLB45" s="660" t="s">
        <v>283</v>
      </c>
      <c r="RLC45" s="562" t="s">
        <v>326</v>
      </c>
      <c r="RLD45" s="660" t="s">
        <v>283</v>
      </c>
      <c r="RLE45" s="562" t="s">
        <v>326</v>
      </c>
      <c r="RLF45" s="660" t="s">
        <v>283</v>
      </c>
      <c r="RLG45" s="562" t="s">
        <v>326</v>
      </c>
      <c r="RLH45" s="660" t="s">
        <v>283</v>
      </c>
      <c r="RLI45" s="562" t="s">
        <v>326</v>
      </c>
      <c r="RLJ45" s="660" t="s">
        <v>283</v>
      </c>
      <c r="RLK45" s="562" t="s">
        <v>326</v>
      </c>
      <c r="RLL45" s="660" t="s">
        <v>283</v>
      </c>
      <c r="RLM45" s="562" t="s">
        <v>326</v>
      </c>
      <c r="RLN45" s="660" t="s">
        <v>283</v>
      </c>
      <c r="RLO45" s="562" t="s">
        <v>326</v>
      </c>
      <c r="RLP45" s="660" t="s">
        <v>283</v>
      </c>
      <c r="RLQ45" s="562" t="s">
        <v>326</v>
      </c>
      <c r="RLR45" s="660" t="s">
        <v>283</v>
      </c>
      <c r="RLS45" s="562" t="s">
        <v>326</v>
      </c>
      <c r="RLT45" s="660" t="s">
        <v>283</v>
      </c>
      <c r="RLU45" s="562" t="s">
        <v>326</v>
      </c>
      <c r="RLV45" s="660" t="s">
        <v>283</v>
      </c>
      <c r="RLW45" s="562" t="s">
        <v>326</v>
      </c>
      <c r="RLX45" s="660" t="s">
        <v>283</v>
      </c>
      <c r="RLY45" s="562" t="s">
        <v>326</v>
      </c>
      <c r="RLZ45" s="660" t="s">
        <v>283</v>
      </c>
      <c r="RMA45" s="562" t="s">
        <v>326</v>
      </c>
      <c r="RMB45" s="660" t="s">
        <v>283</v>
      </c>
      <c r="RMC45" s="562" t="s">
        <v>326</v>
      </c>
      <c r="RMD45" s="660" t="s">
        <v>283</v>
      </c>
      <c r="RME45" s="562" t="s">
        <v>326</v>
      </c>
      <c r="RMF45" s="660" t="s">
        <v>283</v>
      </c>
      <c r="RMG45" s="562" t="s">
        <v>326</v>
      </c>
      <c r="RMH45" s="660" t="s">
        <v>283</v>
      </c>
      <c r="RMI45" s="562" t="s">
        <v>326</v>
      </c>
      <c r="RMJ45" s="660" t="s">
        <v>283</v>
      </c>
      <c r="RMK45" s="562" t="s">
        <v>326</v>
      </c>
      <c r="RML45" s="660" t="s">
        <v>283</v>
      </c>
      <c r="RMM45" s="562" t="s">
        <v>326</v>
      </c>
      <c r="RMN45" s="660" t="s">
        <v>283</v>
      </c>
      <c r="RMO45" s="562" t="s">
        <v>326</v>
      </c>
      <c r="RMP45" s="660" t="s">
        <v>283</v>
      </c>
      <c r="RMQ45" s="562" t="s">
        <v>326</v>
      </c>
      <c r="RMR45" s="660" t="s">
        <v>283</v>
      </c>
      <c r="RMS45" s="562" t="s">
        <v>326</v>
      </c>
      <c r="RMT45" s="660" t="s">
        <v>283</v>
      </c>
      <c r="RMU45" s="562" t="s">
        <v>326</v>
      </c>
      <c r="RMV45" s="660" t="s">
        <v>283</v>
      </c>
      <c r="RMW45" s="562" t="s">
        <v>326</v>
      </c>
      <c r="RMX45" s="660" t="s">
        <v>283</v>
      </c>
      <c r="RMY45" s="562" t="s">
        <v>326</v>
      </c>
      <c r="RMZ45" s="660" t="s">
        <v>283</v>
      </c>
      <c r="RNA45" s="562" t="s">
        <v>326</v>
      </c>
      <c r="RNB45" s="660" t="s">
        <v>283</v>
      </c>
      <c r="RNC45" s="562" t="s">
        <v>326</v>
      </c>
      <c r="RND45" s="660" t="s">
        <v>283</v>
      </c>
      <c r="RNE45" s="562" t="s">
        <v>326</v>
      </c>
      <c r="RNF45" s="660" t="s">
        <v>283</v>
      </c>
      <c r="RNG45" s="562" t="s">
        <v>326</v>
      </c>
      <c r="RNH45" s="660" t="s">
        <v>283</v>
      </c>
      <c r="RNI45" s="562" t="s">
        <v>326</v>
      </c>
      <c r="RNJ45" s="660" t="s">
        <v>283</v>
      </c>
      <c r="RNK45" s="562" t="s">
        <v>326</v>
      </c>
      <c r="RNL45" s="660" t="s">
        <v>283</v>
      </c>
      <c r="RNM45" s="562" t="s">
        <v>326</v>
      </c>
      <c r="RNN45" s="660" t="s">
        <v>283</v>
      </c>
      <c r="RNO45" s="562" t="s">
        <v>326</v>
      </c>
      <c r="RNP45" s="660" t="s">
        <v>283</v>
      </c>
      <c r="RNQ45" s="562" t="s">
        <v>326</v>
      </c>
      <c r="RNR45" s="660" t="s">
        <v>283</v>
      </c>
      <c r="RNS45" s="562" t="s">
        <v>326</v>
      </c>
      <c r="RNT45" s="660" t="s">
        <v>283</v>
      </c>
      <c r="RNU45" s="562" t="s">
        <v>326</v>
      </c>
      <c r="RNV45" s="660" t="s">
        <v>283</v>
      </c>
      <c r="RNW45" s="562" t="s">
        <v>326</v>
      </c>
      <c r="RNX45" s="660" t="s">
        <v>283</v>
      </c>
      <c r="RNY45" s="562" t="s">
        <v>326</v>
      </c>
      <c r="RNZ45" s="660" t="s">
        <v>283</v>
      </c>
      <c r="ROA45" s="562" t="s">
        <v>326</v>
      </c>
      <c r="ROB45" s="660" t="s">
        <v>283</v>
      </c>
      <c r="ROC45" s="562" t="s">
        <v>326</v>
      </c>
      <c r="ROD45" s="660" t="s">
        <v>283</v>
      </c>
      <c r="ROE45" s="562" t="s">
        <v>326</v>
      </c>
      <c r="ROF45" s="660" t="s">
        <v>283</v>
      </c>
      <c r="ROG45" s="562" t="s">
        <v>326</v>
      </c>
      <c r="ROH45" s="660" t="s">
        <v>283</v>
      </c>
      <c r="ROI45" s="562" t="s">
        <v>326</v>
      </c>
      <c r="ROJ45" s="660" t="s">
        <v>283</v>
      </c>
      <c r="ROK45" s="562" t="s">
        <v>326</v>
      </c>
      <c r="ROL45" s="660" t="s">
        <v>283</v>
      </c>
      <c r="ROM45" s="562" t="s">
        <v>326</v>
      </c>
      <c r="RON45" s="660" t="s">
        <v>283</v>
      </c>
      <c r="ROO45" s="562" t="s">
        <v>326</v>
      </c>
      <c r="ROP45" s="660" t="s">
        <v>283</v>
      </c>
      <c r="ROQ45" s="562" t="s">
        <v>326</v>
      </c>
      <c r="ROR45" s="660" t="s">
        <v>283</v>
      </c>
      <c r="ROS45" s="562" t="s">
        <v>326</v>
      </c>
      <c r="ROT45" s="660" t="s">
        <v>283</v>
      </c>
      <c r="ROU45" s="562" t="s">
        <v>326</v>
      </c>
      <c r="ROV45" s="660" t="s">
        <v>283</v>
      </c>
      <c r="ROW45" s="562" t="s">
        <v>326</v>
      </c>
      <c r="ROX45" s="660" t="s">
        <v>283</v>
      </c>
      <c r="ROY45" s="562" t="s">
        <v>326</v>
      </c>
      <c r="ROZ45" s="660" t="s">
        <v>283</v>
      </c>
      <c r="RPA45" s="562" t="s">
        <v>326</v>
      </c>
      <c r="RPB45" s="660" t="s">
        <v>283</v>
      </c>
      <c r="RPC45" s="562" t="s">
        <v>326</v>
      </c>
      <c r="RPD45" s="660" t="s">
        <v>283</v>
      </c>
      <c r="RPE45" s="562" t="s">
        <v>326</v>
      </c>
      <c r="RPF45" s="660" t="s">
        <v>283</v>
      </c>
      <c r="RPG45" s="562" t="s">
        <v>326</v>
      </c>
      <c r="RPH45" s="660" t="s">
        <v>283</v>
      </c>
      <c r="RPI45" s="562" t="s">
        <v>326</v>
      </c>
      <c r="RPJ45" s="660" t="s">
        <v>283</v>
      </c>
      <c r="RPK45" s="562" t="s">
        <v>326</v>
      </c>
      <c r="RPL45" s="660" t="s">
        <v>283</v>
      </c>
      <c r="RPM45" s="562" t="s">
        <v>326</v>
      </c>
      <c r="RPN45" s="660" t="s">
        <v>283</v>
      </c>
      <c r="RPO45" s="562" t="s">
        <v>326</v>
      </c>
      <c r="RPP45" s="660" t="s">
        <v>283</v>
      </c>
      <c r="RPQ45" s="562" t="s">
        <v>326</v>
      </c>
      <c r="RPR45" s="660" t="s">
        <v>283</v>
      </c>
      <c r="RPS45" s="562" t="s">
        <v>326</v>
      </c>
      <c r="RPT45" s="660" t="s">
        <v>283</v>
      </c>
      <c r="RPU45" s="562" t="s">
        <v>326</v>
      </c>
      <c r="RPV45" s="660" t="s">
        <v>283</v>
      </c>
      <c r="RPW45" s="562" t="s">
        <v>326</v>
      </c>
      <c r="RPX45" s="660" t="s">
        <v>283</v>
      </c>
      <c r="RPY45" s="562" t="s">
        <v>326</v>
      </c>
      <c r="RPZ45" s="660" t="s">
        <v>283</v>
      </c>
      <c r="RQA45" s="562" t="s">
        <v>326</v>
      </c>
      <c r="RQB45" s="660" t="s">
        <v>283</v>
      </c>
      <c r="RQC45" s="562" t="s">
        <v>326</v>
      </c>
      <c r="RQD45" s="660" t="s">
        <v>283</v>
      </c>
      <c r="RQE45" s="562" t="s">
        <v>326</v>
      </c>
      <c r="RQF45" s="660" t="s">
        <v>283</v>
      </c>
      <c r="RQG45" s="562" t="s">
        <v>326</v>
      </c>
      <c r="RQH45" s="660" t="s">
        <v>283</v>
      </c>
      <c r="RQI45" s="562" t="s">
        <v>326</v>
      </c>
      <c r="RQJ45" s="660" t="s">
        <v>283</v>
      </c>
      <c r="RQK45" s="562" t="s">
        <v>326</v>
      </c>
      <c r="RQL45" s="660" t="s">
        <v>283</v>
      </c>
      <c r="RQM45" s="562" t="s">
        <v>326</v>
      </c>
      <c r="RQN45" s="660" t="s">
        <v>283</v>
      </c>
      <c r="RQO45" s="562" t="s">
        <v>326</v>
      </c>
      <c r="RQP45" s="660" t="s">
        <v>283</v>
      </c>
      <c r="RQQ45" s="562" t="s">
        <v>326</v>
      </c>
      <c r="RQR45" s="660" t="s">
        <v>283</v>
      </c>
      <c r="RQS45" s="562" t="s">
        <v>326</v>
      </c>
      <c r="RQT45" s="660" t="s">
        <v>283</v>
      </c>
      <c r="RQU45" s="562" t="s">
        <v>326</v>
      </c>
      <c r="RQV45" s="660" t="s">
        <v>283</v>
      </c>
      <c r="RQW45" s="562" t="s">
        <v>326</v>
      </c>
      <c r="RQX45" s="660" t="s">
        <v>283</v>
      </c>
      <c r="RQY45" s="562" t="s">
        <v>326</v>
      </c>
      <c r="RQZ45" s="660" t="s">
        <v>283</v>
      </c>
      <c r="RRA45" s="562" t="s">
        <v>326</v>
      </c>
      <c r="RRB45" s="660" t="s">
        <v>283</v>
      </c>
      <c r="RRC45" s="562" t="s">
        <v>326</v>
      </c>
      <c r="RRD45" s="660" t="s">
        <v>283</v>
      </c>
      <c r="RRE45" s="562" t="s">
        <v>326</v>
      </c>
      <c r="RRF45" s="660" t="s">
        <v>283</v>
      </c>
      <c r="RRG45" s="562" t="s">
        <v>326</v>
      </c>
      <c r="RRH45" s="660" t="s">
        <v>283</v>
      </c>
      <c r="RRI45" s="562" t="s">
        <v>326</v>
      </c>
      <c r="RRJ45" s="660" t="s">
        <v>283</v>
      </c>
      <c r="RRK45" s="562" t="s">
        <v>326</v>
      </c>
      <c r="RRL45" s="660" t="s">
        <v>283</v>
      </c>
      <c r="RRM45" s="562" t="s">
        <v>326</v>
      </c>
      <c r="RRN45" s="660" t="s">
        <v>283</v>
      </c>
      <c r="RRO45" s="562" t="s">
        <v>326</v>
      </c>
      <c r="RRP45" s="660" t="s">
        <v>283</v>
      </c>
      <c r="RRQ45" s="562" t="s">
        <v>326</v>
      </c>
      <c r="RRR45" s="660" t="s">
        <v>283</v>
      </c>
      <c r="RRS45" s="562" t="s">
        <v>326</v>
      </c>
      <c r="RRT45" s="660" t="s">
        <v>283</v>
      </c>
      <c r="RRU45" s="562" t="s">
        <v>326</v>
      </c>
      <c r="RRV45" s="660" t="s">
        <v>283</v>
      </c>
      <c r="RRW45" s="562" t="s">
        <v>326</v>
      </c>
      <c r="RRX45" s="660" t="s">
        <v>283</v>
      </c>
      <c r="RRY45" s="562" t="s">
        <v>326</v>
      </c>
      <c r="RRZ45" s="660" t="s">
        <v>283</v>
      </c>
      <c r="RSA45" s="562" t="s">
        <v>326</v>
      </c>
      <c r="RSB45" s="660" t="s">
        <v>283</v>
      </c>
      <c r="RSC45" s="562" t="s">
        <v>326</v>
      </c>
      <c r="RSD45" s="660" t="s">
        <v>283</v>
      </c>
      <c r="RSE45" s="562" t="s">
        <v>326</v>
      </c>
      <c r="RSF45" s="660" t="s">
        <v>283</v>
      </c>
      <c r="RSG45" s="562" t="s">
        <v>326</v>
      </c>
      <c r="RSH45" s="660" t="s">
        <v>283</v>
      </c>
      <c r="RSI45" s="562" t="s">
        <v>326</v>
      </c>
      <c r="RSJ45" s="660" t="s">
        <v>283</v>
      </c>
      <c r="RSK45" s="562" t="s">
        <v>326</v>
      </c>
      <c r="RSL45" s="660" t="s">
        <v>283</v>
      </c>
      <c r="RSM45" s="562" t="s">
        <v>326</v>
      </c>
      <c r="RSN45" s="660" t="s">
        <v>283</v>
      </c>
      <c r="RSO45" s="562" t="s">
        <v>326</v>
      </c>
      <c r="RSP45" s="660" t="s">
        <v>283</v>
      </c>
      <c r="RSQ45" s="562" t="s">
        <v>326</v>
      </c>
      <c r="RSR45" s="660" t="s">
        <v>283</v>
      </c>
      <c r="RSS45" s="562" t="s">
        <v>326</v>
      </c>
      <c r="RST45" s="660" t="s">
        <v>283</v>
      </c>
      <c r="RSU45" s="562" t="s">
        <v>326</v>
      </c>
      <c r="RSV45" s="660" t="s">
        <v>283</v>
      </c>
      <c r="RSW45" s="562" t="s">
        <v>326</v>
      </c>
      <c r="RSX45" s="660" t="s">
        <v>283</v>
      </c>
      <c r="RSY45" s="562" t="s">
        <v>326</v>
      </c>
      <c r="RSZ45" s="660" t="s">
        <v>283</v>
      </c>
      <c r="RTA45" s="562" t="s">
        <v>326</v>
      </c>
      <c r="RTB45" s="660" t="s">
        <v>283</v>
      </c>
      <c r="RTC45" s="562" t="s">
        <v>326</v>
      </c>
      <c r="RTD45" s="660" t="s">
        <v>283</v>
      </c>
      <c r="RTE45" s="562" t="s">
        <v>326</v>
      </c>
      <c r="RTF45" s="660" t="s">
        <v>283</v>
      </c>
      <c r="RTG45" s="562" t="s">
        <v>326</v>
      </c>
      <c r="RTH45" s="660" t="s">
        <v>283</v>
      </c>
      <c r="RTI45" s="562" t="s">
        <v>326</v>
      </c>
      <c r="RTJ45" s="660" t="s">
        <v>283</v>
      </c>
      <c r="RTK45" s="562" t="s">
        <v>326</v>
      </c>
      <c r="RTL45" s="660" t="s">
        <v>283</v>
      </c>
      <c r="RTM45" s="562" t="s">
        <v>326</v>
      </c>
      <c r="RTN45" s="660" t="s">
        <v>283</v>
      </c>
      <c r="RTO45" s="562" t="s">
        <v>326</v>
      </c>
      <c r="RTP45" s="660" t="s">
        <v>283</v>
      </c>
      <c r="RTQ45" s="562" t="s">
        <v>326</v>
      </c>
      <c r="RTR45" s="660" t="s">
        <v>283</v>
      </c>
      <c r="RTS45" s="562" t="s">
        <v>326</v>
      </c>
      <c r="RTT45" s="660" t="s">
        <v>283</v>
      </c>
      <c r="RTU45" s="562" t="s">
        <v>326</v>
      </c>
      <c r="RTV45" s="660" t="s">
        <v>283</v>
      </c>
      <c r="RTW45" s="562" t="s">
        <v>326</v>
      </c>
      <c r="RTX45" s="660" t="s">
        <v>283</v>
      </c>
      <c r="RTY45" s="562" t="s">
        <v>326</v>
      </c>
      <c r="RTZ45" s="660" t="s">
        <v>283</v>
      </c>
      <c r="RUA45" s="562" t="s">
        <v>326</v>
      </c>
      <c r="RUB45" s="660" t="s">
        <v>283</v>
      </c>
      <c r="RUC45" s="562" t="s">
        <v>326</v>
      </c>
      <c r="RUD45" s="660" t="s">
        <v>283</v>
      </c>
      <c r="RUE45" s="562" t="s">
        <v>326</v>
      </c>
      <c r="RUF45" s="660" t="s">
        <v>283</v>
      </c>
      <c r="RUG45" s="562" t="s">
        <v>326</v>
      </c>
      <c r="RUH45" s="660" t="s">
        <v>283</v>
      </c>
      <c r="RUI45" s="562" t="s">
        <v>326</v>
      </c>
      <c r="RUJ45" s="660" t="s">
        <v>283</v>
      </c>
      <c r="RUK45" s="562" t="s">
        <v>326</v>
      </c>
      <c r="RUL45" s="660" t="s">
        <v>283</v>
      </c>
      <c r="RUM45" s="562" t="s">
        <v>326</v>
      </c>
      <c r="RUN45" s="660" t="s">
        <v>283</v>
      </c>
      <c r="RUO45" s="562" t="s">
        <v>326</v>
      </c>
      <c r="RUP45" s="660" t="s">
        <v>283</v>
      </c>
      <c r="RUQ45" s="562" t="s">
        <v>326</v>
      </c>
      <c r="RUR45" s="660" t="s">
        <v>283</v>
      </c>
      <c r="RUS45" s="562" t="s">
        <v>326</v>
      </c>
      <c r="RUT45" s="660" t="s">
        <v>283</v>
      </c>
      <c r="RUU45" s="562" t="s">
        <v>326</v>
      </c>
      <c r="RUV45" s="660" t="s">
        <v>283</v>
      </c>
      <c r="RUW45" s="562" t="s">
        <v>326</v>
      </c>
      <c r="RUX45" s="660" t="s">
        <v>283</v>
      </c>
      <c r="RUY45" s="562" t="s">
        <v>326</v>
      </c>
      <c r="RUZ45" s="660" t="s">
        <v>283</v>
      </c>
      <c r="RVA45" s="562" t="s">
        <v>326</v>
      </c>
      <c r="RVB45" s="660" t="s">
        <v>283</v>
      </c>
      <c r="RVC45" s="562" t="s">
        <v>326</v>
      </c>
      <c r="RVD45" s="660" t="s">
        <v>283</v>
      </c>
      <c r="RVE45" s="562" t="s">
        <v>326</v>
      </c>
      <c r="RVF45" s="660" t="s">
        <v>283</v>
      </c>
      <c r="RVG45" s="562" t="s">
        <v>326</v>
      </c>
      <c r="RVH45" s="660" t="s">
        <v>283</v>
      </c>
      <c r="RVI45" s="562" t="s">
        <v>326</v>
      </c>
      <c r="RVJ45" s="660" t="s">
        <v>283</v>
      </c>
      <c r="RVK45" s="562" t="s">
        <v>326</v>
      </c>
      <c r="RVL45" s="660" t="s">
        <v>283</v>
      </c>
      <c r="RVM45" s="562" t="s">
        <v>326</v>
      </c>
      <c r="RVN45" s="660" t="s">
        <v>283</v>
      </c>
      <c r="RVO45" s="562" t="s">
        <v>326</v>
      </c>
      <c r="RVP45" s="660" t="s">
        <v>283</v>
      </c>
      <c r="RVQ45" s="562" t="s">
        <v>326</v>
      </c>
      <c r="RVR45" s="660" t="s">
        <v>283</v>
      </c>
      <c r="RVS45" s="562" t="s">
        <v>326</v>
      </c>
      <c r="RVT45" s="660" t="s">
        <v>283</v>
      </c>
      <c r="RVU45" s="562" t="s">
        <v>326</v>
      </c>
      <c r="RVV45" s="660" t="s">
        <v>283</v>
      </c>
      <c r="RVW45" s="562" t="s">
        <v>326</v>
      </c>
      <c r="RVX45" s="660" t="s">
        <v>283</v>
      </c>
      <c r="RVY45" s="562" t="s">
        <v>326</v>
      </c>
      <c r="RVZ45" s="660" t="s">
        <v>283</v>
      </c>
      <c r="RWA45" s="562" t="s">
        <v>326</v>
      </c>
      <c r="RWB45" s="660" t="s">
        <v>283</v>
      </c>
      <c r="RWC45" s="562" t="s">
        <v>326</v>
      </c>
      <c r="RWD45" s="660" t="s">
        <v>283</v>
      </c>
      <c r="RWE45" s="562" t="s">
        <v>326</v>
      </c>
      <c r="RWF45" s="660" t="s">
        <v>283</v>
      </c>
      <c r="RWG45" s="562" t="s">
        <v>326</v>
      </c>
      <c r="RWH45" s="660" t="s">
        <v>283</v>
      </c>
      <c r="RWI45" s="562" t="s">
        <v>326</v>
      </c>
      <c r="RWJ45" s="660" t="s">
        <v>283</v>
      </c>
      <c r="RWK45" s="562" t="s">
        <v>326</v>
      </c>
      <c r="RWL45" s="660" t="s">
        <v>283</v>
      </c>
      <c r="RWM45" s="562" t="s">
        <v>326</v>
      </c>
      <c r="RWN45" s="660" t="s">
        <v>283</v>
      </c>
      <c r="RWO45" s="562" t="s">
        <v>326</v>
      </c>
      <c r="RWP45" s="660" t="s">
        <v>283</v>
      </c>
      <c r="RWQ45" s="562" t="s">
        <v>326</v>
      </c>
      <c r="RWR45" s="660" t="s">
        <v>283</v>
      </c>
      <c r="RWS45" s="562" t="s">
        <v>326</v>
      </c>
      <c r="RWT45" s="660" t="s">
        <v>283</v>
      </c>
      <c r="RWU45" s="562" t="s">
        <v>326</v>
      </c>
      <c r="RWV45" s="660" t="s">
        <v>283</v>
      </c>
      <c r="RWW45" s="562" t="s">
        <v>326</v>
      </c>
      <c r="RWX45" s="660" t="s">
        <v>283</v>
      </c>
      <c r="RWY45" s="562" t="s">
        <v>326</v>
      </c>
      <c r="RWZ45" s="660" t="s">
        <v>283</v>
      </c>
      <c r="RXA45" s="562" t="s">
        <v>326</v>
      </c>
      <c r="RXB45" s="660" t="s">
        <v>283</v>
      </c>
      <c r="RXC45" s="562" t="s">
        <v>326</v>
      </c>
      <c r="RXD45" s="660" t="s">
        <v>283</v>
      </c>
      <c r="RXE45" s="562" t="s">
        <v>326</v>
      </c>
      <c r="RXF45" s="660" t="s">
        <v>283</v>
      </c>
      <c r="RXG45" s="562" t="s">
        <v>326</v>
      </c>
      <c r="RXH45" s="660" t="s">
        <v>283</v>
      </c>
      <c r="RXI45" s="562" t="s">
        <v>326</v>
      </c>
      <c r="RXJ45" s="660" t="s">
        <v>283</v>
      </c>
      <c r="RXK45" s="562" t="s">
        <v>326</v>
      </c>
      <c r="RXL45" s="660" t="s">
        <v>283</v>
      </c>
      <c r="RXM45" s="562" t="s">
        <v>326</v>
      </c>
      <c r="RXN45" s="660" t="s">
        <v>283</v>
      </c>
      <c r="RXO45" s="562" t="s">
        <v>326</v>
      </c>
      <c r="RXP45" s="660" t="s">
        <v>283</v>
      </c>
      <c r="RXQ45" s="562" t="s">
        <v>326</v>
      </c>
      <c r="RXR45" s="660" t="s">
        <v>283</v>
      </c>
      <c r="RXS45" s="562" t="s">
        <v>326</v>
      </c>
      <c r="RXT45" s="660" t="s">
        <v>283</v>
      </c>
      <c r="RXU45" s="562" t="s">
        <v>326</v>
      </c>
      <c r="RXV45" s="660" t="s">
        <v>283</v>
      </c>
      <c r="RXW45" s="562" t="s">
        <v>326</v>
      </c>
      <c r="RXX45" s="660" t="s">
        <v>283</v>
      </c>
      <c r="RXY45" s="562" t="s">
        <v>326</v>
      </c>
      <c r="RXZ45" s="660" t="s">
        <v>283</v>
      </c>
      <c r="RYA45" s="562" t="s">
        <v>326</v>
      </c>
      <c r="RYB45" s="660" t="s">
        <v>283</v>
      </c>
      <c r="RYC45" s="562" t="s">
        <v>326</v>
      </c>
      <c r="RYD45" s="660" t="s">
        <v>283</v>
      </c>
      <c r="RYE45" s="562" t="s">
        <v>326</v>
      </c>
      <c r="RYF45" s="660" t="s">
        <v>283</v>
      </c>
      <c r="RYG45" s="562" t="s">
        <v>326</v>
      </c>
      <c r="RYH45" s="660" t="s">
        <v>283</v>
      </c>
      <c r="RYI45" s="562" t="s">
        <v>326</v>
      </c>
      <c r="RYJ45" s="660" t="s">
        <v>283</v>
      </c>
      <c r="RYK45" s="562" t="s">
        <v>326</v>
      </c>
      <c r="RYL45" s="660" t="s">
        <v>283</v>
      </c>
      <c r="RYM45" s="562" t="s">
        <v>326</v>
      </c>
      <c r="RYN45" s="660" t="s">
        <v>283</v>
      </c>
      <c r="RYO45" s="562" t="s">
        <v>326</v>
      </c>
      <c r="RYP45" s="660" t="s">
        <v>283</v>
      </c>
      <c r="RYQ45" s="562" t="s">
        <v>326</v>
      </c>
      <c r="RYR45" s="660" t="s">
        <v>283</v>
      </c>
      <c r="RYS45" s="562" t="s">
        <v>326</v>
      </c>
      <c r="RYT45" s="660" t="s">
        <v>283</v>
      </c>
      <c r="RYU45" s="562" t="s">
        <v>326</v>
      </c>
      <c r="RYV45" s="660" t="s">
        <v>283</v>
      </c>
      <c r="RYW45" s="562" t="s">
        <v>326</v>
      </c>
      <c r="RYX45" s="660" t="s">
        <v>283</v>
      </c>
      <c r="RYY45" s="562" t="s">
        <v>326</v>
      </c>
      <c r="RYZ45" s="660" t="s">
        <v>283</v>
      </c>
      <c r="RZA45" s="562" t="s">
        <v>326</v>
      </c>
      <c r="RZB45" s="660" t="s">
        <v>283</v>
      </c>
      <c r="RZC45" s="562" t="s">
        <v>326</v>
      </c>
      <c r="RZD45" s="660" t="s">
        <v>283</v>
      </c>
      <c r="RZE45" s="562" t="s">
        <v>326</v>
      </c>
      <c r="RZF45" s="660" t="s">
        <v>283</v>
      </c>
      <c r="RZG45" s="562" t="s">
        <v>326</v>
      </c>
      <c r="RZH45" s="660" t="s">
        <v>283</v>
      </c>
      <c r="RZI45" s="562" t="s">
        <v>326</v>
      </c>
      <c r="RZJ45" s="660" t="s">
        <v>283</v>
      </c>
      <c r="RZK45" s="562" t="s">
        <v>326</v>
      </c>
      <c r="RZL45" s="660" t="s">
        <v>283</v>
      </c>
      <c r="RZM45" s="562" t="s">
        <v>326</v>
      </c>
      <c r="RZN45" s="660" t="s">
        <v>283</v>
      </c>
      <c r="RZO45" s="562" t="s">
        <v>326</v>
      </c>
      <c r="RZP45" s="660" t="s">
        <v>283</v>
      </c>
      <c r="RZQ45" s="562" t="s">
        <v>326</v>
      </c>
      <c r="RZR45" s="660" t="s">
        <v>283</v>
      </c>
      <c r="RZS45" s="562" t="s">
        <v>326</v>
      </c>
      <c r="RZT45" s="660" t="s">
        <v>283</v>
      </c>
      <c r="RZU45" s="562" t="s">
        <v>326</v>
      </c>
      <c r="RZV45" s="660" t="s">
        <v>283</v>
      </c>
      <c r="RZW45" s="562" t="s">
        <v>326</v>
      </c>
      <c r="RZX45" s="660" t="s">
        <v>283</v>
      </c>
      <c r="RZY45" s="562" t="s">
        <v>326</v>
      </c>
      <c r="RZZ45" s="660" t="s">
        <v>283</v>
      </c>
      <c r="SAA45" s="562" t="s">
        <v>326</v>
      </c>
      <c r="SAB45" s="660" t="s">
        <v>283</v>
      </c>
      <c r="SAC45" s="562" t="s">
        <v>326</v>
      </c>
      <c r="SAD45" s="660" t="s">
        <v>283</v>
      </c>
      <c r="SAE45" s="562" t="s">
        <v>326</v>
      </c>
      <c r="SAF45" s="660" t="s">
        <v>283</v>
      </c>
      <c r="SAG45" s="562" t="s">
        <v>326</v>
      </c>
      <c r="SAH45" s="660" t="s">
        <v>283</v>
      </c>
      <c r="SAI45" s="562" t="s">
        <v>326</v>
      </c>
      <c r="SAJ45" s="660" t="s">
        <v>283</v>
      </c>
      <c r="SAK45" s="562" t="s">
        <v>326</v>
      </c>
      <c r="SAL45" s="660" t="s">
        <v>283</v>
      </c>
      <c r="SAM45" s="562" t="s">
        <v>326</v>
      </c>
      <c r="SAN45" s="660" t="s">
        <v>283</v>
      </c>
      <c r="SAO45" s="562" t="s">
        <v>326</v>
      </c>
      <c r="SAP45" s="660" t="s">
        <v>283</v>
      </c>
      <c r="SAQ45" s="562" t="s">
        <v>326</v>
      </c>
      <c r="SAR45" s="660" t="s">
        <v>283</v>
      </c>
      <c r="SAS45" s="562" t="s">
        <v>326</v>
      </c>
      <c r="SAT45" s="660" t="s">
        <v>283</v>
      </c>
      <c r="SAU45" s="562" t="s">
        <v>326</v>
      </c>
      <c r="SAV45" s="660" t="s">
        <v>283</v>
      </c>
      <c r="SAW45" s="562" t="s">
        <v>326</v>
      </c>
      <c r="SAX45" s="660" t="s">
        <v>283</v>
      </c>
      <c r="SAY45" s="562" t="s">
        <v>326</v>
      </c>
      <c r="SAZ45" s="660" t="s">
        <v>283</v>
      </c>
      <c r="SBA45" s="562" t="s">
        <v>326</v>
      </c>
      <c r="SBB45" s="660" t="s">
        <v>283</v>
      </c>
      <c r="SBC45" s="562" t="s">
        <v>326</v>
      </c>
      <c r="SBD45" s="660" t="s">
        <v>283</v>
      </c>
      <c r="SBE45" s="562" t="s">
        <v>326</v>
      </c>
      <c r="SBF45" s="660" t="s">
        <v>283</v>
      </c>
      <c r="SBG45" s="562" t="s">
        <v>326</v>
      </c>
      <c r="SBH45" s="660" t="s">
        <v>283</v>
      </c>
      <c r="SBI45" s="562" t="s">
        <v>326</v>
      </c>
      <c r="SBJ45" s="660" t="s">
        <v>283</v>
      </c>
      <c r="SBK45" s="562" t="s">
        <v>326</v>
      </c>
      <c r="SBL45" s="660" t="s">
        <v>283</v>
      </c>
      <c r="SBM45" s="562" t="s">
        <v>326</v>
      </c>
      <c r="SBN45" s="660" t="s">
        <v>283</v>
      </c>
      <c r="SBO45" s="562" t="s">
        <v>326</v>
      </c>
      <c r="SBP45" s="660" t="s">
        <v>283</v>
      </c>
      <c r="SBQ45" s="562" t="s">
        <v>326</v>
      </c>
      <c r="SBR45" s="660" t="s">
        <v>283</v>
      </c>
      <c r="SBS45" s="562" t="s">
        <v>326</v>
      </c>
      <c r="SBT45" s="660" t="s">
        <v>283</v>
      </c>
      <c r="SBU45" s="562" t="s">
        <v>326</v>
      </c>
      <c r="SBV45" s="660" t="s">
        <v>283</v>
      </c>
      <c r="SBW45" s="562" t="s">
        <v>326</v>
      </c>
      <c r="SBX45" s="660" t="s">
        <v>283</v>
      </c>
      <c r="SBY45" s="562" t="s">
        <v>326</v>
      </c>
      <c r="SBZ45" s="660" t="s">
        <v>283</v>
      </c>
      <c r="SCA45" s="562" t="s">
        <v>326</v>
      </c>
      <c r="SCB45" s="660" t="s">
        <v>283</v>
      </c>
      <c r="SCC45" s="562" t="s">
        <v>326</v>
      </c>
      <c r="SCD45" s="660" t="s">
        <v>283</v>
      </c>
      <c r="SCE45" s="562" t="s">
        <v>326</v>
      </c>
      <c r="SCF45" s="660" t="s">
        <v>283</v>
      </c>
      <c r="SCG45" s="562" t="s">
        <v>326</v>
      </c>
      <c r="SCH45" s="660" t="s">
        <v>283</v>
      </c>
      <c r="SCI45" s="562" t="s">
        <v>326</v>
      </c>
      <c r="SCJ45" s="660" t="s">
        <v>283</v>
      </c>
      <c r="SCK45" s="562" t="s">
        <v>326</v>
      </c>
      <c r="SCL45" s="660" t="s">
        <v>283</v>
      </c>
      <c r="SCM45" s="562" t="s">
        <v>326</v>
      </c>
      <c r="SCN45" s="660" t="s">
        <v>283</v>
      </c>
      <c r="SCO45" s="562" t="s">
        <v>326</v>
      </c>
      <c r="SCP45" s="660" t="s">
        <v>283</v>
      </c>
      <c r="SCQ45" s="562" t="s">
        <v>326</v>
      </c>
      <c r="SCR45" s="660" t="s">
        <v>283</v>
      </c>
      <c r="SCS45" s="562" t="s">
        <v>326</v>
      </c>
      <c r="SCT45" s="660" t="s">
        <v>283</v>
      </c>
      <c r="SCU45" s="562" t="s">
        <v>326</v>
      </c>
      <c r="SCV45" s="660" t="s">
        <v>283</v>
      </c>
      <c r="SCW45" s="562" t="s">
        <v>326</v>
      </c>
      <c r="SCX45" s="660" t="s">
        <v>283</v>
      </c>
      <c r="SCY45" s="562" t="s">
        <v>326</v>
      </c>
      <c r="SCZ45" s="660" t="s">
        <v>283</v>
      </c>
      <c r="SDA45" s="562" t="s">
        <v>326</v>
      </c>
      <c r="SDB45" s="660" t="s">
        <v>283</v>
      </c>
      <c r="SDC45" s="562" t="s">
        <v>326</v>
      </c>
      <c r="SDD45" s="660" t="s">
        <v>283</v>
      </c>
      <c r="SDE45" s="562" t="s">
        <v>326</v>
      </c>
      <c r="SDF45" s="660" t="s">
        <v>283</v>
      </c>
      <c r="SDG45" s="562" t="s">
        <v>326</v>
      </c>
      <c r="SDH45" s="660" t="s">
        <v>283</v>
      </c>
      <c r="SDI45" s="562" t="s">
        <v>326</v>
      </c>
      <c r="SDJ45" s="660" t="s">
        <v>283</v>
      </c>
      <c r="SDK45" s="562" t="s">
        <v>326</v>
      </c>
      <c r="SDL45" s="660" t="s">
        <v>283</v>
      </c>
      <c r="SDM45" s="562" t="s">
        <v>326</v>
      </c>
      <c r="SDN45" s="660" t="s">
        <v>283</v>
      </c>
      <c r="SDO45" s="562" t="s">
        <v>326</v>
      </c>
      <c r="SDP45" s="660" t="s">
        <v>283</v>
      </c>
      <c r="SDQ45" s="562" t="s">
        <v>326</v>
      </c>
      <c r="SDR45" s="660" t="s">
        <v>283</v>
      </c>
      <c r="SDS45" s="562" t="s">
        <v>326</v>
      </c>
      <c r="SDT45" s="660" t="s">
        <v>283</v>
      </c>
      <c r="SDU45" s="562" t="s">
        <v>326</v>
      </c>
      <c r="SDV45" s="660" t="s">
        <v>283</v>
      </c>
      <c r="SDW45" s="562" t="s">
        <v>326</v>
      </c>
      <c r="SDX45" s="660" t="s">
        <v>283</v>
      </c>
      <c r="SDY45" s="562" t="s">
        <v>326</v>
      </c>
      <c r="SDZ45" s="660" t="s">
        <v>283</v>
      </c>
      <c r="SEA45" s="562" t="s">
        <v>326</v>
      </c>
      <c r="SEB45" s="660" t="s">
        <v>283</v>
      </c>
      <c r="SEC45" s="562" t="s">
        <v>326</v>
      </c>
      <c r="SED45" s="660" t="s">
        <v>283</v>
      </c>
      <c r="SEE45" s="562" t="s">
        <v>326</v>
      </c>
      <c r="SEF45" s="660" t="s">
        <v>283</v>
      </c>
      <c r="SEG45" s="562" t="s">
        <v>326</v>
      </c>
      <c r="SEH45" s="660" t="s">
        <v>283</v>
      </c>
      <c r="SEI45" s="562" t="s">
        <v>326</v>
      </c>
      <c r="SEJ45" s="660" t="s">
        <v>283</v>
      </c>
      <c r="SEK45" s="562" t="s">
        <v>326</v>
      </c>
      <c r="SEL45" s="660" t="s">
        <v>283</v>
      </c>
      <c r="SEM45" s="562" t="s">
        <v>326</v>
      </c>
      <c r="SEN45" s="660" t="s">
        <v>283</v>
      </c>
      <c r="SEO45" s="562" t="s">
        <v>326</v>
      </c>
      <c r="SEP45" s="660" t="s">
        <v>283</v>
      </c>
      <c r="SEQ45" s="562" t="s">
        <v>326</v>
      </c>
      <c r="SER45" s="660" t="s">
        <v>283</v>
      </c>
      <c r="SES45" s="562" t="s">
        <v>326</v>
      </c>
      <c r="SET45" s="660" t="s">
        <v>283</v>
      </c>
      <c r="SEU45" s="562" t="s">
        <v>326</v>
      </c>
      <c r="SEV45" s="660" t="s">
        <v>283</v>
      </c>
      <c r="SEW45" s="562" t="s">
        <v>326</v>
      </c>
      <c r="SEX45" s="660" t="s">
        <v>283</v>
      </c>
      <c r="SEY45" s="562" t="s">
        <v>326</v>
      </c>
      <c r="SEZ45" s="660" t="s">
        <v>283</v>
      </c>
      <c r="SFA45" s="562" t="s">
        <v>326</v>
      </c>
      <c r="SFB45" s="660" t="s">
        <v>283</v>
      </c>
      <c r="SFC45" s="562" t="s">
        <v>326</v>
      </c>
      <c r="SFD45" s="660" t="s">
        <v>283</v>
      </c>
      <c r="SFE45" s="562" t="s">
        <v>326</v>
      </c>
      <c r="SFF45" s="660" t="s">
        <v>283</v>
      </c>
      <c r="SFG45" s="562" t="s">
        <v>326</v>
      </c>
      <c r="SFH45" s="660" t="s">
        <v>283</v>
      </c>
      <c r="SFI45" s="562" t="s">
        <v>326</v>
      </c>
      <c r="SFJ45" s="660" t="s">
        <v>283</v>
      </c>
      <c r="SFK45" s="562" t="s">
        <v>326</v>
      </c>
      <c r="SFL45" s="660" t="s">
        <v>283</v>
      </c>
      <c r="SFM45" s="562" t="s">
        <v>326</v>
      </c>
      <c r="SFN45" s="660" t="s">
        <v>283</v>
      </c>
      <c r="SFO45" s="562" t="s">
        <v>326</v>
      </c>
      <c r="SFP45" s="660" t="s">
        <v>283</v>
      </c>
      <c r="SFQ45" s="562" t="s">
        <v>326</v>
      </c>
      <c r="SFR45" s="660" t="s">
        <v>283</v>
      </c>
      <c r="SFS45" s="562" t="s">
        <v>326</v>
      </c>
      <c r="SFT45" s="660" t="s">
        <v>283</v>
      </c>
      <c r="SFU45" s="562" t="s">
        <v>326</v>
      </c>
      <c r="SFV45" s="660" t="s">
        <v>283</v>
      </c>
      <c r="SFW45" s="562" t="s">
        <v>326</v>
      </c>
      <c r="SFX45" s="660" t="s">
        <v>283</v>
      </c>
      <c r="SFY45" s="562" t="s">
        <v>326</v>
      </c>
      <c r="SFZ45" s="660" t="s">
        <v>283</v>
      </c>
      <c r="SGA45" s="562" t="s">
        <v>326</v>
      </c>
      <c r="SGB45" s="660" t="s">
        <v>283</v>
      </c>
      <c r="SGC45" s="562" t="s">
        <v>326</v>
      </c>
      <c r="SGD45" s="660" t="s">
        <v>283</v>
      </c>
      <c r="SGE45" s="562" t="s">
        <v>326</v>
      </c>
      <c r="SGF45" s="660" t="s">
        <v>283</v>
      </c>
      <c r="SGG45" s="562" t="s">
        <v>326</v>
      </c>
      <c r="SGH45" s="660" t="s">
        <v>283</v>
      </c>
      <c r="SGI45" s="562" t="s">
        <v>326</v>
      </c>
      <c r="SGJ45" s="660" t="s">
        <v>283</v>
      </c>
      <c r="SGK45" s="562" t="s">
        <v>326</v>
      </c>
      <c r="SGL45" s="660" t="s">
        <v>283</v>
      </c>
      <c r="SGM45" s="562" t="s">
        <v>326</v>
      </c>
      <c r="SGN45" s="660" t="s">
        <v>283</v>
      </c>
      <c r="SGO45" s="562" t="s">
        <v>326</v>
      </c>
      <c r="SGP45" s="660" t="s">
        <v>283</v>
      </c>
      <c r="SGQ45" s="562" t="s">
        <v>326</v>
      </c>
      <c r="SGR45" s="660" t="s">
        <v>283</v>
      </c>
      <c r="SGS45" s="562" t="s">
        <v>326</v>
      </c>
      <c r="SGT45" s="660" t="s">
        <v>283</v>
      </c>
      <c r="SGU45" s="562" t="s">
        <v>326</v>
      </c>
      <c r="SGV45" s="660" t="s">
        <v>283</v>
      </c>
      <c r="SGW45" s="562" t="s">
        <v>326</v>
      </c>
      <c r="SGX45" s="660" t="s">
        <v>283</v>
      </c>
      <c r="SGY45" s="562" t="s">
        <v>326</v>
      </c>
      <c r="SGZ45" s="660" t="s">
        <v>283</v>
      </c>
      <c r="SHA45" s="562" t="s">
        <v>326</v>
      </c>
      <c r="SHB45" s="660" t="s">
        <v>283</v>
      </c>
      <c r="SHC45" s="562" t="s">
        <v>326</v>
      </c>
      <c r="SHD45" s="660" t="s">
        <v>283</v>
      </c>
      <c r="SHE45" s="562" t="s">
        <v>326</v>
      </c>
      <c r="SHF45" s="660" t="s">
        <v>283</v>
      </c>
      <c r="SHG45" s="562" t="s">
        <v>326</v>
      </c>
      <c r="SHH45" s="660" t="s">
        <v>283</v>
      </c>
      <c r="SHI45" s="562" t="s">
        <v>326</v>
      </c>
      <c r="SHJ45" s="660" t="s">
        <v>283</v>
      </c>
      <c r="SHK45" s="562" t="s">
        <v>326</v>
      </c>
      <c r="SHL45" s="660" t="s">
        <v>283</v>
      </c>
      <c r="SHM45" s="562" t="s">
        <v>326</v>
      </c>
      <c r="SHN45" s="660" t="s">
        <v>283</v>
      </c>
      <c r="SHO45" s="562" t="s">
        <v>326</v>
      </c>
      <c r="SHP45" s="660" t="s">
        <v>283</v>
      </c>
      <c r="SHQ45" s="562" t="s">
        <v>326</v>
      </c>
      <c r="SHR45" s="660" t="s">
        <v>283</v>
      </c>
      <c r="SHS45" s="562" t="s">
        <v>326</v>
      </c>
      <c r="SHT45" s="660" t="s">
        <v>283</v>
      </c>
      <c r="SHU45" s="562" t="s">
        <v>326</v>
      </c>
      <c r="SHV45" s="660" t="s">
        <v>283</v>
      </c>
      <c r="SHW45" s="562" t="s">
        <v>326</v>
      </c>
      <c r="SHX45" s="660" t="s">
        <v>283</v>
      </c>
      <c r="SHY45" s="562" t="s">
        <v>326</v>
      </c>
      <c r="SHZ45" s="660" t="s">
        <v>283</v>
      </c>
      <c r="SIA45" s="562" t="s">
        <v>326</v>
      </c>
      <c r="SIB45" s="660" t="s">
        <v>283</v>
      </c>
      <c r="SIC45" s="562" t="s">
        <v>326</v>
      </c>
      <c r="SID45" s="660" t="s">
        <v>283</v>
      </c>
      <c r="SIE45" s="562" t="s">
        <v>326</v>
      </c>
      <c r="SIF45" s="660" t="s">
        <v>283</v>
      </c>
      <c r="SIG45" s="562" t="s">
        <v>326</v>
      </c>
      <c r="SIH45" s="660" t="s">
        <v>283</v>
      </c>
      <c r="SII45" s="562" t="s">
        <v>326</v>
      </c>
      <c r="SIJ45" s="660" t="s">
        <v>283</v>
      </c>
      <c r="SIK45" s="562" t="s">
        <v>326</v>
      </c>
      <c r="SIL45" s="660" t="s">
        <v>283</v>
      </c>
      <c r="SIM45" s="562" t="s">
        <v>326</v>
      </c>
      <c r="SIN45" s="660" t="s">
        <v>283</v>
      </c>
      <c r="SIO45" s="562" t="s">
        <v>326</v>
      </c>
      <c r="SIP45" s="660" t="s">
        <v>283</v>
      </c>
      <c r="SIQ45" s="562" t="s">
        <v>326</v>
      </c>
      <c r="SIR45" s="660" t="s">
        <v>283</v>
      </c>
      <c r="SIS45" s="562" t="s">
        <v>326</v>
      </c>
      <c r="SIT45" s="660" t="s">
        <v>283</v>
      </c>
      <c r="SIU45" s="562" t="s">
        <v>326</v>
      </c>
      <c r="SIV45" s="660" t="s">
        <v>283</v>
      </c>
      <c r="SIW45" s="562" t="s">
        <v>326</v>
      </c>
      <c r="SIX45" s="660" t="s">
        <v>283</v>
      </c>
      <c r="SIY45" s="562" t="s">
        <v>326</v>
      </c>
      <c r="SIZ45" s="660" t="s">
        <v>283</v>
      </c>
      <c r="SJA45" s="562" t="s">
        <v>326</v>
      </c>
      <c r="SJB45" s="660" t="s">
        <v>283</v>
      </c>
      <c r="SJC45" s="562" t="s">
        <v>326</v>
      </c>
      <c r="SJD45" s="660" t="s">
        <v>283</v>
      </c>
      <c r="SJE45" s="562" t="s">
        <v>326</v>
      </c>
      <c r="SJF45" s="660" t="s">
        <v>283</v>
      </c>
      <c r="SJG45" s="562" t="s">
        <v>326</v>
      </c>
      <c r="SJH45" s="660" t="s">
        <v>283</v>
      </c>
      <c r="SJI45" s="562" t="s">
        <v>326</v>
      </c>
      <c r="SJJ45" s="660" t="s">
        <v>283</v>
      </c>
      <c r="SJK45" s="562" t="s">
        <v>326</v>
      </c>
      <c r="SJL45" s="660" t="s">
        <v>283</v>
      </c>
      <c r="SJM45" s="562" t="s">
        <v>326</v>
      </c>
      <c r="SJN45" s="660" t="s">
        <v>283</v>
      </c>
      <c r="SJO45" s="562" t="s">
        <v>326</v>
      </c>
      <c r="SJP45" s="660" t="s">
        <v>283</v>
      </c>
      <c r="SJQ45" s="562" t="s">
        <v>326</v>
      </c>
      <c r="SJR45" s="660" t="s">
        <v>283</v>
      </c>
      <c r="SJS45" s="562" t="s">
        <v>326</v>
      </c>
      <c r="SJT45" s="660" t="s">
        <v>283</v>
      </c>
      <c r="SJU45" s="562" t="s">
        <v>326</v>
      </c>
      <c r="SJV45" s="660" t="s">
        <v>283</v>
      </c>
      <c r="SJW45" s="562" t="s">
        <v>326</v>
      </c>
      <c r="SJX45" s="660" t="s">
        <v>283</v>
      </c>
      <c r="SJY45" s="562" t="s">
        <v>326</v>
      </c>
      <c r="SJZ45" s="660" t="s">
        <v>283</v>
      </c>
      <c r="SKA45" s="562" t="s">
        <v>326</v>
      </c>
      <c r="SKB45" s="660" t="s">
        <v>283</v>
      </c>
      <c r="SKC45" s="562" t="s">
        <v>326</v>
      </c>
      <c r="SKD45" s="660" t="s">
        <v>283</v>
      </c>
      <c r="SKE45" s="562" t="s">
        <v>326</v>
      </c>
      <c r="SKF45" s="660" t="s">
        <v>283</v>
      </c>
      <c r="SKG45" s="562" t="s">
        <v>326</v>
      </c>
      <c r="SKH45" s="660" t="s">
        <v>283</v>
      </c>
      <c r="SKI45" s="562" t="s">
        <v>326</v>
      </c>
      <c r="SKJ45" s="660" t="s">
        <v>283</v>
      </c>
      <c r="SKK45" s="562" t="s">
        <v>326</v>
      </c>
      <c r="SKL45" s="660" t="s">
        <v>283</v>
      </c>
      <c r="SKM45" s="562" t="s">
        <v>326</v>
      </c>
      <c r="SKN45" s="660" t="s">
        <v>283</v>
      </c>
      <c r="SKO45" s="562" t="s">
        <v>326</v>
      </c>
      <c r="SKP45" s="660" t="s">
        <v>283</v>
      </c>
      <c r="SKQ45" s="562" t="s">
        <v>326</v>
      </c>
      <c r="SKR45" s="660" t="s">
        <v>283</v>
      </c>
      <c r="SKS45" s="562" t="s">
        <v>326</v>
      </c>
      <c r="SKT45" s="660" t="s">
        <v>283</v>
      </c>
      <c r="SKU45" s="562" t="s">
        <v>326</v>
      </c>
      <c r="SKV45" s="660" t="s">
        <v>283</v>
      </c>
      <c r="SKW45" s="562" t="s">
        <v>326</v>
      </c>
      <c r="SKX45" s="660" t="s">
        <v>283</v>
      </c>
      <c r="SKY45" s="562" t="s">
        <v>326</v>
      </c>
      <c r="SKZ45" s="660" t="s">
        <v>283</v>
      </c>
      <c r="SLA45" s="562" t="s">
        <v>326</v>
      </c>
      <c r="SLB45" s="660" t="s">
        <v>283</v>
      </c>
      <c r="SLC45" s="562" t="s">
        <v>326</v>
      </c>
      <c r="SLD45" s="660" t="s">
        <v>283</v>
      </c>
      <c r="SLE45" s="562" t="s">
        <v>326</v>
      </c>
      <c r="SLF45" s="660" t="s">
        <v>283</v>
      </c>
      <c r="SLG45" s="562" t="s">
        <v>326</v>
      </c>
      <c r="SLH45" s="660" t="s">
        <v>283</v>
      </c>
      <c r="SLI45" s="562" t="s">
        <v>326</v>
      </c>
      <c r="SLJ45" s="660" t="s">
        <v>283</v>
      </c>
      <c r="SLK45" s="562" t="s">
        <v>326</v>
      </c>
      <c r="SLL45" s="660" t="s">
        <v>283</v>
      </c>
      <c r="SLM45" s="562" t="s">
        <v>326</v>
      </c>
      <c r="SLN45" s="660" t="s">
        <v>283</v>
      </c>
      <c r="SLO45" s="562" t="s">
        <v>326</v>
      </c>
      <c r="SLP45" s="660" t="s">
        <v>283</v>
      </c>
      <c r="SLQ45" s="562" t="s">
        <v>326</v>
      </c>
      <c r="SLR45" s="660" t="s">
        <v>283</v>
      </c>
      <c r="SLS45" s="562" t="s">
        <v>326</v>
      </c>
      <c r="SLT45" s="660" t="s">
        <v>283</v>
      </c>
      <c r="SLU45" s="562" t="s">
        <v>326</v>
      </c>
      <c r="SLV45" s="660" t="s">
        <v>283</v>
      </c>
      <c r="SLW45" s="562" t="s">
        <v>326</v>
      </c>
      <c r="SLX45" s="660" t="s">
        <v>283</v>
      </c>
      <c r="SLY45" s="562" t="s">
        <v>326</v>
      </c>
      <c r="SLZ45" s="660" t="s">
        <v>283</v>
      </c>
      <c r="SMA45" s="562" t="s">
        <v>326</v>
      </c>
      <c r="SMB45" s="660" t="s">
        <v>283</v>
      </c>
      <c r="SMC45" s="562" t="s">
        <v>326</v>
      </c>
      <c r="SMD45" s="660" t="s">
        <v>283</v>
      </c>
      <c r="SME45" s="562" t="s">
        <v>326</v>
      </c>
      <c r="SMF45" s="660" t="s">
        <v>283</v>
      </c>
      <c r="SMG45" s="562" t="s">
        <v>326</v>
      </c>
      <c r="SMH45" s="660" t="s">
        <v>283</v>
      </c>
      <c r="SMI45" s="562" t="s">
        <v>326</v>
      </c>
      <c r="SMJ45" s="660" t="s">
        <v>283</v>
      </c>
      <c r="SMK45" s="562" t="s">
        <v>326</v>
      </c>
      <c r="SML45" s="660" t="s">
        <v>283</v>
      </c>
      <c r="SMM45" s="562" t="s">
        <v>326</v>
      </c>
      <c r="SMN45" s="660" t="s">
        <v>283</v>
      </c>
      <c r="SMO45" s="562" t="s">
        <v>326</v>
      </c>
      <c r="SMP45" s="660" t="s">
        <v>283</v>
      </c>
      <c r="SMQ45" s="562" t="s">
        <v>326</v>
      </c>
      <c r="SMR45" s="660" t="s">
        <v>283</v>
      </c>
      <c r="SMS45" s="562" t="s">
        <v>326</v>
      </c>
      <c r="SMT45" s="660" t="s">
        <v>283</v>
      </c>
      <c r="SMU45" s="562" t="s">
        <v>326</v>
      </c>
      <c r="SMV45" s="660" t="s">
        <v>283</v>
      </c>
      <c r="SMW45" s="562" t="s">
        <v>326</v>
      </c>
      <c r="SMX45" s="660" t="s">
        <v>283</v>
      </c>
      <c r="SMY45" s="562" t="s">
        <v>326</v>
      </c>
      <c r="SMZ45" s="660" t="s">
        <v>283</v>
      </c>
      <c r="SNA45" s="562" t="s">
        <v>326</v>
      </c>
      <c r="SNB45" s="660" t="s">
        <v>283</v>
      </c>
      <c r="SNC45" s="562" t="s">
        <v>326</v>
      </c>
      <c r="SND45" s="660" t="s">
        <v>283</v>
      </c>
      <c r="SNE45" s="562" t="s">
        <v>326</v>
      </c>
      <c r="SNF45" s="660" t="s">
        <v>283</v>
      </c>
      <c r="SNG45" s="562" t="s">
        <v>326</v>
      </c>
      <c r="SNH45" s="660" t="s">
        <v>283</v>
      </c>
      <c r="SNI45" s="562" t="s">
        <v>326</v>
      </c>
      <c r="SNJ45" s="660" t="s">
        <v>283</v>
      </c>
      <c r="SNK45" s="562" t="s">
        <v>326</v>
      </c>
      <c r="SNL45" s="660" t="s">
        <v>283</v>
      </c>
      <c r="SNM45" s="562" t="s">
        <v>326</v>
      </c>
      <c r="SNN45" s="660" t="s">
        <v>283</v>
      </c>
      <c r="SNO45" s="562" t="s">
        <v>326</v>
      </c>
      <c r="SNP45" s="660" t="s">
        <v>283</v>
      </c>
      <c r="SNQ45" s="562" t="s">
        <v>326</v>
      </c>
      <c r="SNR45" s="660" t="s">
        <v>283</v>
      </c>
      <c r="SNS45" s="562" t="s">
        <v>326</v>
      </c>
      <c r="SNT45" s="660" t="s">
        <v>283</v>
      </c>
      <c r="SNU45" s="562" t="s">
        <v>326</v>
      </c>
      <c r="SNV45" s="660" t="s">
        <v>283</v>
      </c>
      <c r="SNW45" s="562" t="s">
        <v>326</v>
      </c>
      <c r="SNX45" s="660" t="s">
        <v>283</v>
      </c>
      <c r="SNY45" s="562" t="s">
        <v>326</v>
      </c>
      <c r="SNZ45" s="660" t="s">
        <v>283</v>
      </c>
      <c r="SOA45" s="562" t="s">
        <v>326</v>
      </c>
      <c r="SOB45" s="660" t="s">
        <v>283</v>
      </c>
      <c r="SOC45" s="562" t="s">
        <v>326</v>
      </c>
      <c r="SOD45" s="660" t="s">
        <v>283</v>
      </c>
      <c r="SOE45" s="562" t="s">
        <v>326</v>
      </c>
      <c r="SOF45" s="660" t="s">
        <v>283</v>
      </c>
      <c r="SOG45" s="562" t="s">
        <v>326</v>
      </c>
      <c r="SOH45" s="660" t="s">
        <v>283</v>
      </c>
      <c r="SOI45" s="562" t="s">
        <v>326</v>
      </c>
      <c r="SOJ45" s="660" t="s">
        <v>283</v>
      </c>
      <c r="SOK45" s="562" t="s">
        <v>326</v>
      </c>
      <c r="SOL45" s="660" t="s">
        <v>283</v>
      </c>
      <c r="SOM45" s="562" t="s">
        <v>326</v>
      </c>
      <c r="SON45" s="660" t="s">
        <v>283</v>
      </c>
      <c r="SOO45" s="562" t="s">
        <v>326</v>
      </c>
      <c r="SOP45" s="660" t="s">
        <v>283</v>
      </c>
      <c r="SOQ45" s="562" t="s">
        <v>326</v>
      </c>
      <c r="SOR45" s="660" t="s">
        <v>283</v>
      </c>
      <c r="SOS45" s="562" t="s">
        <v>326</v>
      </c>
      <c r="SOT45" s="660" t="s">
        <v>283</v>
      </c>
      <c r="SOU45" s="562" t="s">
        <v>326</v>
      </c>
      <c r="SOV45" s="660" t="s">
        <v>283</v>
      </c>
      <c r="SOW45" s="562" t="s">
        <v>326</v>
      </c>
      <c r="SOX45" s="660" t="s">
        <v>283</v>
      </c>
      <c r="SOY45" s="562" t="s">
        <v>326</v>
      </c>
      <c r="SOZ45" s="660" t="s">
        <v>283</v>
      </c>
      <c r="SPA45" s="562" t="s">
        <v>326</v>
      </c>
      <c r="SPB45" s="660" t="s">
        <v>283</v>
      </c>
      <c r="SPC45" s="562" t="s">
        <v>326</v>
      </c>
      <c r="SPD45" s="660" t="s">
        <v>283</v>
      </c>
      <c r="SPE45" s="562" t="s">
        <v>326</v>
      </c>
      <c r="SPF45" s="660" t="s">
        <v>283</v>
      </c>
      <c r="SPG45" s="562" t="s">
        <v>326</v>
      </c>
      <c r="SPH45" s="660" t="s">
        <v>283</v>
      </c>
      <c r="SPI45" s="562" t="s">
        <v>326</v>
      </c>
      <c r="SPJ45" s="660" t="s">
        <v>283</v>
      </c>
      <c r="SPK45" s="562" t="s">
        <v>326</v>
      </c>
      <c r="SPL45" s="660" t="s">
        <v>283</v>
      </c>
      <c r="SPM45" s="562" t="s">
        <v>326</v>
      </c>
      <c r="SPN45" s="660" t="s">
        <v>283</v>
      </c>
      <c r="SPO45" s="562" t="s">
        <v>326</v>
      </c>
      <c r="SPP45" s="660" t="s">
        <v>283</v>
      </c>
      <c r="SPQ45" s="562" t="s">
        <v>326</v>
      </c>
      <c r="SPR45" s="660" t="s">
        <v>283</v>
      </c>
      <c r="SPS45" s="562" t="s">
        <v>326</v>
      </c>
      <c r="SPT45" s="660" t="s">
        <v>283</v>
      </c>
      <c r="SPU45" s="562" t="s">
        <v>326</v>
      </c>
      <c r="SPV45" s="660" t="s">
        <v>283</v>
      </c>
      <c r="SPW45" s="562" t="s">
        <v>326</v>
      </c>
      <c r="SPX45" s="660" t="s">
        <v>283</v>
      </c>
      <c r="SPY45" s="562" t="s">
        <v>326</v>
      </c>
      <c r="SPZ45" s="660" t="s">
        <v>283</v>
      </c>
      <c r="SQA45" s="562" t="s">
        <v>326</v>
      </c>
      <c r="SQB45" s="660" t="s">
        <v>283</v>
      </c>
      <c r="SQC45" s="562" t="s">
        <v>326</v>
      </c>
      <c r="SQD45" s="660" t="s">
        <v>283</v>
      </c>
      <c r="SQE45" s="562" t="s">
        <v>326</v>
      </c>
      <c r="SQF45" s="660" t="s">
        <v>283</v>
      </c>
      <c r="SQG45" s="562" t="s">
        <v>326</v>
      </c>
      <c r="SQH45" s="660" t="s">
        <v>283</v>
      </c>
      <c r="SQI45" s="562" t="s">
        <v>326</v>
      </c>
      <c r="SQJ45" s="660" t="s">
        <v>283</v>
      </c>
      <c r="SQK45" s="562" t="s">
        <v>326</v>
      </c>
      <c r="SQL45" s="660" t="s">
        <v>283</v>
      </c>
      <c r="SQM45" s="562" t="s">
        <v>326</v>
      </c>
      <c r="SQN45" s="660" t="s">
        <v>283</v>
      </c>
      <c r="SQO45" s="562" t="s">
        <v>326</v>
      </c>
      <c r="SQP45" s="660" t="s">
        <v>283</v>
      </c>
      <c r="SQQ45" s="562" t="s">
        <v>326</v>
      </c>
      <c r="SQR45" s="660" t="s">
        <v>283</v>
      </c>
      <c r="SQS45" s="562" t="s">
        <v>326</v>
      </c>
      <c r="SQT45" s="660" t="s">
        <v>283</v>
      </c>
      <c r="SQU45" s="562" t="s">
        <v>326</v>
      </c>
      <c r="SQV45" s="660" t="s">
        <v>283</v>
      </c>
      <c r="SQW45" s="562" t="s">
        <v>326</v>
      </c>
      <c r="SQX45" s="660" t="s">
        <v>283</v>
      </c>
      <c r="SQY45" s="562" t="s">
        <v>326</v>
      </c>
      <c r="SQZ45" s="660" t="s">
        <v>283</v>
      </c>
      <c r="SRA45" s="562" t="s">
        <v>326</v>
      </c>
      <c r="SRB45" s="660" t="s">
        <v>283</v>
      </c>
      <c r="SRC45" s="562" t="s">
        <v>326</v>
      </c>
      <c r="SRD45" s="660" t="s">
        <v>283</v>
      </c>
      <c r="SRE45" s="562" t="s">
        <v>326</v>
      </c>
      <c r="SRF45" s="660" t="s">
        <v>283</v>
      </c>
      <c r="SRG45" s="562" t="s">
        <v>326</v>
      </c>
      <c r="SRH45" s="660" t="s">
        <v>283</v>
      </c>
      <c r="SRI45" s="562" t="s">
        <v>326</v>
      </c>
      <c r="SRJ45" s="660" t="s">
        <v>283</v>
      </c>
      <c r="SRK45" s="562" t="s">
        <v>326</v>
      </c>
      <c r="SRL45" s="660" t="s">
        <v>283</v>
      </c>
      <c r="SRM45" s="562" t="s">
        <v>326</v>
      </c>
      <c r="SRN45" s="660" t="s">
        <v>283</v>
      </c>
      <c r="SRO45" s="562" t="s">
        <v>326</v>
      </c>
      <c r="SRP45" s="660" t="s">
        <v>283</v>
      </c>
      <c r="SRQ45" s="562" t="s">
        <v>326</v>
      </c>
      <c r="SRR45" s="660" t="s">
        <v>283</v>
      </c>
      <c r="SRS45" s="562" t="s">
        <v>326</v>
      </c>
      <c r="SRT45" s="660" t="s">
        <v>283</v>
      </c>
      <c r="SRU45" s="562" t="s">
        <v>326</v>
      </c>
      <c r="SRV45" s="660" t="s">
        <v>283</v>
      </c>
      <c r="SRW45" s="562" t="s">
        <v>326</v>
      </c>
      <c r="SRX45" s="660" t="s">
        <v>283</v>
      </c>
      <c r="SRY45" s="562" t="s">
        <v>326</v>
      </c>
      <c r="SRZ45" s="660" t="s">
        <v>283</v>
      </c>
      <c r="SSA45" s="562" t="s">
        <v>326</v>
      </c>
      <c r="SSB45" s="660" t="s">
        <v>283</v>
      </c>
      <c r="SSC45" s="562" t="s">
        <v>326</v>
      </c>
      <c r="SSD45" s="660" t="s">
        <v>283</v>
      </c>
      <c r="SSE45" s="562" t="s">
        <v>326</v>
      </c>
      <c r="SSF45" s="660" t="s">
        <v>283</v>
      </c>
      <c r="SSG45" s="562" t="s">
        <v>326</v>
      </c>
      <c r="SSH45" s="660" t="s">
        <v>283</v>
      </c>
      <c r="SSI45" s="562" t="s">
        <v>326</v>
      </c>
      <c r="SSJ45" s="660" t="s">
        <v>283</v>
      </c>
      <c r="SSK45" s="562" t="s">
        <v>326</v>
      </c>
      <c r="SSL45" s="660" t="s">
        <v>283</v>
      </c>
      <c r="SSM45" s="562" t="s">
        <v>326</v>
      </c>
      <c r="SSN45" s="660" t="s">
        <v>283</v>
      </c>
      <c r="SSO45" s="562" t="s">
        <v>326</v>
      </c>
      <c r="SSP45" s="660" t="s">
        <v>283</v>
      </c>
      <c r="SSQ45" s="562" t="s">
        <v>326</v>
      </c>
      <c r="SSR45" s="660" t="s">
        <v>283</v>
      </c>
      <c r="SSS45" s="562" t="s">
        <v>326</v>
      </c>
      <c r="SST45" s="660" t="s">
        <v>283</v>
      </c>
      <c r="SSU45" s="562" t="s">
        <v>326</v>
      </c>
      <c r="SSV45" s="660" t="s">
        <v>283</v>
      </c>
      <c r="SSW45" s="562" t="s">
        <v>326</v>
      </c>
      <c r="SSX45" s="660" t="s">
        <v>283</v>
      </c>
      <c r="SSY45" s="562" t="s">
        <v>326</v>
      </c>
      <c r="SSZ45" s="660" t="s">
        <v>283</v>
      </c>
      <c r="STA45" s="562" t="s">
        <v>326</v>
      </c>
      <c r="STB45" s="660" t="s">
        <v>283</v>
      </c>
      <c r="STC45" s="562" t="s">
        <v>326</v>
      </c>
      <c r="STD45" s="660" t="s">
        <v>283</v>
      </c>
      <c r="STE45" s="562" t="s">
        <v>326</v>
      </c>
      <c r="STF45" s="660" t="s">
        <v>283</v>
      </c>
      <c r="STG45" s="562" t="s">
        <v>326</v>
      </c>
      <c r="STH45" s="660" t="s">
        <v>283</v>
      </c>
      <c r="STI45" s="562" t="s">
        <v>326</v>
      </c>
      <c r="STJ45" s="660" t="s">
        <v>283</v>
      </c>
      <c r="STK45" s="562" t="s">
        <v>326</v>
      </c>
      <c r="STL45" s="660" t="s">
        <v>283</v>
      </c>
      <c r="STM45" s="562" t="s">
        <v>326</v>
      </c>
      <c r="STN45" s="660" t="s">
        <v>283</v>
      </c>
      <c r="STO45" s="562" t="s">
        <v>326</v>
      </c>
      <c r="STP45" s="660" t="s">
        <v>283</v>
      </c>
      <c r="STQ45" s="562" t="s">
        <v>326</v>
      </c>
      <c r="STR45" s="660" t="s">
        <v>283</v>
      </c>
      <c r="STS45" s="562" t="s">
        <v>326</v>
      </c>
      <c r="STT45" s="660" t="s">
        <v>283</v>
      </c>
      <c r="STU45" s="562" t="s">
        <v>326</v>
      </c>
      <c r="STV45" s="660" t="s">
        <v>283</v>
      </c>
      <c r="STW45" s="562" t="s">
        <v>326</v>
      </c>
      <c r="STX45" s="660" t="s">
        <v>283</v>
      </c>
      <c r="STY45" s="562" t="s">
        <v>326</v>
      </c>
      <c r="STZ45" s="660" t="s">
        <v>283</v>
      </c>
      <c r="SUA45" s="562" t="s">
        <v>326</v>
      </c>
      <c r="SUB45" s="660" t="s">
        <v>283</v>
      </c>
      <c r="SUC45" s="562" t="s">
        <v>326</v>
      </c>
      <c r="SUD45" s="660" t="s">
        <v>283</v>
      </c>
      <c r="SUE45" s="562" t="s">
        <v>326</v>
      </c>
      <c r="SUF45" s="660" t="s">
        <v>283</v>
      </c>
      <c r="SUG45" s="562" t="s">
        <v>326</v>
      </c>
      <c r="SUH45" s="660" t="s">
        <v>283</v>
      </c>
      <c r="SUI45" s="562" t="s">
        <v>326</v>
      </c>
      <c r="SUJ45" s="660" t="s">
        <v>283</v>
      </c>
      <c r="SUK45" s="562" t="s">
        <v>326</v>
      </c>
      <c r="SUL45" s="660" t="s">
        <v>283</v>
      </c>
      <c r="SUM45" s="562" t="s">
        <v>326</v>
      </c>
      <c r="SUN45" s="660" t="s">
        <v>283</v>
      </c>
      <c r="SUO45" s="562" t="s">
        <v>326</v>
      </c>
      <c r="SUP45" s="660" t="s">
        <v>283</v>
      </c>
      <c r="SUQ45" s="562" t="s">
        <v>326</v>
      </c>
      <c r="SUR45" s="660" t="s">
        <v>283</v>
      </c>
      <c r="SUS45" s="562" t="s">
        <v>326</v>
      </c>
      <c r="SUT45" s="660" t="s">
        <v>283</v>
      </c>
      <c r="SUU45" s="562" t="s">
        <v>326</v>
      </c>
      <c r="SUV45" s="660" t="s">
        <v>283</v>
      </c>
      <c r="SUW45" s="562" t="s">
        <v>326</v>
      </c>
      <c r="SUX45" s="660" t="s">
        <v>283</v>
      </c>
      <c r="SUY45" s="562" t="s">
        <v>326</v>
      </c>
      <c r="SUZ45" s="660" t="s">
        <v>283</v>
      </c>
      <c r="SVA45" s="562" t="s">
        <v>326</v>
      </c>
      <c r="SVB45" s="660" t="s">
        <v>283</v>
      </c>
      <c r="SVC45" s="562" t="s">
        <v>326</v>
      </c>
      <c r="SVD45" s="660" t="s">
        <v>283</v>
      </c>
      <c r="SVE45" s="562" t="s">
        <v>326</v>
      </c>
      <c r="SVF45" s="660" t="s">
        <v>283</v>
      </c>
      <c r="SVG45" s="562" t="s">
        <v>326</v>
      </c>
      <c r="SVH45" s="660" t="s">
        <v>283</v>
      </c>
      <c r="SVI45" s="562" t="s">
        <v>326</v>
      </c>
      <c r="SVJ45" s="660" t="s">
        <v>283</v>
      </c>
      <c r="SVK45" s="562" t="s">
        <v>326</v>
      </c>
      <c r="SVL45" s="660" t="s">
        <v>283</v>
      </c>
      <c r="SVM45" s="562" t="s">
        <v>326</v>
      </c>
      <c r="SVN45" s="660" t="s">
        <v>283</v>
      </c>
      <c r="SVO45" s="562" t="s">
        <v>326</v>
      </c>
      <c r="SVP45" s="660" t="s">
        <v>283</v>
      </c>
      <c r="SVQ45" s="562" t="s">
        <v>326</v>
      </c>
      <c r="SVR45" s="660" t="s">
        <v>283</v>
      </c>
      <c r="SVS45" s="562" t="s">
        <v>326</v>
      </c>
      <c r="SVT45" s="660" t="s">
        <v>283</v>
      </c>
      <c r="SVU45" s="562" t="s">
        <v>326</v>
      </c>
      <c r="SVV45" s="660" t="s">
        <v>283</v>
      </c>
      <c r="SVW45" s="562" t="s">
        <v>326</v>
      </c>
      <c r="SVX45" s="660" t="s">
        <v>283</v>
      </c>
      <c r="SVY45" s="562" t="s">
        <v>326</v>
      </c>
      <c r="SVZ45" s="660" t="s">
        <v>283</v>
      </c>
      <c r="SWA45" s="562" t="s">
        <v>326</v>
      </c>
      <c r="SWB45" s="660" t="s">
        <v>283</v>
      </c>
      <c r="SWC45" s="562" t="s">
        <v>326</v>
      </c>
      <c r="SWD45" s="660" t="s">
        <v>283</v>
      </c>
      <c r="SWE45" s="562" t="s">
        <v>326</v>
      </c>
      <c r="SWF45" s="660" t="s">
        <v>283</v>
      </c>
      <c r="SWG45" s="562" t="s">
        <v>326</v>
      </c>
      <c r="SWH45" s="660" t="s">
        <v>283</v>
      </c>
      <c r="SWI45" s="562" t="s">
        <v>326</v>
      </c>
      <c r="SWJ45" s="660" t="s">
        <v>283</v>
      </c>
      <c r="SWK45" s="562" t="s">
        <v>326</v>
      </c>
      <c r="SWL45" s="660" t="s">
        <v>283</v>
      </c>
      <c r="SWM45" s="562" t="s">
        <v>326</v>
      </c>
      <c r="SWN45" s="660" t="s">
        <v>283</v>
      </c>
      <c r="SWO45" s="562" t="s">
        <v>326</v>
      </c>
      <c r="SWP45" s="660" t="s">
        <v>283</v>
      </c>
      <c r="SWQ45" s="562" t="s">
        <v>326</v>
      </c>
      <c r="SWR45" s="660" t="s">
        <v>283</v>
      </c>
      <c r="SWS45" s="562" t="s">
        <v>326</v>
      </c>
      <c r="SWT45" s="660" t="s">
        <v>283</v>
      </c>
      <c r="SWU45" s="562" t="s">
        <v>326</v>
      </c>
      <c r="SWV45" s="660" t="s">
        <v>283</v>
      </c>
      <c r="SWW45" s="562" t="s">
        <v>326</v>
      </c>
      <c r="SWX45" s="660" t="s">
        <v>283</v>
      </c>
      <c r="SWY45" s="562" t="s">
        <v>326</v>
      </c>
      <c r="SWZ45" s="660" t="s">
        <v>283</v>
      </c>
      <c r="SXA45" s="562" t="s">
        <v>326</v>
      </c>
      <c r="SXB45" s="660" t="s">
        <v>283</v>
      </c>
      <c r="SXC45" s="562" t="s">
        <v>326</v>
      </c>
      <c r="SXD45" s="660" t="s">
        <v>283</v>
      </c>
      <c r="SXE45" s="562" t="s">
        <v>326</v>
      </c>
      <c r="SXF45" s="660" t="s">
        <v>283</v>
      </c>
      <c r="SXG45" s="562" t="s">
        <v>326</v>
      </c>
      <c r="SXH45" s="660" t="s">
        <v>283</v>
      </c>
      <c r="SXI45" s="562" t="s">
        <v>326</v>
      </c>
      <c r="SXJ45" s="660" t="s">
        <v>283</v>
      </c>
      <c r="SXK45" s="562" t="s">
        <v>326</v>
      </c>
      <c r="SXL45" s="660" t="s">
        <v>283</v>
      </c>
      <c r="SXM45" s="562" t="s">
        <v>326</v>
      </c>
      <c r="SXN45" s="660" t="s">
        <v>283</v>
      </c>
      <c r="SXO45" s="562" t="s">
        <v>326</v>
      </c>
      <c r="SXP45" s="660" t="s">
        <v>283</v>
      </c>
      <c r="SXQ45" s="562" t="s">
        <v>326</v>
      </c>
      <c r="SXR45" s="660" t="s">
        <v>283</v>
      </c>
      <c r="SXS45" s="562" t="s">
        <v>326</v>
      </c>
      <c r="SXT45" s="660" t="s">
        <v>283</v>
      </c>
      <c r="SXU45" s="562" t="s">
        <v>326</v>
      </c>
      <c r="SXV45" s="660" t="s">
        <v>283</v>
      </c>
      <c r="SXW45" s="562" t="s">
        <v>326</v>
      </c>
      <c r="SXX45" s="660" t="s">
        <v>283</v>
      </c>
      <c r="SXY45" s="562" t="s">
        <v>326</v>
      </c>
      <c r="SXZ45" s="660" t="s">
        <v>283</v>
      </c>
      <c r="SYA45" s="562" t="s">
        <v>326</v>
      </c>
      <c r="SYB45" s="660" t="s">
        <v>283</v>
      </c>
      <c r="SYC45" s="562" t="s">
        <v>326</v>
      </c>
      <c r="SYD45" s="660" t="s">
        <v>283</v>
      </c>
      <c r="SYE45" s="562" t="s">
        <v>326</v>
      </c>
      <c r="SYF45" s="660" t="s">
        <v>283</v>
      </c>
      <c r="SYG45" s="562" t="s">
        <v>326</v>
      </c>
      <c r="SYH45" s="660" t="s">
        <v>283</v>
      </c>
      <c r="SYI45" s="562" t="s">
        <v>326</v>
      </c>
      <c r="SYJ45" s="660" t="s">
        <v>283</v>
      </c>
      <c r="SYK45" s="562" t="s">
        <v>326</v>
      </c>
      <c r="SYL45" s="660" t="s">
        <v>283</v>
      </c>
      <c r="SYM45" s="562" t="s">
        <v>326</v>
      </c>
      <c r="SYN45" s="660" t="s">
        <v>283</v>
      </c>
      <c r="SYO45" s="562" t="s">
        <v>326</v>
      </c>
      <c r="SYP45" s="660" t="s">
        <v>283</v>
      </c>
      <c r="SYQ45" s="562" t="s">
        <v>326</v>
      </c>
      <c r="SYR45" s="660" t="s">
        <v>283</v>
      </c>
      <c r="SYS45" s="562" t="s">
        <v>326</v>
      </c>
      <c r="SYT45" s="660" t="s">
        <v>283</v>
      </c>
      <c r="SYU45" s="562" t="s">
        <v>326</v>
      </c>
      <c r="SYV45" s="660" t="s">
        <v>283</v>
      </c>
      <c r="SYW45" s="562" t="s">
        <v>326</v>
      </c>
      <c r="SYX45" s="660" t="s">
        <v>283</v>
      </c>
      <c r="SYY45" s="562" t="s">
        <v>326</v>
      </c>
      <c r="SYZ45" s="660" t="s">
        <v>283</v>
      </c>
      <c r="SZA45" s="562" t="s">
        <v>326</v>
      </c>
      <c r="SZB45" s="660" t="s">
        <v>283</v>
      </c>
      <c r="SZC45" s="562" t="s">
        <v>326</v>
      </c>
      <c r="SZD45" s="660" t="s">
        <v>283</v>
      </c>
      <c r="SZE45" s="562" t="s">
        <v>326</v>
      </c>
      <c r="SZF45" s="660" t="s">
        <v>283</v>
      </c>
      <c r="SZG45" s="562" t="s">
        <v>326</v>
      </c>
      <c r="SZH45" s="660" t="s">
        <v>283</v>
      </c>
      <c r="SZI45" s="562" t="s">
        <v>326</v>
      </c>
      <c r="SZJ45" s="660" t="s">
        <v>283</v>
      </c>
      <c r="SZK45" s="562" t="s">
        <v>326</v>
      </c>
      <c r="SZL45" s="660" t="s">
        <v>283</v>
      </c>
      <c r="SZM45" s="562" t="s">
        <v>326</v>
      </c>
      <c r="SZN45" s="660" t="s">
        <v>283</v>
      </c>
      <c r="SZO45" s="562" t="s">
        <v>326</v>
      </c>
      <c r="SZP45" s="660" t="s">
        <v>283</v>
      </c>
      <c r="SZQ45" s="562" t="s">
        <v>326</v>
      </c>
      <c r="SZR45" s="660" t="s">
        <v>283</v>
      </c>
      <c r="SZS45" s="562" t="s">
        <v>326</v>
      </c>
      <c r="SZT45" s="660" t="s">
        <v>283</v>
      </c>
      <c r="SZU45" s="562" t="s">
        <v>326</v>
      </c>
      <c r="SZV45" s="660" t="s">
        <v>283</v>
      </c>
      <c r="SZW45" s="562" t="s">
        <v>326</v>
      </c>
      <c r="SZX45" s="660" t="s">
        <v>283</v>
      </c>
      <c r="SZY45" s="562" t="s">
        <v>326</v>
      </c>
      <c r="SZZ45" s="660" t="s">
        <v>283</v>
      </c>
      <c r="TAA45" s="562" t="s">
        <v>326</v>
      </c>
      <c r="TAB45" s="660" t="s">
        <v>283</v>
      </c>
      <c r="TAC45" s="562" t="s">
        <v>326</v>
      </c>
      <c r="TAD45" s="660" t="s">
        <v>283</v>
      </c>
      <c r="TAE45" s="562" t="s">
        <v>326</v>
      </c>
      <c r="TAF45" s="660" t="s">
        <v>283</v>
      </c>
      <c r="TAG45" s="562" t="s">
        <v>326</v>
      </c>
      <c r="TAH45" s="660" t="s">
        <v>283</v>
      </c>
      <c r="TAI45" s="562" t="s">
        <v>326</v>
      </c>
      <c r="TAJ45" s="660" t="s">
        <v>283</v>
      </c>
      <c r="TAK45" s="562" t="s">
        <v>326</v>
      </c>
      <c r="TAL45" s="660" t="s">
        <v>283</v>
      </c>
      <c r="TAM45" s="562" t="s">
        <v>326</v>
      </c>
      <c r="TAN45" s="660" t="s">
        <v>283</v>
      </c>
      <c r="TAO45" s="562" t="s">
        <v>326</v>
      </c>
      <c r="TAP45" s="660" t="s">
        <v>283</v>
      </c>
      <c r="TAQ45" s="562" t="s">
        <v>326</v>
      </c>
      <c r="TAR45" s="660" t="s">
        <v>283</v>
      </c>
      <c r="TAS45" s="562" t="s">
        <v>326</v>
      </c>
      <c r="TAT45" s="660" t="s">
        <v>283</v>
      </c>
      <c r="TAU45" s="562" t="s">
        <v>326</v>
      </c>
      <c r="TAV45" s="660" t="s">
        <v>283</v>
      </c>
      <c r="TAW45" s="562" t="s">
        <v>326</v>
      </c>
      <c r="TAX45" s="660" t="s">
        <v>283</v>
      </c>
      <c r="TAY45" s="562" t="s">
        <v>326</v>
      </c>
      <c r="TAZ45" s="660" t="s">
        <v>283</v>
      </c>
      <c r="TBA45" s="562" t="s">
        <v>326</v>
      </c>
      <c r="TBB45" s="660" t="s">
        <v>283</v>
      </c>
      <c r="TBC45" s="562" t="s">
        <v>326</v>
      </c>
      <c r="TBD45" s="660" t="s">
        <v>283</v>
      </c>
      <c r="TBE45" s="562" t="s">
        <v>326</v>
      </c>
      <c r="TBF45" s="660" t="s">
        <v>283</v>
      </c>
      <c r="TBG45" s="562" t="s">
        <v>326</v>
      </c>
      <c r="TBH45" s="660" t="s">
        <v>283</v>
      </c>
      <c r="TBI45" s="562" t="s">
        <v>326</v>
      </c>
      <c r="TBJ45" s="660" t="s">
        <v>283</v>
      </c>
      <c r="TBK45" s="562" t="s">
        <v>326</v>
      </c>
      <c r="TBL45" s="660" t="s">
        <v>283</v>
      </c>
      <c r="TBM45" s="562" t="s">
        <v>326</v>
      </c>
      <c r="TBN45" s="660" t="s">
        <v>283</v>
      </c>
      <c r="TBO45" s="562" t="s">
        <v>326</v>
      </c>
      <c r="TBP45" s="660" t="s">
        <v>283</v>
      </c>
      <c r="TBQ45" s="562" t="s">
        <v>326</v>
      </c>
      <c r="TBR45" s="660" t="s">
        <v>283</v>
      </c>
      <c r="TBS45" s="562" t="s">
        <v>326</v>
      </c>
      <c r="TBT45" s="660" t="s">
        <v>283</v>
      </c>
      <c r="TBU45" s="562" t="s">
        <v>326</v>
      </c>
      <c r="TBV45" s="660" t="s">
        <v>283</v>
      </c>
      <c r="TBW45" s="562" t="s">
        <v>326</v>
      </c>
      <c r="TBX45" s="660" t="s">
        <v>283</v>
      </c>
      <c r="TBY45" s="562" t="s">
        <v>326</v>
      </c>
      <c r="TBZ45" s="660" t="s">
        <v>283</v>
      </c>
      <c r="TCA45" s="562" t="s">
        <v>326</v>
      </c>
      <c r="TCB45" s="660" t="s">
        <v>283</v>
      </c>
      <c r="TCC45" s="562" t="s">
        <v>326</v>
      </c>
      <c r="TCD45" s="660" t="s">
        <v>283</v>
      </c>
      <c r="TCE45" s="562" t="s">
        <v>326</v>
      </c>
      <c r="TCF45" s="660" t="s">
        <v>283</v>
      </c>
      <c r="TCG45" s="562" t="s">
        <v>326</v>
      </c>
      <c r="TCH45" s="660" t="s">
        <v>283</v>
      </c>
      <c r="TCI45" s="562" t="s">
        <v>326</v>
      </c>
      <c r="TCJ45" s="660" t="s">
        <v>283</v>
      </c>
      <c r="TCK45" s="562" t="s">
        <v>326</v>
      </c>
      <c r="TCL45" s="660" t="s">
        <v>283</v>
      </c>
      <c r="TCM45" s="562" t="s">
        <v>326</v>
      </c>
      <c r="TCN45" s="660" t="s">
        <v>283</v>
      </c>
      <c r="TCO45" s="562" t="s">
        <v>326</v>
      </c>
      <c r="TCP45" s="660" t="s">
        <v>283</v>
      </c>
      <c r="TCQ45" s="562" t="s">
        <v>326</v>
      </c>
      <c r="TCR45" s="660" t="s">
        <v>283</v>
      </c>
      <c r="TCS45" s="562" t="s">
        <v>326</v>
      </c>
      <c r="TCT45" s="660" t="s">
        <v>283</v>
      </c>
      <c r="TCU45" s="562" t="s">
        <v>326</v>
      </c>
      <c r="TCV45" s="660" t="s">
        <v>283</v>
      </c>
      <c r="TCW45" s="562" t="s">
        <v>326</v>
      </c>
      <c r="TCX45" s="660" t="s">
        <v>283</v>
      </c>
      <c r="TCY45" s="562" t="s">
        <v>326</v>
      </c>
      <c r="TCZ45" s="660" t="s">
        <v>283</v>
      </c>
      <c r="TDA45" s="562" t="s">
        <v>326</v>
      </c>
      <c r="TDB45" s="660" t="s">
        <v>283</v>
      </c>
      <c r="TDC45" s="562" t="s">
        <v>326</v>
      </c>
      <c r="TDD45" s="660" t="s">
        <v>283</v>
      </c>
      <c r="TDE45" s="562" t="s">
        <v>326</v>
      </c>
      <c r="TDF45" s="660" t="s">
        <v>283</v>
      </c>
      <c r="TDG45" s="562" t="s">
        <v>326</v>
      </c>
      <c r="TDH45" s="660" t="s">
        <v>283</v>
      </c>
      <c r="TDI45" s="562" t="s">
        <v>326</v>
      </c>
      <c r="TDJ45" s="660" t="s">
        <v>283</v>
      </c>
      <c r="TDK45" s="562" t="s">
        <v>326</v>
      </c>
      <c r="TDL45" s="660" t="s">
        <v>283</v>
      </c>
      <c r="TDM45" s="562" t="s">
        <v>326</v>
      </c>
      <c r="TDN45" s="660" t="s">
        <v>283</v>
      </c>
      <c r="TDO45" s="562" t="s">
        <v>326</v>
      </c>
      <c r="TDP45" s="660" t="s">
        <v>283</v>
      </c>
      <c r="TDQ45" s="562" t="s">
        <v>326</v>
      </c>
      <c r="TDR45" s="660" t="s">
        <v>283</v>
      </c>
      <c r="TDS45" s="562" t="s">
        <v>326</v>
      </c>
      <c r="TDT45" s="660" t="s">
        <v>283</v>
      </c>
      <c r="TDU45" s="562" t="s">
        <v>326</v>
      </c>
      <c r="TDV45" s="660" t="s">
        <v>283</v>
      </c>
      <c r="TDW45" s="562" t="s">
        <v>326</v>
      </c>
      <c r="TDX45" s="660" t="s">
        <v>283</v>
      </c>
      <c r="TDY45" s="562" t="s">
        <v>326</v>
      </c>
      <c r="TDZ45" s="660" t="s">
        <v>283</v>
      </c>
      <c r="TEA45" s="562" t="s">
        <v>326</v>
      </c>
      <c r="TEB45" s="660" t="s">
        <v>283</v>
      </c>
      <c r="TEC45" s="562" t="s">
        <v>326</v>
      </c>
      <c r="TED45" s="660" t="s">
        <v>283</v>
      </c>
      <c r="TEE45" s="562" t="s">
        <v>326</v>
      </c>
      <c r="TEF45" s="660" t="s">
        <v>283</v>
      </c>
      <c r="TEG45" s="562" t="s">
        <v>326</v>
      </c>
      <c r="TEH45" s="660" t="s">
        <v>283</v>
      </c>
      <c r="TEI45" s="562" t="s">
        <v>326</v>
      </c>
      <c r="TEJ45" s="660" t="s">
        <v>283</v>
      </c>
      <c r="TEK45" s="562" t="s">
        <v>326</v>
      </c>
      <c r="TEL45" s="660" t="s">
        <v>283</v>
      </c>
      <c r="TEM45" s="562" t="s">
        <v>326</v>
      </c>
      <c r="TEN45" s="660" t="s">
        <v>283</v>
      </c>
      <c r="TEO45" s="562" t="s">
        <v>326</v>
      </c>
      <c r="TEP45" s="660" t="s">
        <v>283</v>
      </c>
      <c r="TEQ45" s="562" t="s">
        <v>326</v>
      </c>
      <c r="TER45" s="660" t="s">
        <v>283</v>
      </c>
      <c r="TES45" s="562" t="s">
        <v>326</v>
      </c>
      <c r="TET45" s="660" t="s">
        <v>283</v>
      </c>
      <c r="TEU45" s="562" t="s">
        <v>326</v>
      </c>
      <c r="TEV45" s="660" t="s">
        <v>283</v>
      </c>
      <c r="TEW45" s="562" t="s">
        <v>326</v>
      </c>
      <c r="TEX45" s="660" t="s">
        <v>283</v>
      </c>
      <c r="TEY45" s="562" t="s">
        <v>326</v>
      </c>
      <c r="TEZ45" s="660" t="s">
        <v>283</v>
      </c>
      <c r="TFA45" s="562" t="s">
        <v>326</v>
      </c>
      <c r="TFB45" s="660" t="s">
        <v>283</v>
      </c>
      <c r="TFC45" s="562" t="s">
        <v>326</v>
      </c>
      <c r="TFD45" s="660" t="s">
        <v>283</v>
      </c>
      <c r="TFE45" s="562" t="s">
        <v>326</v>
      </c>
      <c r="TFF45" s="660" t="s">
        <v>283</v>
      </c>
      <c r="TFG45" s="562" t="s">
        <v>326</v>
      </c>
      <c r="TFH45" s="660" t="s">
        <v>283</v>
      </c>
      <c r="TFI45" s="562" t="s">
        <v>326</v>
      </c>
      <c r="TFJ45" s="660" t="s">
        <v>283</v>
      </c>
      <c r="TFK45" s="562" t="s">
        <v>326</v>
      </c>
      <c r="TFL45" s="660" t="s">
        <v>283</v>
      </c>
      <c r="TFM45" s="562" t="s">
        <v>326</v>
      </c>
      <c r="TFN45" s="660" t="s">
        <v>283</v>
      </c>
      <c r="TFO45" s="562" t="s">
        <v>326</v>
      </c>
      <c r="TFP45" s="660" t="s">
        <v>283</v>
      </c>
      <c r="TFQ45" s="562" t="s">
        <v>326</v>
      </c>
      <c r="TFR45" s="660" t="s">
        <v>283</v>
      </c>
      <c r="TFS45" s="562" t="s">
        <v>326</v>
      </c>
      <c r="TFT45" s="660" t="s">
        <v>283</v>
      </c>
      <c r="TFU45" s="562" t="s">
        <v>326</v>
      </c>
      <c r="TFV45" s="660" t="s">
        <v>283</v>
      </c>
      <c r="TFW45" s="562" t="s">
        <v>326</v>
      </c>
      <c r="TFX45" s="660" t="s">
        <v>283</v>
      </c>
      <c r="TFY45" s="562" t="s">
        <v>326</v>
      </c>
      <c r="TFZ45" s="660" t="s">
        <v>283</v>
      </c>
      <c r="TGA45" s="562" t="s">
        <v>326</v>
      </c>
      <c r="TGB45" s="660" t="s">
        <v>283</v>
      </c>
      <c r="TGC45" s="562" t="s">
        <v>326</v>
      </c>
      <c r="TGD45" s="660" t="s">
        <v>283</v>
      </c>
      <c r="TGE45" s="562" t="s">
        <v>326</v>
      </c>
      <c r="TGF45" s="660" t="s">
        <v>283</v>
      </c>
      <c r="TGG45" s="562" t="s">
        <v>326</v>
      </c>
      <c r="TGH45" s="660" t="s">
        <v>283</v>
      </c>
      <c r="TGI45" s="562" t="s">
        <v>326</v>
      </c>
      <c r="TGJ45" s="660" t="s">
        <v>283</v>
      </c>
      <c r="TGK45" s="562" t="s">
        <v>326</v>
      </c>
      <c r="TGL45" s="660" t="s">
        <v>283</v>
      </c>
      <c r="TGM45" s="562" t="s">
        <v>326</v>
      </c>
      <c r="TGN45" s="660" t="s">
        <v>283</v>
      </c>
      <c r="TGO45" s="562" t="s">
        <v>326</v>
      </c>
      <c r="TGP45" s="660" t="s">
        <v>283</v>
      </c>
      <c r="TGQ45" s="562" t="s">
        <v>326</v>
      </c>
      <c r="TGR45" s="660" t="s">
        <v>283</v>
      </c>
      <c r="TGS45" s="562" t="s">
        <v>326</v>
      </c>
      <c r="TGT45" s="660" t="s">
        <v>283</v>
      </c>
      <c r="TGU45" s="562" t="s">
        <v>326</v>
      </c>
      <c r="TGV45" s="660" t="s">
        <v>283</v>
      </c>
      <c r="TGW45" s="562" t="s">
        <v>326</v>
      </c>
      <c r="TGX45" s="660" t="s">
        <v>283</v>
      </c>
      <c r="TGY45" s="562" t="s">
        <v>326</v>
      </c>
      <c r="TGZ45" s="660" t="s">
        <v>283</v>
      </c>
      <c r="THA45" s="562" t="s">
        <v>326</v>
      </c>
      <c r="THB45" s="660" t="s">
        <v>283</v>
      </c>
      <c r="THC45" s="562" t="s">
        <v>326</v>
      </c>
      <c r="THD45" s="660" t="s">
        <v>283</v>
      </c>
      <c r="THE45" s="562" t="s">
        <v>326</v>
      </c>
      <c r="THF45" s="660" t="s">
        <v>283</v>
      </c>
      <c r="THG45" s="562" t="s">
        <v>326</v>
      </c>
      <c r="THH45" s="660" t="s">
        <v>283</v>
      </c>
      <c r="THI45" s="562" t="s">
        <v>326</v>
      </c>
      <c r="THJ45" s="660" t="s">
        <v>283</v>
      </c>
      <c r="THK45" s="562" t="s">
        <v>326</v>
      </c>
      <c r="THL45" s="660" t="s">
        <v>283</v>
      </c>
      <c r="THM45" s="562" t="s">
        <v>326</v>
      </c>
      <c r="THN45" s="660" t="s">
        <v>283</v>
      </c>
      <c r="THO45" s="562" t="s">
        <v>326</v>
      </c>
      <c r="THP45" s="660" t="s">
        <v>283</v>
      </c>
      <c r="THQ45" s="562" t="s">
        <v>326</v>
      </c>
      <c r="THR45" s="660" t="s">
        <v>283</v>
      </c>
      <c r="THS45" s="562" t="s">
        <v>326</v>
      </c>
      <c r="THT45" s="660" t="s">
        <v>283</v>
      </c>
      <c r="THU45" s="562" t="s">
        <v>326</v>
      </c>
      <c r="THV45" s="660" t="s">
        <v>283</v>
      </c>
      <c r="THW45" s="562" t="s">
        <v>326</v>
      </c>
      <c r="THX45" s="660" t="s">
        <v>283</v>
      </c>
      <c r="THY45" s="562" t="s">
        <v>326</v>
      </c>
      <c r="THZ45" s="660" t="s">
        <v>283</v>
      </c>
      <c r="TIA45" s="562" t="s">
        <v>326</v>
      </c>
      <c r="TIB45" s="660" t="s">
        <v>283</v>
      </c>
      <c r="TIC45" s="562" t="s">
        <v>326</v>
      </c>
      <c r="TID45" s="660" t="s">
        <v>283</v>
      </c>
      <c r="TIE45" s="562" t="s">
        <v>326</v>
      </c>
      <c r="TIF45" s="660" t="s">
        <v>283</v>
      </c>
      <c r="TIG45" s="562" t="s">
        <v>326</v>
      </c>
      <c r="TIH45" s="660" t="s">
        <v>283</v>
      </c>
      <c r="TII45" s="562" t="s">
        <v>326</v>
      </c>
      <c r="TIJ45" s="660" t="s">
        <v>283</v>
      </c>
      <c r="TIK45" s="562" t="s">
        <v>326</v>
      </c>
      <c r="TIL45" s="660" t="s">
        <v>283</v>
      </c>
      <c r="TIM45" s="562" t="s">
        <v>326</v>
      </c>
      <c r="TIN45" s="660" t="s">
        <v>283</v>
      </c>
      <c r="TIO45" s="562" t="s">
        <v>326</v>
      </c>
      <c r="TIP45" s="660" t="s">
        <v>283</v>
      </c>
      <c r="TIQ45" s="562" t="s">
        <v>326</v>
      </c>
      <c r="TIR45" s="660" t="s">
        <v>283</v>
      </c>
      <c r="TIS45" s="562" t="s">
        <v>326</v>
      </c>
      <c r="TIT45" s="660" t="s">
        <v>283</v>
      </c>
      <c r="TIU45" s="562" t="s">
        <v>326</v>
      </c>
      <c r="TIV45" s="660" t="s">
        <v>283</v>
      </c>
      <c r="TIW45" s="562" t="s">
        <v>326</v>
      </c>
      <c r="TIX45" s="660" t="s">
        <v>283</v>
      </c>
      <c r="TIY45" s="562" t="s">
        <v>326</v>
      </c>
      <c r="TIZ45" s="660" t="s">
        <v>283</v>
      </c>
      <c r="TJA45" s="562" t="s">
        <v>326</v>
      </c>
      <c r="TJB45" s="660" t="s">
        <v>283</v>
      </c>
      <c r="TJC45" s="562" t="s">
        <v>326</v>
      </c>
      <c r="TJD45" s="660" t="s">
        <v>283</v>
      </c>
      <c r="TJE45" s="562" t="s">
        <v>326</v>
      </c>
      <c r="TJF45" s="660" t="s">
        <v>283</v>
      </c>
      <c r="TJG45" s="562" t="s">
        <v>326</v>
      </c>
      <c r="TJH45" s="660" t="s">
        <v>283</v>
      </c>
      <c r="TJI45" s="562" t="s">
        <v>326</v>
      </c>
      <c r="TJJ45" s="660" t="s">
        <v>283</v>
      </c>
      <c r="TJK45" s="562" t="s">
        <v>326</v>
      </c>
      <c r="TJL45" s="660" t="s">
        <v>283</v>
      </c>
      <c r="TJM45" s="562" t="s">
        <v>326</v>
      </c>
      <c r="TJN45" s="660" t="s">
        <v>283</v>
      </c>
      <c r="TJO45" s="562" t="s">
        <v>326</v>
      </c>
      <c r="TJP45" s="660" t="s">
        <v>283</v>
      </c>
      <c r="TJQ45" s="562" t="s">
        <v>326</v>
      </c>
      <c r="TJR45" s="660" t="s">
        <v>283</v>
      </c>
      <c r="TJS45" s="562" t="s">
        <v>326</v>
      </c>
      <c r="TJT45" s="660" t="s">
        <v>283</v>
      </c>
      <c r="TJU45" s="562" t="s">
        <v>326</v>
      </c>
      <c r="TJV45" s="660" t="s">
        <v>283</v>
      </c>
      <c r="TJW45" s="562" t="s">
        <v>326</v>
      </c>
      <c r="TJX45" s="660" t="s">
        <v>283</v>
      </c>
      <c r="TJY45" s="562" t="s">
        <v>326</v>
      </c>
      <c r="TJZ45" s="660" t="s">
        <v>283</v>
      </c>
      <c r="TKA45" s="562" t="s">
        <v>326</v>
      </c>
      <c r="TKB45" s="660" t="s">
        <v>283</v>
      </c>
      <c r="TKC45" s="562" t="s">
        <v>326</v>
      </c>
      <c r="TKD45" s="660" t="s">
        <v>283</v>
      </c>
      <c r="TKE45" s="562" t="s">
        <v>326</v>
      </c>
      <c r="TKF45" s="660" t="s">
        <v>283</v>
      </c>
      <c r="TKG45" s="562" t="s">
        <v>326</v>
      </c>
      <c r="TKH45" s="660" t="s">
        <v>283</v>
      </c>
      <c r="TKI45" s="562" t="s">
        <v>326</v>
      </c>
      <c r="TKJ45" s="660" t="s">
        <v>283</v>
      </c>
      <c r="TKK45" s="562" t="s">
        <v>326</v>
      </c>
      <c r="TKL45" s="660" t="s">
        <v>283</v>
      </c>
      <c r="TKM45" s="562" t="s">
        <v>326</v>
      </c>
      <c r="TKN45" s="660" t="s">
        <v>283</v>
      </c>
      <c r="TKO45" s="562" t="s">
        <v>326</v>
      </c>
      <c r="TKP45" s="660" t="s">
        <v>283</v>
      </c>
      <c r="TKQ45" s="562" t="s">
        <v>326</v>
      </c>
      <c r="TKR45" s="660" t="s">
        <v>283</v>
      </c>
      <c r="TKS45" s="562" t="s">
        <v>326</v>
      </c>
      <c r="TKT45" s="660" t="s">
        <v>283</v>
      </c>
      <c r="TKU45" s="562" t="s">
        <v>326</v>
      </c>
      <c r="TKV45" s="660" t="s">
        <v>283</v>
      </c>
      <c r="TKW45" s="562" t="s">
        <v>326</v>
      </c>
      <c r="TKX45" s="660" t="s">
        <v>283</v>
      </c>
      <c r="TKY45" s="562" t="s">
        <v>326</v>
      </c>
      <c r="TKZ45" s="660" t="s">
        <v>283</v>
      </c>
      <c r="TLA45" s="562" t="s">
        <v>326</v>
      </c>
      <c r="TLB45" s="660" t="s">
        <v>283</v>
      </c>
      <c r="TLC45" s="562" t="s">
        <v>326</v>
      </c>
      <c r="TLD45" s="660" t="s">
        <v>283</v>
      </c>
      <c r="TLE45" s="562" t="s">
        <v>326</v>
      </c>
      <c r="TLF45" s="660" t="s">
        <v>283</v>
      </c>
      <c r="TLG45" s="562" t="s">
        <v>326</v>
      </c>
      <c r="TLH45" s="660" t="s">
        <v>283</v>
      </c>
      <c r="TLI45" s="562" t="s">
        <v>326</v>
      </c>
      <c r="TLJ45" s="660" t="s">
        <v>283</v>
      </c>
      <c r="TLK45" s="562" t="s">
        <v>326</v>
      </c>
      <c r="TLL45" s="660" t="s">
        <v>283</v>
      </c>
      <c r="TLM45" s="562" t="s">
        <v>326</v>
      </c>
      <c r="TLN45" s="660" t="s">
        <v>283</v>
      </c>
      <c r="TLO45" s="562" t="s">
        <v>326</v>
      </c>
      <c r="TLP45" s="660" t="s">
        <v>283</v>
      </c>
      <c r="TLQ45" s="562" t="s">
        <v>326</v>
      </c>
      <c r="TLR45" s="660" t="s">
        <v>283</v>
      </c>
      <c r="TLS45" s="562" t="s">
        <v>326</v>
      </c>
      <c r="TLT45" s="660" t="s">
        <v>283</v>
      </c>
      <c r="TLU45" s="562" t="s">
        <v>326</v>
      </c>
      <c r="TLV45" s="660" t="s">
        <v>283</v>
      </c>
      <c r="TLW45" s="562" t="s">
        <v>326</v>
      </c>
      <c r="TLX45" s="660" t="s">
        <v>283</v>
      </c>
      <c r="TLY45" s="562" t="s">
        <v>326</v>
      </c>
      <c r="TLZ45" s="660" t="s">
        <v>283</v>
      </c>
      <c r="TMA45" s="562" t="s">
        <v>326</v>
      </c>
      <c r="TMB45" s="660" t="s">
        <v>283</v>
      </c>
      <c r="TMC45" s="562" t="s">
        <v>326</v>
      </c>
      <c r="TMD45" s="660" t="s">
        <v>283</v>
      </c>
      <c r="TME45" s="562" t="s">
        <v>326</v>
      </c>
      <c r="TMF45" s="660" t="s">
        <v>283</v>
      </c>
      <c r="TMG45" s="562" t="s">
        <v>326</v>
      </c>
      <c r="TMH45" s="660" t="s">
        <v>283</v>
      </c>
      <c r="TMI45" s="562" t="s">
        <v>326</v>
      </c>
      <c r="TMJ45" s="660" t="s">
        <v>283</v>
      </c>
      <c r="TMK45" s="562" t="s">
        <v>326</v>
      </c>
      <c r="TML45" s="660" t="s">
        <v>283</v>
      </c>
      <c r="TMM45" s="562" t="s">
        <v>326</v>
      </c>
      <c r="TMN45" s="660" t="s">
        <v>283</v>
      </c>
      <c r="TMO45" s="562" t="s">
        <v>326</v>
      </c>
      <c r="TMP45" s="660" t="s">
        <v>283</v>
      </c>
      <c r="TMQ45" s="562" t="s">
        <v>326</v>
      </c>
      <c r="TMR45" s="660" t="s">
        <v>283</v>
      </c>
      <c r="TMS45" s="562" t="s">
        <v>326</v>
      </c>
      <c r="TMT45" s="660" t="s">
        <v>283</v>
      </c>
      <c r="TMU45" s="562" t="s">
        <v>326</v>
      </c>
      <c r="TMV45" s="660" t="s">
        <v>283</v>
      </c>
      <c r="TMW45" s="562" t="s">
        <v>326</v>
      </c>
      <c r="TMX45" s="660" t="s">
        <v>283</v>
      </c>
      <c r="TMY45" s="562" t="s">
        <v>326</v>
      </c>
      <c r="TMZ45" s="660" t="s">
        <v>283</v>
      </c>
      <c r="TNA45" s="562" t="s">
        <v>326</v>
      </c>
      <c r="TNB45" s="660" t="s">
        <v>283</v>
      </c>
      <c r="TNC45" s="562" t="s">
        <v>326</v>
      </c>
      <c r="TND45" s="660" t="s">
        <v>283</v>
      </c>
      <c r="TNE45" s="562" t="s">
        <v>326</v>
      </c>
      <c r="TNF45" s="660" t="s">
        <v>283</v>
      </c>
      <c r="TNG45" s="562" t="s">
        <v>326</v>
      </c>
      <c r="TNH45" s="660" t="s">
        <v>283</v>
      </c>
      <c r="TNI45" s="562" t="s">
        <v>326</v>
      </c>
      <c r="TNJ45" s="660" t="s">
        <v>283</v>
      </c>
      <c r="TNK45" s="562" t="s">
        <v>326</v>
      </c>
      <c r="TNL45" s="660" t="s">
        <v>283</v>
      </c>
      <c r="TNM45" s="562" t="s">
        <v>326</v>
      </c>
      <c r="TNN45" s="660" t="s">
        <v>283</v>
      </c>
      <c r="TNO45" s="562" t="s">
        <v>326</v>
      </c>
      <c r="TNP45" s="660" t="s">
        <v>283</v>
      </c>
      <c r="TNQ45" s="562" t="s">
        <v>326</v>
      </c>
      <c r="TNR45" s="660" t="s">
        <v>283</v>
      </c>
      <c r="TNS45" s="562" t="s">
        <v>326</v>
      </c>
      <c r="TNT45" s="660" t="s">
        <v>283</v>
      </c>
      <c r="TNU45" s="562" t="s">
        <v>326</v>
      </c>
      <c r="TNV45" s="660" t="s">
        <v>283</v>
      </c>
      <c r="TNW45" s="562" t="s">
        <v>326</v>
      </c>
      <c r="TNX45" s="660" t="s">
        <v>283</v>
      </c>
      <c r="TNY45" s="562" t="s">
        <v>326</v>
      </c>
      <c r="TNZ45" s="660" t="s">
        <v>283</v>
      </c>
      <c r="TOA45" s="562" t="s">
        <v>326</v>
      </c>
      <c r="TOB45" s="660" t="s">
        <v>283</v>
      </c>
      <c r="TOC45" s="562" t="s">
        <v>326</v>
      </c>
      <c r="TOD45" s="660" t="s">
        <v>283</v>
      </c>
      <c r="TOE45" s="562" t="s">
        <v>326</v>
      </c>
      <c r="TOF45" s="660" t="s">
        <v>283</v>
      </c>
      <c r="TOG45" s="562" t="s">
        <v>326</v>
      </c>
      <c r="TOH45" s="660" t="s">
        <v>283</v>
      </c>
      <c r="TOI45" s="562" t="s">
        <v>326</v>
      </c>
      <c r="TOJ45" s="660" t="s">
        <v>283</v>
      </c>
      <c r="TOK45" s="562" t="s">
        <v>326</v>
      </c>
      <c r="TOL45" s="660" t="s">
        <v>283</v>
      </c>
      <c r="TOM45" s="562" t="s">
        <v>326</v>
      </c>
      <c r="TON45" s="660" t="s">
        <v>283</v>
      </c>
      <c r="TOO45" s="562" t="s">
        <v>326</v>
      </c>
      <c r="TOP45" s="660" t="s">
        <v>283</v>
      </c>
      <c r="TOQ45" s="562" t="s">
        <v>326</v>
      </c>
      <c r="TOR45" s="660" t="s">
        <v>283</v>
      </c>
      <c r="TOS45" s="562" t="s">
        <v>326</v>
      </c>
      <c r="TOT45" s="660" t="s">
        <v>283</v>
      </c>
      <c r="TOU45" s="562" t="s">
        <v>326</v>
      </c>
      <c r="TOV45" s="660" t="s">
        <v>283</v>
      </c>
      <c r="TOW45" s="562" t="s">
        <v>326</v>
      </c>
      <c r="TOX45" s="660" t="s">
        <v>283</v>
      </c>
      <c r="TOY45" s="562" t="s">
        <v>326</v>
      </c>
      <c r="TOZ45" s="660" t="s">
        <v>283</v>
      </c>
      <c r="TPA45" s="562" t="s">
        <v>326</v>
      </c>
      <c r="TPB45" s="660" t="s">
        <v>283</v>
      </c>
      <c r="TPC45" s="562" t="s">
        <v>326</v>
      </c>
      <c r="TPD45" s="660" t="s">
        <v>283</v>
      </c>
      <c r="TPE45" s="562" t="s">
        <v>326</v>
      </c>
      <c r="TPF45" s="660" t="s">
        <v>283</v>
      </c>
      <c r="TPG45" s="562" t="s">
        <v>326</v>
      </c>
      <c r="TPH45" s="660" t="s">
        <v>283</v>
      </c>
      <c r="TPI45" s="562" t="s">
        <v>326</v>
      </c>
      <c r="TPJ45" s="660" t="s">
        <v>283</v>
      </c>
      <c r="TPK45" s="562" t="s">
        <v>326</v>
      </c>
      <c r="TPL45" s="660" t="s">
        <v>283</v>
      </c>
      <c r="TPM45" s="562" t="s">
        <v>326</v>
      </c>
      <c r="TPN45" s="660" t="s">
        <v>283</v>
      </c>
      <c r="TPO45" s="562" t="s">
        <v>326</v>
      </c>
      <c r="TPP45" s="660" t="s">
        <v>283</v>
      </c>
      <c r="TPQ45" s="562" t="s">
        <v>326</v>
      </c>
      <c r="TPR45" s="660" t="s">
        <v>283</v>
      </c>
      <c r="TPS45" s="562" t="s">
        <v>326</v>
      </c>
      <c r="TPT45" s="660" t="s">
        <v>283</v>
      </c>
      <c r="TPU45" s="562" t="s">
        <v>326</v>
      </c>
      <c r="TPV45" s="660" t="s">
        <v>283</v>
      </c>
      <c r="TPW45" s="562" t="s">
        <v>326</v>
      </c>
      <c r="TPX45" s="660" t="s">
        <v>283</v>
      </c>
      <c r="TPY45" s="562" t="s">
        <v>326</v>
      </c>
      <c r="TPZ45" s="660" t="s">
        <v>283</v>
      </c>
      <c r="TQA45" s="562" t="s">
        <v>326</v>
      </c>
      <c r="TQB45" s="660" t="s">
        <v>283</v>
      </c>
      <c r="TQC45" s="562" t="s">
        <v>326</v>
      </c>
      <c r="TQD45" s="660" t="s">
        <v>283</v>
      </c>
      <c r="TQE45" s="562" t="s">
        <v>326</v>
      </c>
      <c r="TQF45" s="660" t="s">
        <v>283</v>
      </c>
      <c r="TQG45" s="562" t="s">
        <v>326</v>
      </c>
      <c r="TQH45" s="660" t="s">
        <v>283</v>
      </c>
      <c r="TQI45" s="562" t="s">
        <v>326</v>
      </c>
      <c r="TQJ45" s="660" t="s">
        <v>283</v>
      </c>
      <c r="TQK45" s="562" t="s">
        <v>326</v>
      </c>
      <c r="TQL45" s="660" t="s">
        <v>283</v>
      </c>
      <c r="TQM45" s="562" t="s">
        <v>326</v>
      </c>
      <c r="TQN45" s="660" t="s">
        <v>283</v>
      </c>
      <c r="TQO45" s="562" t="s">
        <v>326</v>
      </c>
      <c r="TQP45" s="660" t="s">
        <v>283</v>
      </c>
      <c r="TQQ45" s="562" t="s">
        <v>326</v>
      </c>
      <c r="TQR45" s="660" t="s">
        <v>283</v>
      </c>
      <c r="TQS45" s="562" t="s">
        <v>326</v>
      </c>
      <c r="TQT45" s="660" t="s">
        <v>283</v>
      </c>
      <c r="TQU45" s="562" t="s">
        <v>326</v>
      </c>
      <c r="TQV45" s="660" t="s">
        <v>283</v>
      </c>
      <c r="TQW45" s="562" t="s">
        <v>326</v>
      </c>
      <c r="TQX45" s="660" t="s">
        <v>283</v>
      </c>
      <c r="TQY45" s="562" t="s">
        <v>326</v>
      </c>
      <c r="TQZ45" s="660" t="s">
        <v>283</v>
      </c>
      <c r="TRA45" s="562" t="s">
        <v>326</v>
      </c>
      <c r="TRB45" s="660" t="s">
        <v>283</v>
      </c>
      <c r="TRC45" s="562" t="s">
        <v>326</v>
      </c>
      <c r="TRD45" s="660" t="s">
        <v>283</v>
      </c>
      <c r="TRE45" s="562" t="s">
        <v>326</v>
      </c>
      <c r="TRF45" s="660" t="s">
        <v>283</v>
      </c>
      <c r="TRG45" s="562" t="s">
        <v>326</v>
      </c>
      <c r="TRH45" s="660" t="s">
        <v>283</v>
      </c>
      <c r="TRI45" s="562" t="s">
        <v>326</v>
      </c>
      <c r="TRJ45" s="660" t="s">
        <v>283</v>
      </c>
      <c r="TRK45" s="562" t="s">
        <v>326</v>
      </c>
      <c r="TRL45" s="660" t="s">
        <v>283</v>
      </c>
      <c r="TRM45" s="562" t="s">
        <v>326</v>
      </c>
      <c r="TRN45" s="660" t="s">
        <v>283</v>
      </c>
      <c r="TRO45" s="562" t="s">
        <v>326</v>
      </c>
      <c r="TRP45" s="660" t="s">
        <v>283</v>
      </c>
      <c r="TRQ45" s="562" t="s">
        <v>326</v>
      </c>
      <c r="TRR45" s="660" t="s">
        <v>283</v>
      </c>
      <c r="TRS45" s="562" t="s">
        <v>326</v>
      </c>
      <c r="TRT45" s="660" t="s">
        <v>283</v>
      </c>
      <c r="TRU45" s="562" t="s">
        <v>326</v>
      </c>
      <c r="TRV45" s="660" t="s">
        <v>283</v>
      </c>
      <c r="TRW45" s="562" t="s">
        <v>326</v>
      </c>
      <c r="TRX45" s="660" t="s">
        <v>283</v>
      </c>
      <c r="TRY45" s="562" t="s">
        <v>326</v>
      </c>
      <c r="TRZ45" s="660" t="s">
        <v>283</v>
      </c>
      <c r="TSA45" s="562" t="s">
        <v>326</v>
      </c>
      <c r="TSB45" s="660" t="s">
        <v>283</v>
      </c>
      <c r="TSC45" s="562" t="s">
        <v>326</v>
      </c>
      <c r="TSD45" s="660" t="s">
        <v>283</v>
      </c>
      <c r="TSE45" s="562" t="s">
        <v>326</v>
      </c>
      <c r="TSF45" s="660" t="s">
        <v>283</v>
      </c>
      <c r="TSG45" s="562" t="s">
        <v>326</v>
      </c>
      <c r="TSH45" s="660" t="s">
        <v>283</v>
      </c>
      <c r="TSI45" s="562" t="s">
        <v>326</v>
      </c>
      <c r="TSJ45" s="660" t="s">
        <v>283</v>
      </c>
      <c r="TSK45" s="562" t="s">
        <v>326</v>
      </c>
      <c r="TSL45" s="660" t="s">
        <v>283</v>
      </c>
      <c r="TSM45" s="562" t="s">
        <v>326</v>
      </c>
      <c r="TSN45" s="660" t="s">
        <v>283</v>
      </c>
      <c r="TSO45" s="562" t="s">
        <v>326</v>
      </c>
      <c r="TSP45" s="660" t="s">
        <v>283</v>
      </c>
      <c r="TSQ45" s="562" t="s">
        <v>326</v>
      </c>
      <c r="TSR45" s="660" t="s">
        <v>283</v>
      </c>
      <c r="TSS45" s="562" t="s">
        <v>326</v>
      </c>
      <c r="TST45" s="660" t="s">
        <v>283</v>
      </c>
      <c r="TSU45" s="562" t="s">
        <v>326</v>
      </c>
      <c r="TSV45" s="660" t="s">
        <v>283</v>
      </c>
      <c r="TSW45" s="562" t="s">
        <v>326</v>
      </c>
      <c r="TSX45" s="660" t="s">
        <v>283</v>
      </c>
      <c r="TSY45" s="562" t="s">
        <v>326</v>
      </c>
      <c r="TSZ45" s="660" t="s">
        <v>283</v>
      </c>
      <c r="TTA45" s="562" t="s">
        <v>326</v>
      </c>
      <c r="TTB45" s="660" t="s">
        <v>283</v>
      </c>
      <c r="TTC45" s="562" t="s">
        <v>326</v>
      </c>
      <c r="TTD45" s="660" t="s">
        <v>283</v>
      </c>
      <c r="TTE45" s="562" t="s">
        <v>326</v>
      </c>
      <c r="TTF45" s="660" t="s">
        <v>283</v>
      </c>
      <c r="TTG45" s="562" t="s">
        <v>326</v>
      </c>
      <c r="TTH45" s="660" t="s">
        <v>283</v>
      </c>
      <c r="TTI45" s="562" t="s">
        <v>326</v>
      </c>
      <c r="TTJ45" s="660" t="s">
        <v>283</v>
      </c>
      <c r="TTK45" s="562" t="s">
        <v>326</v>
      </c>
      <c r="TTL45" s="660" t="s">
        <v>283</v>
      </c>
      <c r="TTM45" s="562" t="s">
        <v>326</v>
      </c>
      <c r="TTN45" s="660" t="s">
        <v>283</v>
      </c>
      <c r="TTO45" s="562" t="s">
        <v>326</v>
      </c>
      <c r="TTP45" s="660" t="s">
        <v>283</v>
      </c>
      <c r="TTQ45" s="562" t="s">
        <v>326</v>
      </c>
      <c r="TTR45" s="660" t="s">
        <v>283</v>
      </c>
      <c r="TTS45" s="562" t="s">
        <v>326</v>
      </c>
      <c r="TTT45" s="660" t="s">
        <v>283</v>
      </c>
      <c r="TTU45" s="562" t="s">
        <v>326</v>
      </c>
      <c r="TTV45" s="660" t="s">
        <v>283</v>
      </c>
      <c r="TTW45" s="562" t="s">
        <v>326</v>
      </c>
      <c r="TTX45" s="660" t="s">
        <v>283</v>
      </c>
      <c r="TTY45" s="562" t="s">
        <v>326</v>
      </c>
      <c r="TTZ45" s="660" t="s">
        <v>283</v>
      </c>
      <c r="TUA45" s="562" t="s">
        <v>326</v>
      </c>
      <c r="TUB45" s="660" t="s">
        <v>283</v>
      </c>
      <c r="TUC45" s="562" t="s">
        <v>326</v>
      </c>
      <c r="TUD45" s="660" t="s">
        <v>283</v>
      </c>
      <c r="TUE45" s="562" t="s">
        <v>326</v>
      </c>
      <c r="TUF45" s="660" t="s">
        <v>283</v>
      </c>
      <c r="TUG45" s="562" t="s">
        <v>326</v>
      </c>
      <c r="TUH45" s="660" t="s">
        <v>283</v>
      </c>
      <c r="TUI45" s="562" t="s">
        <v>326</v>
      </c>
      <c r="TUJ45" s="660" t="s">
        <v>283</v>
      </c>
      <c r="TUK45" s="562" t="s">
        <v>326</v>
      </c>
      <c r="TUL45" s="660" t="s">
        <v>283</v>
      </c>
      <c r="TUM45" s="562" t="s">
        <v>326</v>
      </c>
      <c r="TUN45" s="660" t="s">
        <v>283</v>
      </c>
      <c r="TUO45" s="562" t="s">
        <v>326</v>
      </c>
      <c r="TUP45" s="660" t="s">
        <v>283</v>
      </c>
      <c r="TUQ45" s="562" t="s">
        <v>326</v>
      </c>
      <c r="TUR45" s="660" t="s">
        <v>283</v>
      </c>
      <c r="TUS45" s="562" t="s">
        <v>326</v>
      </c>
      <c r="TUT45" s="660" t="s">
        <v>283</v>
      </c>
      <c r="TUU45" s="562" t="s">
        <v>326</v>
      </c>
      <c r="TUV45" s="660" t="s">
        <v>283</v>
      </c>
      <c r="TUW45" s="562" t="s">
        <v>326</v>
      </c>
      <c r="TUX45" s="660" t="s">
        <v>283</v>
      </c>
      <c r="TUY45" s="562" t="s">
        <v>326</v>
      </c>
      <c r="TUZ45" s="660" t="s">
        <v>283</v>
      </c>
      <c r="TVA45" s="562" t="s">
        <v>326</v>
      </c>
      <c r="TVB45" s="660" t="s">
        <v>283</v>
      </c>
      <c r="TVC45" s="562" t="s">
        <v>326</v>
      </c>
      <c r="TVD45" s="660" t="s">
        <v>283</v>
      </c>
      <c r="TVE45" s="562" t="s">
        <v>326</v>
      </c>
      <c r="TVF45" s="660" t="s">
        <v>283</v>
      </c>
      <c r="TVG45" s="562" t="s">
        <v>326</v>
      </c>
      <c r="TVH45" s="660" t="s">
        <v>283</v>
      </c>
      <c r="TVI45" s="562" t="s">
        <v>326</v>
      </c>
      <c r="TVJ45" s="660" t="s">
        <v>283</v>
      </c>
      <c r="TVK45" s="562" t="s">
        <v>326</v>
      </c>
      <c r="TVL45" s="660" t="s">
        <v>283</v>
      </c>
      <c r="TVM45" s="562" t="s">
        <v>326</v>
      </c>
      <c r="TVN45" s="660" t="s">
        <v>283</v>
      </c>
      <c r="TVO45" s="562" t="s">
        <v>326</v>
      </c>
      <c r="TVP45" s="660" t="s">
        <v>283</v>
      </c>
      <c r="TVQ45" s="562" t="s">
        <v>326</v>
      </c>
      <c r="TVR45" s="660" t="s">
        <v>283</v>
      </c>
      <c r="TVS45" s="562" t="s">
        <v>326</v>
      </c>
      <c r="TVT45" s="660" t="s">
        <v>283</v>
      </c>
      <c r="TVU45" s="562" t="s">
        <v>326</v>
      </c>
      <c r="TVV45" s="660" t="s">
        <v>283</v>
      </c>
      <c r="TVW45" s="562" t="s">
        <v>326</v>
      </c>
      <c r="TVX45" s="660" t="s">
        <v>283</v>
      </c>
      <c r="TVY45" s="562" t="s">
        <v>326</v>
      </c>
      <c r="TVZ45" s="660" t="s">
        <v>283</v>
      </c>
      <c r="TWA45" s="562" t="s">
        <v>326</v>
      </c>
      <c r="TWB45" s="660" t="s">
        <v>283</v>
      </c>
      <c r="TWC45" s="562" t="s">
        <v>326</v>
      </c>
      <c r="TWD45" s="660" t="s">
        <v>283</v>
      </c>
      <c r="TWE45" s="562" t="s">
        <v>326</v>
      </c>
      <c r="TWF45" s="660" t="s">
        <v>283</v>
      </c>
      <c r="TWG45" s="562" t="s">
        <v>326</v>
      </c>
      <c r="TWH45" s="660" t="s">
        <v>283</v>
      </c>
      <c r="TWI45" s="562" t="s">
        <v>326</v>
      </c>
      <c r="TWJ45" s="660" t="s">
        <v>283</v>
      </c>
      <c r="TWK45" s="562" t="s">
        <v>326</v>
      </c>
      <c r="TWL45" s="660" t="s">
        <v>283</v>
      </c>
      <c r="TWM45" s="562" t="s">
        <v>326</v>
      </c>
      <c r="TWN45" s="660" t="s">
        <v>283</v>
      </c>
      <c r="TWO45" s="562" t="s">
        <v>326</v>
      </c>
      <c r="TWP45" s="660" t="s">
        <v>283</v>
      </c>
      <c r="TWQ45" s="562" t="s">
        <v>326</v>
      </c>
      <c r="TWR45" s="660" t="s">
        <v>283</v>
      </c>
      <c r="TWS45" s="562" t="s">
        <v>326</v>
      </c>
      <c r="TWT45" s="660" t="s">
        <v>283</v>
      </c>
      <c r="TWU45" s="562" t="s">
        <v>326</v>
      </c>
      <c r="TWV45" s="660" t="s">
        <v>283</v>
      </c>
      <c r="TWW45" s="562" t="s">
        <v>326</v>
      </c>
      <c r="TWX45" s="660" t="s">
        <v>283</v>
      </c>
      <c r="TWY45" s="562" t="s">
        <v>326</v>
      </c>
      <c r="TWZ45" s="660" t="s">
        <v>283</v>
      </c>
      <c r="TXA45" s="562" t="s">
        <v>326</v>
      </c>
      <c r="TXB45" s="660" t="s">
        <v>283</v>
      </c>
      <c r="TXC45" s="562" t="s">
        <v>326</v>
      </c>
      <c r="TXD45" s="660" t="s">
        <v>283</v>
      </c>
      <c r="TXE45" s="562" t="s">
        <v>326</v>
      </c>
      <c r="TXF45" s="660" t="s">
        <v>283</v>
      </c>
      <c r="TXG45" s="562" t="s">
        <v>326</v>
      </c>
      <c r="TXH45" s="660" t="s">
        <v>283</v>
      </c>
      <c r="TXI45" s="562" t="s">
        <v>326</v>
      </c>
      <c r="TXJ45" s="660" t="s">
        <v>283</v>
      </c>
      <c r="TXK45" s="562" t="s">
        <v>326</v>
      </c>
      <c r="TXL45" s="660" t="s">
        <v>283</v>
      </c>
      <c r="TXM45" s="562" t="s">
        <v>326</v>
      </c>
      <c r="TXN45" s="660" t="s">
        <v>283</v>
      </c>
      <c r="TXO45" s="562" t="s">
        <v>326</v>
      </c>
      <c r="TXP45" s="660" t="s">
        <v>283</v>
      </c>
      <c r="TXQ45" s="562" t="s">
        <v>326</v>
      </c>
      <c r="TXR45" s="660" t="s">
        <v>283</v>
      </c>
      <c r="TXS45" s="562" t="s">
        <v>326</v>
      </c>
      <c r="TXT45" s="660" t="s">
        <v>283</v>
      </c>
      <c r="TXU45" s="562" t="s">
        <v>326</v>
      </c>
      <c r="TXV45" s="660" t="s">
        <v>283</v>
      </c>
      <c r="TXW45" s="562" t="s">
        <v>326</v>
      </c>
      <c r="TXX45" s="660" t="s">
        <v>283</v>
      </c>
      <c r="TXY45" s="562" t="s">
        <v>326</v>
      </c>
      <c r="TXZ45" s="660" t="s">
        <v>283</v>
      </c>
      <c r="TYA45" s="562" t="s">
        <v>326</v>
      </c>
      <c r="TYB45" s="660" t="s">
        <v>283</v>
      </c>
      <c r="TYC45" s="562" t="s">
        <v>326</v>
      </c>
      <c r="TYD45" s="660" t="s">
        <v>283</v>
      </c>
      <c r="TYE45" s="562" t="s">
        <v>326</v>
      </c>
      <c r="TYF45" s="660" t="s">
        <v>283</v>
      </c>
      <c r="TYG45" s="562" t="s">
        <v>326</v>
      </c>
      <c r="TYH45" s="660" t="s">
        <v>283</v>
      </c>
      <c r="TYI45" s="562" t="s">
        <v>326</v>
      </c>
      <c r="TYJ45" s="660" t="s">
        <v>283</v>
      </c>
      <c r="TYK45" s="562" t="s">
        <v>326</v>
      </c>
      <c r="TYL45" s="660" t="s">
        <v>283</v>
      </c>
      <c r="TYM45" s="562" t="s">
        <v>326</v>
      </c>
      <c r="TYN45" s="660" t="s">
        <v>283</v>
      </c>
      <c r="TYO45" s="562" t="s">
        <v>326</v>
      </c>
      <c r="TYP45" s="660" t="s">
        <v>283</v>
      </c>
      <c r="TYQ45" s="562" t="s">
        <v>326</v>
      </c>
      <c r="TYR45" s="660" t="s">
        <v>283</v>
      </c>
      <c r="TYS45" s="562" t="s">
        <v>326</v>
      </c>
      <c r="TYT45" s="660" t="s">
        <v>283</v>
      </c>
      <c r="TYU45" s="562" t="s">
        <v>326</v>
      </c>
      <c r="TYV45" s="660" t="s">
        <v>283</v>
      </c>
      <c r="TYW45" s="562" t="s">
        <v>326</v>
      </c>
      <c r="TYX45" s="660" t="s">
        <v>283</v>
      </c>
      <c r="TYY45" s="562" t="s">
        <v>326</v>
      </c>
      <c r="TYZ45" s="660" t="s">
        <v>283</v>
      </c>
      <c r="TZA45" s="562" t="s">
        <v>326</v>
      </c>
      <c r="TZB45" s="660" t="s">
        <v>283</v>
      </c>
      <c r="TZC45" s="562" t="s">
        <v>326</v>
      </c>
      <c r="TZD45" s="660" t="s">
        <v>283</v>
      </c>
      <c r="TZE45" s="562" t="s">
        <v>326</v>
      </c>
      <c r="TZF45" s="660" t="s">
        <v>283</v>
      </c>
      <c r="TZG45" s="562" t="s">
        <v>326</v>
      </c>
      <c r="TZH45" s="660" t="s">
        <v>283</v>
      </c>
      <c r="TZI45" s="562" t="s">
        <v>326</v>
      </c>
      <c r="TZJ45" s="660" t="s">
        <v>283</v>
      </c>
      <c r="TZK45" s="562" t="s">
        <v>326</v>
      </c>
      <c r="TZL45" s="660" t="s">
        <v>283</v>
      </c>
      <c r="TZM45" s="562" t="s">
        <v>326</v>
      </c>
      <c r="TZN45" s="660" t="s">
        <v>283</v>
      </c>
      <c r="TZO45" s="562" t="s">
        <v>326</v>
      </c>
      <c r="TZP45" s="660" t="s">
        <v>283</v>
      </c>
      <c r="TZQ45" s="562" t="s">
        <v>326</v>
      </c>
      <c r="TZR45" s="660" t="s">
        <v>283</v>
      </c>
      <c r="TZS45" s="562" t="s">
        <v>326</v>
      </c>
      <c r="TZT45" s="660" t="s">
        <v>283</v>
      </c>
      <c r="TZU45" s="562" t="s">
        <v>326</v>
      </c>
      <c r="TZV45" s="660" t="s">
        <v>283</v>
      </c>
      <c r="TZW45" s="562" t="s">
        <v>326</v>
      </c>
      <c r="TZX45" s="660" t="s">
        <v>283</v>
      </c>
      <c r="TZY45" s="562" t="s">
        <v>326</v>
      </c>
      <c r="TZZ45" s="660" t="s">
        <v>283</v>
      </c>
      <c r="UAA45" s="562" t="s">
        <v>326</v>
      </c>
      <c r="UAB45" s="660" t="s">
        <v>283</v>
      </c>
      <c r="UAC45" s="562" t="s">
        <v>326</v>
      </c>
      <c r="UAD45" s="660" t="s">
        <v>283</v>
      </c>
      <c r="UAE45" s="562" t="s">
        <v>326</v>
      </c>
      <c r="UAF45" s="660" t="s">
        <v>283</v>
      </c>
      <c r="UAG45" s="562" t="s">
        <v>326</v>
      </c>
      <c r="UAH45" s="660" t="s">
        <v>283</v>
      </c>
      <c r="UAI45" s="562" t="s">
        <v>326</v>
      </c>
      <c r="UAJ45" s="660" t="s">
        <v>283</v>
      </c>
      <c r="UAK45" s="562" t="s">
        <v>326</v>
      </c>
      <c r="UAL45" s="660" t="s">
        <v>283</v>
      </c>
      <c r="UAM45" s="562" t="s">
        <v>326</v>
      </c>
      <c r="UAN45" s="660" t="s">
        <v>283</v>
      </c>
      <c r="UAO45" s="562" t="s">
        <v>326</v>
      </c>
      <c r="UAP45" s="660" t="s">
        <v>283</v>
      </c>
      <c r="UAQ45" s="562" t="s">
        <v>326</v>
      </c>
      <c r="UAR45" s="660" t="s">
        <v>283</v>
      </c>
      <c r="UAS45" s="562" t="s">
        <v>326</v>
      </c>
      <c r="UAT45" s="660" t="s">
        <v>283</v>
      </c>
      <c r="UAU45" s="562" t="s">
        <v>326</v>
      </c>
      <c r="UAV45" s="660" t="s">
        <v>283</v>
      </c>
      <c r="UAW45" s="562" t="s">
        <v>326</v>
      </c>
      <c r="UAX45" s="660" t="s">
        <v>283</v>
      </c>
      <c r="UAY45" s="562" t="s">
        <v>326</v>
      </c>
      <c r="UAZ45" s="660" t="s">
        <v>283</v>
      </c>
      <c r="UBA45" s="562" t="s">
        <v>326</v>
      </c>
      <c r="UBB45" s="660" t="s">
        <v>283</v>
      </c>
      <c r="UBC45" s="562" t="s">
        <v>326</v>
      </c>
      <c r="UBD45" s="660" t="s">
        <v>283</v>
      </c>
      <c r="UBE45" s="562" t="s">
        <v>326</v>
      </c>
      <c r="UBF45" s="660" t="s">
        <v>283</v>
      </c>
      <c r="UBG45" s="562" t="s">
        <v>326</v>
      </c>
      <c r="UBH45" s="660" t="s">
        <v>283</v>
      </c>
      <c r="UBI45" s="562" t="s">
        <v>326</v>
      </c>
      <c r="UBJ45" s="660" t="s">
        <v>283</v>
      </c>
      <c r="UBK45" s="562" t="s">
        <v>326</v>
      </c>
      <c r="UBL45" s="660" t="s">
        <v>283</v>
      </c>
      <c r="UBM45" s="562" t="s">
        <v>326</v>
      </c>
      <c r="UBN45" s="660" t="s">
        <v>283</v>
      </c>
      <c r="UBO45" s="562" t="s">
        <v>326</v>
      </c>
      <c r="UBP45" s="660" t="s">
        <v>283</v>
      </c>
      <c r="UBQ45" s="562" t="s">
        <v>326</v>
      </c>
      <c r="UBR45" s="660" t="s">
        <v>283</v>
      </c>
      <c r="UBS45" s="562" t="s">
        <v>326</v>
      </c>
      <c r="UBT45" s="660" t="s">
        <v>283</v>
      </c>
      <c r="UBU45" s="562" t="s">
        <v>326</v>
      </c>
      <c r="UBV45" s="660" t="s">
        <v>283</v>
      </c>
      <c r="UBW45" s="562" t="s">
        <v>326</v>
      </c>
      <c r="UBX45" s="660" t="s">
        <v>283</v>
      </c>
      <c r="UBY45" s="562" t="s">
        <v>326</v>
      </c>
      <c r="UBZ45" s="660" t="s">
        <v>283</v>
      </c>
      <c r="UCA45" s="562" t="s">
        <v>326</v>
      </c>
      <c r="UCB45" s="660" t="s">
        <v>283</v>
      </c>
      <c r="UCC45" s="562" t="s">
        <v>326</v>
      </c>
      <c r="UCD45" s="660" t="s">
        <v>283</v>
      </c>
      <c r="UCE45" s="562" t="s">
        <v>326</v>
      </c>
      <c r="UCF45" s="660" t="s">
        <v>283</v>
      </c>
      <c r="UCG45" s="562" t="s">
        <v>326</v>
      </c>
      <c r="UCH45" s="660" t="s">
        <v>283</v>
      </c>
      <c r="UCI45" s="562" t="s">
        <v>326</v>
      </c>
      <c r="UCJ45" s="660" t="s">
        <v>283</v>
      </c>
      <c r="UCK45" s="562" t="s">
        <v>326</v>
      </c>
      <c r="UCL45" s="660" t="s">
        <v>283</v>
      </c>
      <c r="UCM45" s="562" t="s">
        <v>326</v>
      </c>
      <c r="UCN45" s="660" t="s">
        <v>283</v>
      </c>
      <c r="UCO45" s="562" t="s">
        <v>326</v>
      </c>
      <c r="UCP45" s="660" t="s">
        <v>283</v>
      </c>
      <c r="UCQ45" s="562" t="s">
        <v>326</v>
      </c>
      <c r="UCR45" s="660" t="s">
        <v>283</v>
      </c>
      <c r="UCS45" s="562" t="s">
        <v>326</v>
      </c>
      <c r="UCT45" s="660" t="s">
        <v>283</v>
      </c>
      <c r="UCU45" s="562" t="s">
        <v>326</v>
      </c>
      <c r="UCV45" s="660" t="s">
        <v>283</v>
      </c>
      <c r="UCW45" s="562" t="s">
        <v>326</v>
      </c>
      <c r="UCX45" s="660" t="s">
        <v>283</v>
      </c>
      <c r="UCY45" s="562" t="s">
        <v>326</v>
      </c>
      <c r="UCZ45" s="660" t="s">
        <v>283</v>
      </c>
      <c r="UDA45" s="562" t="s">
        <v>326</v>
      </c>
      <c r="UDB45" s="660" t="s">
        <v>283</v>
      </c>
      <c r="UDC45" s="562" t="s">
        <v>326</v>
      </c>
      <c r="UDD45" s="660" t="s">
        <v>283</v>
      </c>
      <c r="UDE45" s="562" t="s">
        <v>326</v>
      </c>
      <c r="UDF45" s="660" t="s">
        <v>283</v>
      </c>
      <c r="UDG45" s="562" t="s">
        <v>326</v>
      </c>
      <c r="UDH45" s="660" t="s">
        <v>283</v>
      </c>
      <c r="UDI45" s="562" t="s">
        <v>326</v>
      </c>
      <c r="UDJ45" s="660" t="s">
        <v>283</v>
      </c>
      <c r="UDK45" s="562" t="s">
        <v>326</v>
      </c>
      <c r="UDL45" s="660" t="s">
        <v>283</v>
      </c>
      <c r="UDM45" s="562" t="s">
        <v>326</v>
      </c>
      <c r="UDN45" s="660" t="s">
        <v>283</v>
      </c>
      <c r="UDO45" s="562" t="s">
        <v>326</v>
      </c>
      <c r="UDP45" s="660" t="s">
        <v>283</v>
      </c>
      <c r="UDQ45" s="562" t="s">
        <v>326</v>
      </c>
      <c r="UDR45" s="660" t="s">
        <v>283</v>
      </c>
      <c r="UDS45" s="562" t="s">
        <v>326</v>
      </c>
      <c r="UDT45" s="660" t="s">
        <v>283</v>
      </c>
      <c r="UDU45" s="562" t="s">
        <v>326</v>
      </c>
      <c r="UDV45" s="660" t="s">
        <v>283</v>
      </c>
      <c r="UDW45" s="562" t="s">
        <v>326</v>
      </c>
      <c r="UDX45" s="660" t="s">
        <v>283</v>
      </c>
      <c r="UDY45" s="562" t="s">
        <v>326</v>
      </c>
      <c r="UDZ45" s="660" t="s">
        <v>283</v>
      </c>
      <c r="UEA45" s="562" t="s">
        <v>326</v>
      </c>
      <c r="UEB45" s="660" t="s">
        <v>283</v>
      </c>
      <c r="UEC45" s="562" t="s">
        <v>326</v>
      </c>
      <c r="UED45" s="660" t="s">
        <v>283</v>
      </c>
      <c r="UEE45" s="562" t="s">
        <v>326</v>
      </c>
      <c r="UEF45" s="660" t="s">
        <v>283</v>
      </c>
      <c r="UEG45" s="562" t="s">
        <v>326</v>
      </c>
      <c r="UEH45" s="660" t="s">
        <v>283</v>
      </c>
      <c r="UEI45" s="562" t="s">
        <v>326</v>
      </c>
      <c r="UEJ45" s="660" t="s">
        <v>283</v>
      </c>
      <c r="UEK45" s="562" t="s">
        <v>326</v>
      </c>
      <c r="UEL45" s="660" t="s">
        <v>283</v>
      </c>
      <c r="UEM45" s="562" t="s">
        <v>326</v>
      </c>
      <c r="UEN45" s="660" t="s">
        <v>283</v>
      </c>
      <c r="UEO45" s="562" t="s">
        <v>326</v>
      </c>
      <c r="UEP45" s="660" t="s">
        <v>283</v>
      </c>
      <c r="UEQ45" s="562" t="s">
        <v>326</v>
      </c>
      <c r="UER45" s="660" t="s">
        <v>283</v>
      </c>
      <c r="UES45" s="562" t="s">
        <v>326</v>
      </c>
      <c r="UET45" s="660" t="s">
        <v>283</v>
      </c>
      <c r="UEU45" s="562" t="s">
        <v>326</v>
      </c>
      <c r="UEV45" s="660" t="s">
        <v>283</v>
      </c>
      <c r="UEW45" s="562" t="s">
        <v>326</v>
      </c>
      <c r="UEX45" s="660" t="s">
        <v>283</v>
      </c>
      <c r="UEY45" s="562" t="s">
        <v>326</v>
      </c>
      <c r="UEZ45" s="660" t="s">
        <v>283</v>
      </c>
      <c r="UFA45" s="562" t="s">
        <v>326</v>
      </c>
      <c r="UFB45" s="660" t="s">
        <v>283</v>
      </c>
      <c r="UFC45" s="562" t="s">
        <v>326</v>
      </c>
      <c r="UFD45" s="660" t="s">
        <v>283</v>
      </c>
      <c r="UFE45" s="562" t="s">
        <v>326</v>
      </c>
      <c r="UFF45" s="660" t="s">
        <v>283</v>
      </c>
      <c r="UFG45" s="562" t="s">
        <v>326</v>
      </c>
      <c r="UFH45" s="660" t="s">
        <v>283</v>
      </c>
      <c r="UFI45" s="562" t="s">
        <v>326</v>
      </c>
      <c r="UFJ45" s="660" t="s">
        <v>283</v>
      </c>
      <c r="UFK45" s="562" t="s">
        <v>326</v>
      </c>
      <c r="UFL45" s="660" t="s">
        <v>283</v>
      </c>
      <c r="UFM45" s="562" t="s">
        <v>326</v>
      </c>
      <c r="UFN45" s="660" t="s">
        <v>283</v>
      </c>
      <c r="UFO45" s="562" t="s">
        <v>326</v>
      </c>
      <c r="UFP45" s="660" t="s">
        <v>283</v>
      </c>
      <c r="UFQ45" s="562" t="s">
        <v>326</v>
      </c>
      <c r="UFR45" s="660" t="s">
        <v>283</v>
      </c>
      <c r="UFS45" s="562" t="s">
        <v>326</v>
      </c>
      <c r="UFT45" s="660" t="s">
        <v>283</v>
      </c>
      <c r="UFU45" s="562" t="s">
        <v>326</v>
      </c>
      <c r="UFV45" s="660" t="s">
        <v>283</v>
      </c>
      <c r="UFW45" s="562" t="s">
        <v>326</v>
      </c>
      <c r="UFX45" s="660" t="s">
        <v>283</v>
      </c>
      <c r="UFY45" s="562" t="s">
        <v>326</v>
      </c>
      <c r="UFZ45" s="660" t="s">
        <v>283</v>
      </c>
      <c r="UGA45" s="562" t="s">
        <v>326</v>
      </c>
      <c r="UGB45" s="660" t="s">
        <v>283</v>
      </c>
      <c r="UGC45" s="562" t="s">
        <v>326</v>
      </c>
      <c r="UGD45" s="660" t="s">
        <v>283</v>
      </c>
      <c r="UGE45" s="562" t="s">
        <v>326</v>
      </c>
      <c r="UGF45" s="660" t="s">
        <v>283</v>
      </c>
      <c r="UGG45" s="562" t="s">
        <v>326</v>
      </c>
      <c r="UGH45" s="660" t="s">
        <v>283</v>
      </c>
      <c r="UGI45" s="562" t="s">
        <v>326</v>
      </c>
      <c r="UGJ45" s="660" t="s">
        <v>283</v>
      </c>
      <c r="UGK45" s="562" t="s">
        <v>326</v>
      </c>
      <c r="UGL45" s="660" t="s">
        <v>283</v>
      </c>
      <c r="UGM45" s="562" t="s">
        <v>326</v>
      </c>
      <c r="UGN45" s="660" t="s">
        <v>283</v>
      </c>
      <c r="UGO45" s="562" t="s">
        <v>326</v>
      </c>
      <c r="UGP45" s="660" t="s">
        <v>283</v>
      </c>
      <c r="UGQ45" s="562" t="s">
        <v>326</v>
      </c>
      <c r="UGR45" s="660" t="s">
        <v>283</v>
      </c>
      <c r="UGS45" s="562" t="s">
        <v>326</v>
      </c>
      <c r="UGT45" s="660" t="s">
        <v>283</v>
      </c>
      <c r="UGU45" s="562" t="s">
        <v>326</v>
      </c>
      <c r="UGV45" s="660" t="s">
        <v>283</v>
      </c>
      <c r="UGW45" s="562" t="s">
        <v>326</v>
      </c>
      <c r="UGX45" s="660" t="s">
        <v>283</v>
      </c>
      <c r="UGY45" s="562" t="s">
        <v>326</v>
      </c>
      <c r="UGZ45" s="660" t="s">
        <v>283</v>
      </c>
      <c r="UHA45" s="562" t="s">
        <v>326</v>
      </c>
      <c r="UHB45" s="660" t="s">
        <v>283</v>
      </c>
      <c r="UHC45" s="562" t="s">
        <v>326</v>
      </c>
      <c r="UHD45" s="660" t="s">
        <v>283</v>
      </c>
      <c r="UHE45" s="562" t="s">
        <v>326</v>
      </c>
      <c r="UHF45" s="660" t="s">
        <v>283</v>
      </c>
      <c r="UHG45" s="562" t="s">
        <v>326</v>
      </c>
      <c r="UHH45" s="660" t="s">
        <v>283</v>
      </c>
      <c r="UHI45" s="562" t="s">
        <v>326</v>
      </c>
      <c r="UHJ45" s="660" t="s">
        <v>283</v>
      </c>
      <c r="UHK45" s="562" t="s">
        <v>326</v>
      </c>
      <c r="UHL45" s="660" t="s">
        <v>283</v>
      </c>
      <c r="UHM45" s="562" t="s">
        <v>326</v>
      </c>
      <c r="UHN45" s="660" t="s">
        <v>283</v>
      </c>
      <c r="UHO45" s="562" t="s">
        <v>326</v>
      </c>
      <c r="UHP45" s="660" t="s">
        <v>283</v>
      </c>
      <c r="UHQ45" s="562" t="s">
        <v>326</v>
      </c>
      <c r="UHR45" s="660" t="s">
        <v>283</v>
      </c>
      <c r="UHS45" s="562" t="s">
        <v>326</v>
      </c>
      <c r="UHT45" s="660" t="s">
        <v>283</v>
      </c>
      <c r="UHU45" s="562" t="s">
        <v>326</v>
      </c>
      <c r="UHV45" s="660" t="s">
        <v>283</v>
      </c>
      <c r="UHW45" s="562" t="s">
        <v>326</v>
      </c>
      <c r="UHX45" s="660" t="s">
        <v>283</v>
      </c>
      <c r="UHY45" s="562" t="s">
        <v>326</v>
      </c>
      <c r="UHZ45" s="660" t="s">
        <v>283</v>
      </c>
      <c r="UIA45" s="562" t="s">
        <v>326</v>
      </c>
      <c r="UIB45" s="660" t="s">
        <v>283</v>
      </c>
      <c r="UIC45" s="562" t="s">
        <v>326</v>
      </c>
      <c r="UID45" s="660" t="s">
        <v>283</v>
      </c>
      <c r="UIE45" s="562" t="s">
        <v>326</v>
      </c>
      <c r="UIF45" s="660" t="s">
        <v>283</v>
      </c>
      <c r="UIG45" s="562" t="s">
        <v>326</v>
      </c>
      <c r="UIH45" s="660" t="s">
        <v>283</v>
      </c>
      <c r="UII45" s="562" t="s">
        <v>326</v>
      </c>
      <c r="UIJ45" s="660" t="s">
        <v>283</v>
      </c>
      <c r="UIK45" s="562" t="s">
        <v>326</v>
      </c>
      <c r="UIL45" s="660" t="s">
        <v>283</v>
      </c>
      <c r="UIM45" s="562" t="s">
        <v>326</v>
      </c>
      <c r="UIN45" s="660" t="s">
        <v>283</v>
      </c>
      <c r="UIO45" s="562" t="s">
        <v>326</v>
      </c>
      <c r="UIP45" s="660" t="s">
        <v>283</v>
      </c>
      <c r="UIQ45" s="562" t="s">
        <v>326</v>
      </c>
      <c r="UIR45" s="660" t="s">
        <v>283</v>
      </c>
      <c r="UIS45" s="562" t="s">
        <v>326</v>
      </c>
      <c r="UIT45" s="660" t="s">
        <v>283</v>
      </c>
      <c r="UIU45" s="562" t="s">
        <v>326</v>
      </c>
      <c r="UIV45" s="660" t="s">
        <v>283</v>
      </c>
      <c r="UIW45" s="562" t="s">
        <v>326</v>
      </c>
      <c r="UIX45" s="660" t="s">
        <v>283</v>
      </c>
      <c r="UIY45" s="562" t="s">
        <v>326</v>
      </c>
      <c r="UIZ45" s="660" t="s">
        <v>283</v>
      </c>
      <c r="UJA45" s="562" t="s">
        <v>326</v>
      </c>
      <c r="UJB45" s="660" t="s">
        <v>283</v>
      </c>
      <c r="UJC45" s="562" t="s">
        <v>326</v>
      </c>
      <c r="UJD45" s="660" t="s">
        <v>283</v>
      </c>
      <c r="UJE45" s="562" t="s">
        <v>326</v>
      </c>
      <c r="UJF45" s="660" t="s">
        <v>283</v>
      </c>
      <c r="UJG45" s="562" t="s">
        <v>326</v>
      </c>
      <c r="UJH45" s="660" t="s">
        <v>283</v>
      </c>
      <c r="UJI45" s="562" t="s">
        <v>326</v>
      </c>
      <c r="UJJ45" s="660" t="s">
        <v>283</v>
      </c>
      <c r="UJK45" s="562" t="s">
        <v>326</v>
      </c>
      <c r="UJL45" s="660" t="s">
        <v>283</v>
      </c>
      <c r="UJM45" s="562" t="s">
        <v>326</v>
      </c>
      <c r="UJN45" s="660" t="s">
        <v>283</v>
      </c>
      <c r="UJO45" s="562" t="s">
        <v>326</v>
      </c>
      <c r="UJP45" s="660" t="s">
        <v>283</v>
      </c>
      <c r="UJQ45" s="562" t="s">
        <v>326</v>
      </c>
      <c r="UJR45" s="660" t="s">
        <v>283</v>
      </c>
      <c r="UJS45" s="562" t="s">
        <v>326</v>
      </c>
      <c r="UJT45" s="660" t="s">
        <v>283</v>
      </c>
      <c r="UJU45" s="562" t="s">
        <v>326</v>
      </c>
      <c r="UJV45" s="660" t="s">
        <v>283</v>
      </c>
      <c r="UJW45" s="562" t="s">
        <v>326</v>
      </c>
      <c r="UJX45" s="660" t="s">
        <v>283</v>
      </c>
      <c r="UJY45" s="562" t="s">
        <v>326</v>
      </c>
      <c r="UJZ45" s="660" t="s">
        <v>283</v>
      </c>
      <c r="UKA45" s="562" t="s">
        <v>326</v>
      </c>
      <c r="UKB45" s="660" t="s">
        <v>283</v>
      </c>
      <c r="UKC45" s="562" t="s">
        <v>326</v>
      </c>
      <c r="UKD45" s="660" t="s">
        <v>283</v>
      </c>
      <c r="UKE45" s="562" t="s">
        <v>326</v>
      </c>
      <c r="UKF45" s="660" t="s">
        <v>283</v>
      </c>
      <c r="UKG45" s="562" t="s">
        <v>326</v>
      </c>
      <c r="UKH45" s="660" t="s">
        <v>283</v>
      </c>
      <c r="UKI45" s="562" t="s">
        <v>326</v>
      </c>
      <c r="UKJ45" s="660" t="s">
        <v>283</v>
      </c>
      <c r="UKK45" s="562" t="s">
        <v>326</v>
      </c>
      <c r="UKL45" s="660" t="s">
        <v>283</v>
      </c>
      <c r="UKM45" s="562" t="s">
        <v>326</v>
      </c>
      <c r="UKN45" s="660" t="s">
        <v>283</v>
      </c>
      <c r="UKO45" s="562" t="s">
        <v>326</v>
      </c>
      <c r="UKP45" s="660" t="s">
        <v>283</v>
      </c>
      <c r="UKQ45" s="562" t="s">
        <v>326</v>
      </c>
      <c r="UKR45" s="660" t="s">
        <v>283</v>
      </c>
      <c r="UKS45" s="562" t="s">
        <v>326</v>
      </c>
      <c r="UKT45" s="660" t="s">
        <v>283</v>
      </c>
      <c r="UKU45" s="562" t="s">
        <v>326</v>
      </c>
      <c r="UKV45" s="660" t="s">
        <v>283</v>
      </c>
      <c r="UKW45" s="562" t="s">
        <v>326</v>
      </c>
      <c r="UKX45" s="660" t="s">
        <v>283</v>
      </c>
      <c r="UKY45" s="562" t="s">
        <v>326</v>
      </c>
      <c r="UKZ45" s="660" t="s">
        <v>283</v>
      </c>
      <c r="ULA45" s="562" t="s">
        <v>326</v>
      </c>
      <c r="ULB45" s="660" t="s">
        <v>283</v>
      </c>
      <c r="ULC45" s="562" t="s">
        <v>326</v>
      </c>
      <c r="ULD45" s="660" t="s">
        <v>283</v>
      </c>
      <c r="ULE45" s="562" t="s">
        <v>326</v>
      </c>
      <c r="ULF45" s="660" t="s">
        <v>283</v>
      </c>
      <c r="ULG45" s="562" t="s">
        <v>326</v>
      </c>
      <c r="ULH45" s="660" t="s">
        <v>283</v>
      </c>
      <c r="ULI45" s="562" t="s">
        <v>326</v>
      </c>
      <c r="ULJ45" s="660" t="s">
        <v>283</v>
      </c>
      <c r="ULK45" s="562" t="s">
        <v>326</v>
      </c>
      <c r="ULL45" s="660" t="s">
        <v>283</v>
      </c>
      <c r="ULM45" s="562" t="s">
        <v>326</v>
      </c>
      <c r="ULN45" s="660" t="s">
        <v>283</v>
      </c>
      <c r="ULO45" s="562" t="s">
        <v>326</v>
      </c>
      <c r="ULP45" s="660" t="s">
        <v>283</v>
      </c>
      <c r="ULQ45" s="562" t="s">
        <v>326</v>
      </c>
      <c r="ULR45" s="660" t="s">
        <v>283</v>
      </c>
      <c r="ULS45" s="562" t="s">
        <v>326</v>
      </c>
      <c r="ULT45" s="660" t="s">
        <v>283</v>
      </c>
      <c r="ULU45" s="562" t="s">
        <v>326</v>
      </c>
      <c r="ULV45" s="660" t="s">
        <v>283</v>
      </c>
      <c r="ULW45" s="562" t="s">
        <v>326</v>
      </c>
      <c r="ULX45" s="660" t="s">
        <v>283</v>
      </c>
      <c r="ULY45" s="562" t="s">
        <v>326</v>
      </c>
      <c r="ULZ45" s="660" t="s">
        <v>283</v>
      </c>
      <c r="UMA45" s="562" t="s">
        <v>326</v>
      </c>
      <c r="UMB45" s="660" t="s">
        <v>283</v>
      </c>
      <c r="UMC45" s="562" t="s">
        <v>326</v>
      </c>
      <c r="UMD45" s="660" t="s">
        <v>283</v>
      </c>
      <c r="UME45" s="562" t="s">
        <v>326</v>
      </c>
      <c r="UMF45" s="660" t="s">
        <v>283</v>
      </c>
      <c r="UMG45" s="562" t="s">
        <v>326</v>
      </c>
      <c r="UMH45" s="660" t="s">
        <v>283</v>
      </c>
      <c r="UMI45" s="562" t="s">
        <v>326</v>
      </c>
      <c r="UMJ45" s="660" t="s">
        <v>283</v>
      </c>
      <c r="UMK45" s="562" t="s">
        <v>326</v>
      </c>
      <c r="UML45" s="660" t="s">
        <v>283</v>
      </c>
      <c r="UMM45" s="562" t="s">
        <v>326</v>
      </c>
      <c r="UMN45" s="660" t="s">
        <v>283</v>
      </c>
      <c r="UMO45" s="562" t="s">
        <v>326</v>
      </c>
      <c r="UMP45" s="660" t="s">
        <v>283</v>
      </c>
      <c r="UMQ45" s="562" t="s">
        <v>326</v>
      </c>
      <c r="UMR45" s="660" t="s">
        <v>283</v>
      </c>
      <c r="UMS45" s="562" t="s">
        <v>326</v>
      </c>
      <c r="UMT45" s="660" t="s">
        <v>283</v>
      </c>
      <c r="UMU45" s="562" t="s">
        <v>326</v>
      </c>
      <c r="UMV45" s="660" t="s">
        <v>283</v>
      </c>
      <c r="UMW45" s="562" t="s">
        <v>326</v>
      </c>
      <c r="UMX45" s="660" t="s">
        <v>283</v>
      </c>
      <c r="UMY45" s="562" t="s">
        <v>326</v>
      </c>
      <c r="UMZ45" s="660" t="s">
        <v>283</v>
      </c>
      <c r="UNA45" s="562" t="s">
        <v>326</v>
      </c>
      <c r="UNB45" s="660" t="s">
        <v>283</v>
      </c>
      <c r="UNC45" s="562" t="s">
        <v>326</v>
      </c>
      <c r="UND45" s="660" t="s">
        <v>283</v>
      </c>
      <c r="UNE45" s="562" t="s">
        <v>326</v>
      </c>
      <c r="UNF45" s="660" t="s">
        <v>283</v>
      </c>
      <c r="UNG45" s="562" t="s">
        <v>326</v>
      </c>
      <c r="UNH45" s="660" t="s">
        <v>283</v>
      </c>
      <c r="UNI45" s="562" t="s">
        <v>326</v>
      </c>
      <c r="UNJ45" s="660" t="s">
        <v>283</v>
      </c>
      <c r="UNK45" s="562" t="s">
        <v>326</v>
      </c>
      <c r="UNL45" s="660" t="s">
        <v>283</v>
      </c>
      <c r="UNM45" s="562" t="s">
        <v>326</v>
      </c>
      <c r="UNN45" s="660" t="s">
        <v>283</v>
      </c>
      <c r="UNO45" s="562" t="s">
        <v>326</v>
      </c>
      <c r="UNP45" s="660" t="s">
        <v>283</v>
      </c>
      <c r="UNQ45" s="562" t="s">
        <v>326</v>
      </c>
      <c r="UNR45" s="660" t="s">
        <v>283</v>
      </c>
      <c r="UNS45" s="562" t="s">
        <v>326</v>
      </c>
      <c r="UNT45" s="660" t="s">
        <v>283</v>
      </c>
      <c r="UNU45" s="562" t="s">
        <v>326</v>
      </c>
      <c r="UNV45" s="660" t="s">
        <v>283</v>
      </c>
      <c r="UNW45" s="562" t="s">
        <v>326</v>
      </c>
      <c r="UNX45" s="660" t="s">
        <v>283</v>
      </c>
      <c r="UNY45" s="562" t="s">
        <v>326</v>
      </c>
      <c r="UNZ45" s="660" t="s">
        <v>283</v>
      </c>
      <c r="UOA45" s="562" t="s">
        <v>326</v>
      </c>
      <c r="UOB45" s="660" t="s">
        <v>283</v>
      </c>
      <c r="UOC45" s="562" t="s">
        <v>326</v>
      </c>
      <c r="UOD45" s="660" t="s">
        <v>283</v>
      </c>
      <c r="UOE45" s="562" t="s">
        <v>326</v>
      </c>
      <c r="UOF45" s="660" t="s">
        <v>283</v>
      </c>
      <c r="UOG45" s="562" t="s">
        <v>326</v>
      </c>
      <c r="UOH45" s="660" t="s">
        <v>283</v>
      </c>
      <c r="UOI45" s="562" t="s">
        <v>326</v>
      </c>
      <c r="UOJ45" s="660" t="s">
        <v>283</v>
      </c>
      <c r="UOK45" s="562" t="s">
        <v>326</v>
      </c>
      <c r="UOL45" s="660" t="s">
        <v>283</v>
      </c>
      <c r="UOM45" s="562" t="s">
        <v>326</v>
      </c>
      <c r="UON45" s="660" t="s">
        <v>283</v>
      </c>
      <c r="UOO45" s="562" t="s">
        <v>326</v>
      </c>
      <c r="UOP45" s="660" t="s">
        <v>283</v>
      </c>
      <c r="UOQ45" s="562" t="s">
        <v>326</v>
      </c>
      <c r="UOR45" s="660" t="s">
        <v>283</v>
      </c>
      <c r="UOS45" s="562" t="s">
        <v>326</v>
      </c>
      <c r="UOT45" s="660" t="s">
        <v>283</v>
      </c>
      <c r="UOU45" s="562" t="s">
        <v>326</v>
      </c>
      <c r="UOV45" s="660" t="s">
        <v>283</v>
      </c>
      <c r="UOW45" s="562" t="s">
        <v>326</v>
      </c>
      <c r="UOX45" s="660" t="s">
        <v>283</v>
      </c>
      <c r="UOY45" s="562" t="s">
        <v>326</v>
      </c>
      <c r="UOZ45" s="660" t="s">
        <v>283</v>
      </c>
      <c r="UPA45" s="562" t="s">
        <v>326</v>
      </c>
      <c r="UPB45" s="660" t="s">
        <v>283</v>
      </c>
      <c r="UPC45" s="562" t="s">
        <v>326</v>
      </c>
      <c r="UPD45" s="660" t="s">
        <v>283</v>
      </c>
      <c r="UPE45" s="562" t="s">
        <v>326</v>
      </c>
      <c r="UPF45" s="660" t="s">
        <v>283</v>
      </c>
      <c r="UPG45" s="562" t="s">
        <v>326</v>
      </c>
      <c r="UPH45" s="660" t="s">
        <v>283</v>
      </c>
      <c r="UPI45" s="562" t="s">
        <v>326</v>
      </c>
      <c r="UPJ45" s="660" t="s">
        <v>283</v>
      </c>
      <c r="UPK45" s="562" t="s">
        <v>326</v>
      </c>
      <c r="UPL45" s="660" t="s">
        <v>283</v>
      </c>
      <c r="UPM45" s="562" t="s">
        <v>326</v>
      </c>
      <c r="UPN45" s="660" t="s">
        <v>283</v>
      </c>
      <c r="UPO45" s="562" t="s">
        <v>326</v>
      </c>
      <c r="UPP45" s="660" t="s">
        <v>283</v>
      </c>
      <c r="UPQ45" s="562" t="s">
        <v>326</v>
      </c>
      <c r="UPR45" s="660" t="s">
        <v>283</v>
      </c>
      <c r="UPS45" s="562" t="s">
        <v>326</v>
      </c>
      <c r="UPT45" s="660" t="s">
        <v>283</v>
      </c>
      <c r="UPU45" s="562" t="s">
        <v>326</v>
      </c>
      <c r="UPV45" s="660" t="s">
        <v>283</v>
      </c>
      <c r="UPW45" s="562" t="s">
        <v>326</v>
      </c>
      <c r="UPX45" s="660" t="s">
        <v>283</v>
      </c>
      <c r="UPY45" s="562" t="s">
        <v>326</v>
      </c>
      <c r="UPZ45" s="660" t="s">
        <v>283</v>
      </c>
      <c r="UQA45" s="562" t="s">
        <v>326</v>
      </c>
      <c r="UQB45" s="660" t="s">
        <v>283</v>
      </c>
      <c r="UQC45" s="562" t="s">
        <v>326</v>
      </c>
      <c r="UQD45" s="660" t="s">
        <v>283</v>
      </c>
      <c r="UQE45" s="562" t="s">
        <v>326</v>
      </c>
      <c r="UQF45" s="660" t="s">
        <v>283</v>
      </c>
      <c r="UQG45" s="562" t="s">
        <v>326</v>
      </c>
      <c r="UQH45" s="660" t="s">
        <v>283</v>
      </c>
      <c r="UQI45" s="562" t="s">
        <v>326</v>
      </c>
      <c r="UQJ45" s="660" t="s">
        <v>283</v>
      </c>
      <c r="UQK45" s="562" t="s">
        <v>326</v>
      </c>
      <c r="UQL45" s="660" t="s">
        <v>283</v>
      </c>
      <c r="UQM45" s="562" t="s">
        <v>326</v>
      </c>
      <c r="UQN45" s="660" t="s">
        <v>283</v>
      </c>
      <c r="UQO45" s="562" t="s">
        <v>326</v>
      </c>
      <c r="UQP45" s="660" t="s">
        <v>283</v>
      </c>
      <c r="UQQ45" s="562" t="s">
        <v>326</v>
      </c>
      <c r="UQR45" s="660" t="s">
        <v>283</v>
      </c>
      <c r="UQS45" s="562" t="s">
        <v>326</v>
      </c>
      <c r="UQT45" s="660" t="s">
        <v>283</v>
      </c>
      <c r="UQU45" s="562" t="s">
        <v>326</v>
      </c>
      <c r="UQV45" s="660" t="s">
        <v>283</v>
      </c>
      <c r="UQW45" s="562" t="s">
        <v>326</v>
      </c>
      <c r="UQX45" s="660" t="s">
        <v>283</v>
      </c>
      <c r="UQY45" s="562" t="s">
        <v>326</v>
      </c>
      <c r="UQZ45" s="660" t="s">
        <v>283</v>
      </c>
      <c r="URA45" s="562" t="s">
        <v>326</v>
      </c>
      <c r="URB45" s="660" t="s">
        <v>283</v>
      </c>
      <c r="URC45" s="562" t="s">
        <v>326</v>
      </c>
      <c r="URD45" s="660" t="s">
        <v>283</v>
      </c>
      <c r="URE45" s="562" t="s">
        <v>326</v>
      </c>
      <c r="URF45" s="660" t="s">
        <v>283</v>
      </c>
      <c r="URG45" s="562" t="s">
        <v>326</v>
      </c>
      <c r="URH45" s="660" t="s">
        <v>283</v>
      </c>
      <c r="URI45" s="562" t="s">
        <v>326</v>
      </c>
      <c r="URJ45" s="660" t="s">
        <v>283</v>
      </c>
      <c r="URK45" s="562" t="s">
        <v>326</v>
      </c>
      <c r="URL45" s="660" t="s">
        <v>283</v>
      </c>
      <c r="URM45" s="562" t="s">
        <v>326</v>
      </c>
      <c r="URN45" s="660" t="s">
        <v>283</v>
      </c>
      <c r="URO45" s="562" t="s">
        <v>326</v>
      </c>
      <c r="URP45" s="660" t="s">
        <v>283</v>
      </c>
      <c r="URQ45" s="562" t="s">
        <v>326</v>
      </c>
      <c r="URR45" s="660" t="s">
        <v>283</v>
      </c>
      <c r="URS45" s="562" t="s">
        <v>326</v>
      </c>
      <c r="URT45" s="660" t="s">
        <v>283</v>
      </c>
      <c r="URU45" s="562" t="s">
        <v>326</v>
      </c>
      <c r="URV45" s="660" t="s">
        <v>283</v>
      </c>
      <c r="URW45" s="562" t="s">
        <v>326</v>
      </c>
      <c r="URX45" s="660" t="s">
        <v>283</v>
      </c>
      <c r="URY45" s="562" t="s">
        <v>326</v>
      </c>
      <c r="URZ45" s="660" t="s">
        <v>283</v>
      </c>
      <c r="USA45" s="562" t="s">
        <v>326</v>
      </c>
      <c r="USB45" s="660" t="s">
        <v>283</v>
      </c>
      <c r="USC45" s="562" t="s">
        <v>326</v>
      </c>
      <c r="USD45" s="660" t="s">
        <v>283</v>
      </c>
      <c r="USE45" s="562" t="s">
        <v>326</v>
      </c>
      <c r="USF45" s="660" t="s">
        <v>283</v>
      </c>
      <c r="USG45" s="562" t="s">
        <v>326</v>
      </c>
      <c r="USH45" s="660" t="s">
        <v>283</v>
      </c>
      <c r="USI45" s="562" t="s">
        <v>326</v>
      </c>
      <c r="USJ45" s="660" t="s">
        <v>283</v>
      </c>
      <c r="USK45" s="562" t="s">
        <v>326</v>
      </c>
      <c r="USL45" s="660" t="s">
        <v>283</v>
      </c>
      <c r="USM45" s="562" t="s">
        <v>326</v>
      </c>
      <c r="USN45" s="660" t="s">
        <v>283</v>
      </c>
      <c r="USO45" s="562" t="s">
        <v>326</v>
      </c>
      <c r="USP45" s="660" t="s">
        <v>283</v>
      </c>
      <c r="USQ45" s="562" t="s">
        <v>326</v>
      </c>
      <c r="USR45" s="660" t="s">
        <v>283</v>
      </c>
      <c r="USS45" s="562" t="s">
        <v>326</v>
      </c>
      <c r="UST45" s="660" t="s">
        <v>283</v>
      </c>
      <c r="USU45" s="562" t="s">
        <v>326</v>
      </c>
      <c r="USV45" s="660" t="s">
        <v>283</v>
      </c>
      <c r="USW45" s="562" t="s">
        <v>326</v>
      </c>
      <c r="USX45" s="660" t="s">
        <v>283</v>
      </c>
      <c r="USY45" s="562" t="s">
        <v>326</v>
      </c>
      <c r="USZ45" s="660" t="s">
        <v>283</v>
      </c>
      <c r="UTA45" s="562" t="s">
        <v>326</v>
      </c>
      <c r="UTB45" s="660" t="s">
        <v>283</v>
      </c>
      <c r="UTC45" s="562" t="s">
        <v>326</v>
      </c>
      <c r="UTD45" s="660" t="s">
        <v>283</v>
      </c>
      <c r="UTE45" s="562" t="s">
        <v>326</v>
      </c>
      <c r="UTF45" s="660" t="s">
        <v>283</v>
      </c>
      <c r="UTG45" s="562" t="s">
        <v>326</v>
      </c>
      <c r="UTH45" s="660" t="s">
        <v>283</v>
      </c>
      <c r="UTI45" s="562" t="s">
        <v>326</v>
      </c>
      <c r="UTJ45" s="660" t="s">
        <v>283</v>
      </c>
      <c r="UTK45" s="562" t="s">
        <v>326</v>
      </c>
      <c r="UTL45" s="660" t="s">
        <v>283</v>
      </c>
      <c r="UTM45" s="562" t="s">
        <v>326</v>
      </c>
      <c r="UTN45" s="660" t="s">
        <v>283</v>
      </c>
      <c r="UTO45" s="562" t="s">
        <v>326</v>
      </c>
      <c r="UTP45" s="660" t="s">
        <v>283</v>
      </c>
      <c r="UTQ45" s="562" t="s">
        <v>326</v>
      </c>
      <c r="UTR45" s="660" t="s">
        <v>283</v>
      </c>
      <c r="UTS45" s="562" t="s">
        <v>326</v>
      </c>
      <c r="UTT45" s="660" t="s">
        <v>283</v>
      </c>
      <c r="UTU45" s="562" t="s">
        <v>326</v>
      </c>
      <c r="UTV45" s="660" t="s">
        <v>283</v>
      </c>
      <c r="UTW45" s="562" t="s">
        <v>326</v>
      </c>
      <c r="UTX45" s="660" t="s">
        <v>283</v>
      </c>
      <c r="UTY45" s="562" t="s">
        <v>326</v>
      </c>
      <c r="UTZ45" s="660" t="s">
        <v>283</v>
      </c>
      <c r="UUA45" s="562" t="s">
        <v>326</v>
      </c>
      <c r="UUB45" s="660" t="s">
        <v>283</v>
      </c>
      <c r="UUC45" s="562" t="s">
        <v>326</v>
      </c>
      <c r="UUD45" s="660" t="s">
        <v>283</v>
      </c>
      <c r="UUE45" s="562" t="s">
        <v>326</v>
      </c>
      <c r="UUF45" s="660" t="s">
        <v>283</v>
      </c>
      <c r="UUG45" s="562" t="s">
        <v>326</v>
      </c>
      <c r="UUH45" s="660" t="s">
        <v>283</v>
      </c>
      <c r="UUI45" s="562" t="s">
        <v>326</v>
      </c>
      <c r="UUJ45" s="660" t="s">
        <v>283</v>
      </c>
      <c r="UUK45" s="562" t="s">
        <v>326</v>
      </c>
      <c r="UUL45" s="660" t="s">
        <v>283</v>
      </c>
      <c r="UUM45" s="562" t="s">
        <v>326</v>
      </c>
      <c r="UUN45" s="660" t="s">
        <v>283</v>
      </c>
      <c r="UUO45" s="562" t="s">
        <v>326</v>
      </c>
      <c r="UUP45" s="660" t="s">
        <v>283</v>
      </c>
      <c r="UUQ45" s="562" t="s">
        <v>326</v>
      </c>
      <c r="UUR45" s="660" t="s">
        <v>283</v>
      </c>
      <c r="UUS45" s="562" t="s">
        <v>326</v>
      </c>
      <c r="UUT45" s="660" t="s">
        <v>283</v>
      </c>
      <c r="UUU45" s="562" t="s">
        <v>326</v>
      </c>
      <c r="UUV45" s="660" t="s">
        <v>283</v>
      </c>
      <c r="UUW45" s="562" t="s">
        <v>326</v>
      </c>
      <c r="UUX45" s="660" t="s">
        <v>283</v>
      </c>
      <c r="UUY45" s="562" t="s">
        <v>326</v>
      </c>
      <c r="UUZ45" s="660" t="s">
        <v>283</v>
      </c>
      <c r="UVA45" s="562" t="s">
        <v>326</v>
      </c>
      <c r="UVB45" s="660" t="s">
        <v>283</v>
      </c>
      <c r="UVC45" s="562" t="s">
        <v>326</v>
      </c>
      <c r="UVD45" s="660" t="s">
        <v>283</v>
      </c>
      <c r="UVE45" s="562" t="s">
        <v>326</v>
      </c>
      <c r="UVF45" s="660" t="s">
        <v>283</v>
      </c>
      <c r="UVG45" s="562" t="s">
        <v>326</v>
      </c>
      <c r="UVH45" s="660" t="s">
        <v>283</v>
      </c>
      <c r="UVI45" s="562" t="s">
        <v>326</v>
      </c>
      <c r="UVJ45" s="660" t="s">
        <v>283</v>
      </c>
      <c r="UVK45" s="562" t="s">
        <v>326</v>
      </c>
      <c r="UVL45" s="660" t="s">
        <v>283</v>
      </c>
      <c r="UVM45" s="562" t="s">
        <v>326</v>
      </c>
      <c r="UVN45" s="660" t="s">
        <v>283</v>
      </c>
      <c r="UVO45" s="562" t="s">
        <v>326</v>
      </c>
      <c r="UVP45" s="660" t="s">
        <v>283</v>
      </c>
      <c r="UVQ45" s="562" t="s">
        <v>326</v>
      </c>
      <c r="UVR45" s="660" t="s">
        <v>283</v>
      </c>
      <c r="UVS45" s="562" t="s">
        <v>326</v>
      </c>
      <c r="UVT45" s="660" t="s">
        <v>283</v>
      </c>
      <c r="UVU45" s="562" t="s">
        <v>326</v>
      </c>
      <c r="UVV45" s="660" t="s">
        <v>283</v>
      </c>
      <c r="UVW45" s="562" t="s">
        <v>326</v>
      </c>
      <c r="UVX45" s="660" t="s">
        <v>283</v>
      </c>
      <c r="UVY45" s="562" t="s">
        <v>326</v>
      </c>
      <c r="UVZ45" s="660" t="s">
        <v>283</v>
      </c>
      <c r="UWA45" s="562" t="s">
        <v>326</v>
      </c>
      <c r="UWB45" s="660" t="s">
        <v>283</v>
      </c>
      <c r="UWC45" s="562" t="s">
        <v>326</v>
      </c>
      <c r="UWD45" s="660" t="s">
        <v>283</v>
      </c>
      <c r="UWE45" s="562" t="s">
        <v>326</v>
      </c>
      <c r="UWF45" s="660" t="s">
        <v>283</v>
      </c>
      <c r="UWG45" s="562" t="s">
        <v>326</v>
      </c>
      <c r="UWH45" s="660" t="s">
        <v>283</v>
      </c>
      <c r="UWI45" s="562" t="s">
        <v>326</v>
      </c>
      <c r="UWJ45" s="660" t="s">
        <v>283</v>
      </c>
      <c r="UWK45" s="562" t="s">
        <v>326</v>
      </c>
      <c r="UWL45" s="660" t="s">
        <v>283</v>
      </c>
      <c r="UWM45" s="562" t="s">
        <v>326</v>
      </c>
      <c r="UWN45" s="660" t="s">
        <v>283</v>
      </c>
      <c r="UWO45" s="562" t="s">
        <v>326</v>
      </c>
      <c r="UWP45" s="660" t="s">
        <v>283</v>
      </c>
      <c r="UWQ45" s="562" t="s">
        <v>326</v>
      </c>
      <c r="UWR45" s="660" t="s">
        <v>283</v>
      </c>
      <c r="UWS45" s="562" t="s">
        <v>326</v>
      </c>
      <c r="UWT45" s="660" t="s">
        <v>283</v>
      </c>
      <c r="UWU45" s="562" t="s">
        <v>326</v>
      </c>
      <c r="UWV45" s="660" t="s">
        <v>283</v>
      </c>
      <c r="UWW45" s="562" t="s">
        <v>326</v>
      </c>
      <c r="UWX45" s="660" t="s">
        <v>283</v>
      </c>
      <c r="UWY45" s="562" t="s">
        <v>326</v>
      </c>
      <c r="UWZ45" s="660" t="s">
        <v>283</v>
      </c>
      <c r="UXA45" s="562" t="s">
        <v>326</v>
      </c>
      <c r="UXB45" s="660" t="s">
        <v>283</v>
      </c>
      <c r="UXC45" s="562" t="s">
        <v>326</v>
      </c>
      <c r="UXD45" s="660" t="s">
        <v>283</v>
      </c>
      <c r="UXE45" s="562" t="s">
        <v>326</v>
      </c>
      <c r="UXF45" s="660" t="s">
        <v>283</v>
      </c>
      <c r="UXG45" s="562" t="s">
        <v>326</v>
      </c>
      <c r="UXH45" s="660" t="s">
        <v>283</v>
      </c>
      <c r="UXI45" s="562" t="s">
        <v>326</v>
      </c>
      <c r="UXJ45" s="660" t="s">
        <v>283</v>
      </c>
      <c r="UXK45" s="562" t="s">
        <v>326</v>
      </c>
      <c r="UXL45" s="660" t="s">
        <v>283</v>
      </c>
      <c r="UXM45" s="562" t="s">
        <v>326</v>
      </c>
      <c r="UXN45" s="660" t="s">
        <v>283</v>
      </c>
      <c r="UXO45" s="562" t="s">
        <v>326</v>
      </c>
      <c r="UXP45" s="660" t="s">
        <v>283</v>
      </c>
      <c r="UXQ45" s="562" t="s">
        <v>326</v>
      </c>
      <c r="UXR45" s="660" t="s">
        <v>283</v>
      </c>
      <c r="UXS45" s="562" t="s">
        <v>326</v>
      </c>
      <c r="UXT45" s="660" t="s">
        <v>283</v>
      </c>
      <c r="UXU45" s="562" t="s">
        <v>326</v>
      </c>
      <c r="UXV45" s="660" t="s">
        <v>283</v>
      </c>
      <c r="UXW45" s="562" t="s">
        <v>326</v>
      </c>
      <c r="UXX45" s="660" t="s">
        <v>283</v>
      </c>
      <c r="UXY45" s="562" t="s">
        <v>326</v>
      </c>
      <c r="UXZ45" s="660" t="s">
        <v>283</v>
      </c>
      <c r="UYA45" s="562" t="s">
        <v>326</v>
      </c>
      <c r="UYB45" s="660" t="s">
        <v>283</v>
      </c>
      <c r="UYC45" s="562" t="s">
        <v>326</v>
      </c>
      <c r="UYD45" s="660" t="s">
        <v>283</v>
      </c>
      <c r="UYE45" s="562" t="s">
        <v>326</v>
      </c>
      <c r="UYF45" s="660" t="s">
        <v>283</v>
      </c>
      <c r="UYG45" s="562" t="s">
        <v>326</v>
      </c>
      <c r="UYH45" s="660" t="s">
        <v>283</v>
      </c>
      <c r="UYI45" s="562" t="s">
        <v>326</v>
      </c>
      <c r="UYJ45" s="660" t="s">
        <v>283</v>
      </c>
      <c r="UYK45" s="562" t="s">
        <v>326</v>
      </c>
      <c r="UYL45" s="660" t="s">
        <v>283</v>
      </c>
      <c r="UYM45" s="562" t="s">
        <v>326</v>
      </c>
      <c r="UYN45" s="660" t="s">
        <v>283</v>
      </c>
      <c r="UYO45" s="562" t="s">
        <v>326</v>
      </c>
      <c r="UYP45" s="660" t="s">
        <v>283</v>
      </c>
      <c r="UYQ45" s="562" t="s">
        <v>326</v>
      </c>
      <c r="UYR45" s="660" t="s">
        <v>283</v>
      </c>
      <c r="UYS45" s="562" t="s">
        <v>326</v>
      </c>
      <c r="UYT45" s="660" t="s">
        <v>283</v>
      </c>
      <c r="UYU45" s="562" t="s">
        <v>326</v>
      </c>
      <c r="UYV45" s="660" t="s">
        <v>283</v>
      </c>
      <c r="UYW45" s="562" t="s">
        <v>326</v>
      </c>
      <c r="UYX45" s="660" t="s">
        <v>283</v>
      </c>
      <c r="UYY45" s="562" t="s">
        <v>326</v>
      </c>
      <c r="UYZ45" s="660" t="s">
        <v>283</v>
      </c>
      <c r="UZA45" s="562" t="s">
        <v>326</v>
      </c>
      <c r="UZB45" s="660" t="s">
        <v>283</v>
      </c>
      <c r="UZC45" s="562" t="s">
        <v>326</v>
      </c>
      <c r="UZD45" s="660" t="s">
        <v>283</v>
      </c>
      <c r="UZE45" s="562" t="s">
        <v>326</v>
      </c>
      <c r="UZF45" s="660" t="s">
        <v>283</v>
      </c>
      <c r="UZG45" s="562" t="s">
        <v>326</v>
      </c>
      <c r="UZH45" s="660" t="s">
        <v>283</v>
      </c>
      <c r="UZI45" s="562" t="s">
        <v>326</v>
      </c>
      <c r="UZJ45" s="660" t="s">
        <v>283</v>
      </c>
      <c r="UZK45" s="562" t="s">
        <v>326</v>
      </c>
      <c r="UZL45" s="660" t="s">
        <v>283</v>
      </c>
      <c r="UZM45" s="562" t="s">
        <v>326</v>
      </c>
      <c r="UZN45" s="660" t="s">
        <v>283</v>
      </c>
      <c r="UZO45" s="562" t="s">
        <v>326</v>
      </c>
      <c r="UZP45" s="660" t="s">
        <v>283</v>
      </c>
      <c r="UZQ45" s="562" t="s">
        <v>326</v>
      </c>
      <c r="UZR45" s="660" t="s">
        <v>283</v>
      </c>
      <c r="UZS45" s="562" t="s">
        <v>326</v>
      </c>
      <c r="UZT45" s="660" t="s">
        <v>283</v>
      </c>
      <c r="UZU45" s="562" t="s">
        <v>326</v>
      </c>
      <c r="UZV45" s="660" t="s">
        <v>283</v>
      </c>
      <c r="UZW45" s="562" t="s">
        <v>326</v>
      </c>
      <c r="UZX45" s="660" t="s">
        <v>283</v>
      </c>
      <c r="UZY45" s="562" t="s">
        <v>326</v>
      </c>
      <c r="UZZ45" s="660" t="s">
        <v>283</v>
      </c>
      <c r="VAA45" s="562" t="s">
        <v>326</v>
      </c>
      <c r="VAB45" s="660" t="s">
        <v>283</v>
      </c>
      <c r="VAC45" s="562" t="s">
        <v>326</v>
      </c>
      <c r="VAD45" s="660" t="s">
        <v>283</v>
      </c>
      <c r="VAE45" s="562" t="s">
        <v>326</v>
      </c>
      <c r="VAF45" s="660" t="s">
        <v>283</v>
      </c>
      <c r="VAG45" s="562" t="s">
        <v>326</v>
      </c>
      <c r="VAH45" s="660" t="s">
        <v>283</v>
      </c>
      <c r="VAI45" s="562" t="s">
        <v>326</v>
      </c>
      <c r="VAJ45" s="660" t="s">
        <v>283</v>
      </c>
      <c r="VAK45" s="562" t="s">
        <v>326</v>
      </c>
      <c r="VAL45" s="660" t="s">
        <v>283</v>
      </c>
      <c r="VAM45" s="562" t="s">
        <v>326</v>
      </c>
      <c r="VAN45" s="660" t="s">
        <v>283</v>
      </c>
      <c r="VAO45" s="562" t="s">
        <v>326</v>
      </c>
      <c r="VAP45" s="660" t="s">
        <v>283</v>
      </c>
      <c r="VAQ45" s="562" t="s">
        <v>326</v>
      </c>
      <c r="VAR45" s="660" t="s">
        <v>283</v>
      </c>
      <c r="VAS45" s="562" t="s">
        <v>326</v>
      </c>
      <c r="VAT45" s="660" t="s">
        <v>283</v>
      </c>
      <c r="VAU45" s="562" t="s">
        <v>326</v>
      </c>
      <c r="VAV45" s="660" t="s">
        <v>283</v>
      </c>
      <c r="VAW45" s="562" t="s">
        <v>326</v>
      </c>
      <c r="VAX45" s="660" t="s">
        <v>283</v>
      </c>
      <c r="VAY45" s="562" t="s">
        <v>326</v>
      </c>
      <c r="VAZ45" s="660" t="s">
        <v>283</v>
      </c>
      <c r="VBA45" s="562" t="s">
        <v>326</v>
      </c>
      <c r="VBB45" s="660" t="s">
        <v>283</v>
      </c>
      <c r="VBC45" s="562" t="s">
        <v>326</v>
      </c>
      <c r="VBD45" s="660" t="s">
        <v>283</v>
      </c>
      <c r="VBE45" s="562" t="s">
        <v>326</v>
      </c>
      <c r="VBF45" s="660" t="s">
        <v>283</v>
      </c>
      <c r="VBG45" s="562" t="s">
        <v>326</v>
      </c>
      <c r="VBH45" s="660" t="s">
        <v>283</v>
      </c>
      <c r="VBI45" s="562" t="s">
        <v>326</v>
      </c>
      <c r="VBJ45" s="660" t="s">
        <v>283</v>
      </c>
      <c r="VBK45" s="562" t="s">
        <v>326</v>
      </c>
      <c r="VBL45" s="660" t="s">
        <v>283</v>
      </c>
      <c r="VBM45" s="562" t="s">
        <v>326</v>
      </c>
      <c r="VBN45" s="660" t="s">
        <v>283</v>
      </c>
      <c r="VBO45" s="562" t="s">
        <v>326</v>
      </c>
      <c r="VBP45" s="660" t="s">
        <v>283</v>
      </c>
      <c r="VBQ45" s="562" t="s">
        <v>326</v>
      </c>
      <c r="VBR45" s="660" t="s">
        <v>283</v>
      </c>
      <c r="VBS45" s="562" t="s">
        <v>326</v>
      </c>
      <c r="VBT45" s="660" t="s">
        <v>283</v>
      </c>
      <c r="VBU45" s="562" t="s">
        <v>326</v>
      </c>
      <c r="VBV45" s="660" t="s">
        <v>283</v>
      </c>
      <c r="VBW45" s="562" t="s">
        <v>326</v>
      </c>
      <c r="VBX45" s="660" t="s">
        <v>283</v>
      </c>
      <c r="VBY45" s="562" t="s">
        <v>326</v>
      </c>
      <c r="VBZ45" s="660" t="s">
        <v>283</v>
      </c>
      <c r="VCA45" s="562" t="s">
        <v>326</v>
      </c>
      <c r="VCB45" s="660" t="s">
        <v>283</v>
      </c>
      <c r="VCC45" s="562" t="s">
        <v>326</v>
      </c>
      <c r="VCD45" s="660" t="s">
        <v>283</v>
      </c>
      <c r="VCE45" s="562" t="s">
        <v>326</v>
      </c>
      <c r="VCF45" s="660" t="s">
        <v>283</v>
      </c>
      <c r="VCG45" s="562" t="s">
        <v>326</v>
      </c>
      <c r="VCH45" s="660" t="s">
        <v>283</v>
      </c>
      <c r="VCI45" s="562" t="s">
        <v>326</v>
      </c>
      <c r="VCJ45" s="660" t="s">
        <v>283</v>
      </c>
      <c r="VCK45" s="562" t="s">
        <v>326</v>
      </c>
      <c r="VCL45" s="660" t="s">
        <v>283</v>
      </c>
      <c r="VCM45" s="562" t="s">
        <v>326</v>
      </c>
      <c r="VCN45" s="660" t="s">
        <v>283</v>
      </c>
      <c r="VCO45" s="562" t="s">
        <v>326</v>
      </c>
      <c r="VCP45" s="660" t="s">
        <v>283</v>
      </c>
      <c r="VCQ45" s="562" t="s">
        <v>326</v>
      </c>
      <c r="VCR45" s="660" t="s">
        <v>283</v>
      </c>
      <c r="VCS45" s="562" t="s">
        <v>326</v>
      </c>
      <c r="VCT45" s="660" t="s">
        <v>283</v>
      </c>
      <c r="VCU45" s="562" t="s">
        <v>326</v>
      </c>
      <c r="VCV45" s="660" t="s">
        <v>283</v>
      </c>
      <c r="VCW45" s="562" t="s">
        <v>326</v>
      </c>
      <c r="VCX45" s="660" t="s">
        <v>283</v>
      </c>
      <c r="VCY45" s="562" t="s">
        <v>326</v>
      </c>
      <c r="VCZ45" s="660" t="s">
        <v>283</v>
      </c>
      <c r="VDA45" s="562" t="s">
        <v>326</v>
      </c>
      <c r="VDB45" s="660" t="s">
        <v>283</v>
      </c>
      <c r="VDC45" s="562" t="s">
        <v>326</v>
      </c>
      <c r="VDD45" s="660" t="s">
        <v>283</v>
      </c>
      <c r="VDE45" s="562" t="s">
        <v>326</v>
      </c>
      <c r="VDF45" s="660" t="s">
        <v>283</v>
      </c>
      <c r="VDG45" s="562" t="s">
        <v>326</v>
      </c>
      <c r="VDH45" s="660" t="s">
        <v>283</v>
      </c>
      <c r="VDI45" s="562" t="s">
        <v>326</v>
      </c>
      <c r="VDJ45" s="660" t="s">
        <v>283</v>
      </c>
      <c r="VDK45" s="562" t="s">
        <v>326</v>
      </c>
      <c r="VDL45" s="660" t="s">
        <v>283</v>
      </c>
      <c r="VDM45" s="562" t="s">
        <v>326</v>
      </c>
      <c r="VDN45" s="660" t="s">
        <v>283</v>
      </c>
      <c r="VDO45" s="562" t="s">
        <v>326</v>
      </c>
      <c r="VDP45" s="660" t="s">
        <v>283</v>
      </c>
      <c r="VDQ45" s="562" t="s">
        <v>326</v>
      </c>
      <c r="VDR45" s="660" t="s">
        <v>283</v>
      </c>
      <c r="VDS45" s="562" t="s">
        <v>326</v>
      </c>
      <c r="VDT45" s="660" t="s">
        <v>283</v>
      </c>
      <c r="VDU45" s="562" t="s">
        <v>326</v>
      </c>
      <c r="VDV45" s="660" t="s">
        <v>283</v>
      </c>
      <c r="VDW45" s="562" t="s">
        <v>326</v>
      </c>
      <c r="VDX45" s="660" t="s">
        <v>283</v>
      </c>
      <c r="VDY45" s="562" t="s">
        <v>326</v>
      </c>
      <c r="VDZ45" s="660" t="s">
        <v>283</v>
      </c>
      <c r="VEA45" s="562" t="s">
        <v>326</v>
      </c>
      <c r="VEB45" s="660" t="s">
        <v>283</v>
      </c>
      <c r="VEC45" s="562" t="s">
        <v>326</v>
      </c>
      <c r="VED45" s="660" t="s">
        <v>283</v>
      </c>
      <c r="VEE45" s="562" t="s">
        <v>326</v>
      </c>
      <c r="VEF45" s="660" t="s">
        <v>283</v>
      </c>
      <c r="VEG45" s="562" t="s">
        <v>326</v>
      </c>
      <c r="VEH45" s="660" t="s">
        <v>283</v>
      </c>
      <c r="VEI45" s="562" t="s">
        <v>326</v>
      </c>
      <c r="VEJ45" s="660" t="s">
        <v>283</v>
      </c>
      <c r="VEK45" s="562" t="s">
        <v>326</v>
      </c>
      <c r="VEL45" s="660" t="s">
        <v>283</v>
      </c>
      <c r="VEM45" s="562" t="s">
        <v>326</v>
      </c>
      <c r="VEN45" s="660" t="s">
        <v>283</v>
      </c>
      <c r="VEO45" s="562" t="s">
        <v>326</v>
      </c>
      <c r="VEP45" s="660" t="s">
        <v>283</v>
      </c>
      <c r="VEQ45" s="562" t="s">
        <v>326</v>
      </c>
      <c r="VER45" s="660" t="s">
        <v>283</v>
      </c>
      <c r="VES45" s="562" t="s">
        <v>326</v>
      </c>
      <c r="VET45" s="660" t="s">
        <v>283</v>
      </c>
      <c r="VEU45" s="562" t="s">
        <v>326</v>
      </c>
      <c r="VEV45" s="660" t="s">
        <v>283</v>
      </c>
      <c r="VEW45" s="562" t="s">
        <v>326</v>
      </c>
      <c r="VEX45" s="660" t="s">
        <v>283</v>
      </c>
      <c r="VEY45" s="562" t="s">
        <v>326</v>
      </c>
      <c r="VEZ45" s="660" t="s">
        <v>283</v>
      </c>
      <c r="VFA45" s="562" t="s">
        <v>326</v>
      </c>
      <c r="VFB45" s="660" t="s">
        <v>283</v>
      </c>
      <c r="VFC45" s="562" t="s">
        <v>326</v>
      </c>
      <c r="VFD45" s="660" t="s">
        <v>283</v>
      </c>
      <c r="VFE45" s="562" t="s">
        <v>326</v>
      </c>
      <c r="VFF45" s="660" t="s">
        <v>283</v>
      </c>
      <c r="VFG45" s="562" t="s">
        <v>326</v>
      </c>
      <c r="VFH45" s="660" t="s">
        <v>283</v>
      </c>
      <c r="VFI45" s="562" t="s">
        <v>326</v>
      </c>
      <c r="VFJ45" s="660" t="s">
        <v>283</v>
      </c>
      <c r="VFK45" s="562" t="s">
        <v>326</v>
      </c>
      <c r="VFL45" s="660" t="s">
        <v>283</v>
      </c>
      <c r="VFM45" s="562" t="s">
        <v>326</v>
      </c>
      <c r="VFN45" s="660" t="s">
        <v>283</v>
      </c>
      <c r="VFO45" s="562" t="s">
        <v>326</v>
      </c>
      <c r="VFP45" s="660" t="s">
        <v>283</v>
      </c>
      <c r="VFQ45" s="562" t="s">
        <v>326</v>
      </c>
      <c r="VFR45" s="660" t="s">
        <v>283</v>
      </c>
      <c r="VFS45" s="562" t="s">
        <v>326</v>
      </c>
      <c r="VFT45" s="660" t="s">
        <v>283</v>
      </c>
      <c r="VFU45" s="562" t="s">
        <v>326</v>
      </c>
      <c r="VFV45" s="660" t="s">
        <v>283</v>
      </c>
      <c r="VFW45" s="562" t="s">
        <v>326</v>
      </c>
      <c r="VFX45" s="660" t="s">
        <v>283</v>
      </c>
      <c r="VFY45" s="562" t="s">
        <v>326</v>
      </c>
      <c r="VFZ45" s="660" t="s">
        <v>283</v>
      </c>
      <c r="VGA45" s="562" t="s">
        <v>326</v>
      </c>
      <c r="VGB45" s="660" t="s">
        <v>283</v>
      </c>
      <c r="VGC45" s="562" t="s">
        <v>326</v>
      </c>
      <c r="VGD45" s="660" t="s">
        <v>283</v>
      </c>
      <c r="VGE45" s="562" t="s">
        <v>326</v>
      </c>
      <c r="VGF45" s="660" t="s">
        <v>283</v>
      </c>
      <c r="VGG45" s="562" t="s">
        <v>326</v>
      </c>
      <c r="VGH45" s="660" t="s">
        <v>283</v>
      </c>
      <c r="VGI45" s="562" t="s">
        <v>326</v>
      </c>
      <c r="VGJ45" s="660" t="s">
        <v>283</v>
      </c>
      <c r="VGK45" s="562" t="s">
        <v>326</v>
      </c>
      <c r="VGL45" s="660" t="s">
        <v>283</v>
      </c>
      <c r="VGM45" s="562" t="s">
        <v>326</v>
      </c>
      <c r="VGN45" s="660" t="s">
        <v>283</v>
      </c>
      <c r="VGO45" s="562" t="s">
        <v>326</v>
      </c>
      <c r="VGP45" s="660" t="s">
        <v>283</v>
      </c>
      <c r="VGQ45" s="562" t="s">
        <v>326</v>
      </c>
      <c r="VGR45" s="660" t="s">
        <v>283</v>
      </c>
      <c r="VGS45" s="562" t="s">
        <v>326</v>
      </c>
      <c r="VGT45" s="660" t="s">
        <v>283</v>
      </c>
      <c r="VGU45" s="562" t="s">
        <v>326</v>
      </c>
      <c r="VGV45" s="660" t="s">
        <v>283</v>
      </c>
      <c r="VGW45" s="562" t="s">
        <v>326</v>
      </c>
      <c r="VGX45" s="660" t="s">
        <v>283</v>
      </c>
      <c r="VGY45" s="562" t="s">
        <v>326</v>
      </c>
      <c r="VGZ45" s="660" t="s">
        <v>283</v>
      </c>
      <c r="VHA45" s="562" t="s">
        <v>326</v>
      </c>
      <c r="VHB45" s="660" t="s">
        <v>283</v>
      </c>
      <c r="VHC45" s="562" t="s">
        <v>326</v>
      </c>
      <c r="VHD45" s="660" t="s">
        <v>283</v>
      </c>
      <c r="VHE45" s="562" t="s">
        <v>326</v>
      </c>
      <c r="VHF45" s="660" t="s">
        <v>283</v>
      </c>
      <c r="VHG45" s="562" t="s">
        <v>326</v>
      </c>
      <c r="VHH45" s="660" t="s">
        <v>283</v>
      </c>
      <c r="VHI45" s="562" t="s">
        <v>326</v>
      </c>
      <c r="VHJ45" s="660" t="s">
        <v>283</v>
      </c>
      <c r="VHK45" s="562" t="s">
        <v>326</v>
      </c>
      <c r="VHL45" s="660" t="s">
        <v>283</v>
      </c>
      <c r="VHM45" s="562" t="s">
        <v>326</v>
      </c>
      <c r="VHN45" s="660" t="s">
        <v>283</v>
      </c>
      <c r="VHO45" s="562" t="s">
        <v>326</v>
      </c>
      <c r="VHP45" s="660" t="s">
        <v>283</v>
      </c>
      <c r="VHQ45" s="562" t="s">
        <v>326</v>
      </c>
      <c r="VHR45" s="660" t="s">
        <v>283</v>
      </c>
      <c r="VHS45" s="562" t="s">
        <v>326</v>
      </c>
      <c r="VHT45" s="660" t="s">
        <v>283</v>
      </c>
      <c r="VHU45" s="562" t="s">
        <v>326</v>
      </c>
      <c r="VHV45" s="660" t="s">
        <v>283</v>
      </c>
      <c r="VHW45" s="562" t="s">
        <v>326</v>
      </c>
      <c r="VHX45" s="660" t="s">
        <v>283</v>
      </c>
      <c r="VHY45" s="562" t="s">
        <v>326</v>
      </c>
      <c r="VHZ45" s="660" t="s">
        <v>283</v>
      </c>
      <c r="VIA45" s="562" t="s">
        <v>326</v>
      </c>
      <c r="VIB45" s="660" t="s">
        <v>283</v>
      </c>
      <c r="VIC45" s="562" t="s">
        <v>326</v>
      </c>
      <c r="VID45" s="660" t="s">
        <v>283</v>
      </c>
      <c r="VIE45" s="562" t="s">
        <v>326</v>
      </c>
      <c r="VIF45" s="660" t="s">
        <v>283</v>
      </c>
      <c r="VIG45" s="562" t="s">
        <v>326</v>
      </c>
      <c r="VIH45" s="660" t="s">
        <v>283</v>
      </c>
      <c r="VII45" s="562" t="s">
        <v>326</v>
      </c>
      <c r="VIJ45" s="660" t="s">
        <v>283</v>
      </c>
      <c r="VIK45" s="562" t="s">
        <v>326</v>
      </c>
      <c r="VIL45" s="660" t="s">
        <v>283</v>
      </c>
      <c r="VIM45" s="562" t="s">
        <v>326</v>
      </c>
      <c r="VIN45" s="660" t="s">
        <v>283</v>
      </c>
      <c r="VIO45" s="562" t="s">
        <v>326</v>
      </c>
      <c r="VIP45" s="660" t="s">
        <v>283</v>
      </c>
      <c r="VIQ45" s="562" t="s">
        <v>326</v>
      </c>
      <c r="VIR45" s="660" t="s">
        <v>283</v>
      </c>
      <c r="VIS45" s="562" t="s">
        <v>326</v>
      </c>
      <c r="VIT45" s="660" t="s">
        <v>283</v>
      </c>
      <c r="VIU45" s="562" t="s">
        <v>326</v>
      </c>
      <c r="VIV45" s="660" t="s">
        <v>283</v>
      </c>
      <c r="VIW45" s="562" t="s">
        <v>326</v>
      </c>
      <c r="VIX45" s="660" t="s">
        <v>283</v>
      </c>
      <c r="VIY45" s="562" t="s">
        <v>326</v>
      </c>
      <c r="VIZ45" s="660" t="s">
        <v>283</v>
      </c>
      <c r="VJA45" s="562" t="s">
        <v>326</v>
      </c>
      <c r="VJB45" s="660" t="s">
        <v>283</v>
      </c>
      <c r="VJC45" s="562" t="s">
        <v>326</v>
      </c>
      <c r="VJD45" s="660" t="s">
        <v>283</v>
      </c>
      <c r="VJE45" s="562" t="s">
        <v>326</v>
      </c>
      <c r="VJF45" s="660" t="s">
        <v>283</v>
      </c>
      <c r="VJG45" s="562" t="s">
        <v>326</v>
      </c>
      <c r="VJH45" s="660" t="s">
        <v>283</v>
      </c>
      <c r="VJI45" s="562" t="s">
        <v>326</v>
      </c>
      <c r="VJJ45" s="660" t="s">
        <v>283</v>
      </c>
      <c r="VJK45" s="562" t="s">
        <v>326</v>
      </c>
      <c r="VJL45" s="660" t="s">
        <v>283</v>
      </c>
      <c r="VJM45" s="562" t="s">
        <v>326</v>
      </c>
      <c r="VJN45" s="660" t="s">
        <v>283</v>
      </c>
      <c r="VJO45" s="562" t="s">
        <v>326</v>
      </c>
      <c r="VJP45" s="660" t="s">
        <v>283</v>
      </c>
      <c r="VJQ45" s="562" t="s">
        <v>326</v>
      </c>
      <c r="VJR45" s="660" t="s">
        <v>283</v>
      </c>
      <c r="VJS45" s="562" t="s">
        <v>326</v>
      </c>
      <c r="VJT45" s="660" t="s">
        <v>283</v>
      </c>
      <c r="VJU45" s="562" t="s">
        <v>326</v>
      </c>
      <c r="VJV45" s="660" t="s">
        <v>283</v>
      </c>
      <c r="VJW45" s="562" t="s">
        <v>326</v>
      </c>
      <c r="VJX45" s="660" t="s">
        <v>283</v>
      </c>
      <c r="VJY45" s="562" t="s">
        <v>326</v>
      </c>
      <c r="VJZ45" s="660" t="s">
        <v>283</v>
      </c>
      <c r="VKA45" s="562" t="s">
        <v>326</v>
      </c>
      <c r="VKB45" s="660" t="s">
        <v>283</v>
      </c>
      <c r="VKC45" s="562" t="s">
        <v>326</v>
      </c>
      <c r="VKD45" s="660" t="s">
        <v>283</v>
      </c>
      <c r="VKE45" s="562" t="s">
        <v>326</v>
      </c>
      <c r="VKF45" s="660" t="s">
        <v>283</v>
      </c>
      <c r="VKG45" s="562" t="s">
        <v>326</v>
      </c>
      <c r="VKH45" s="660" t="s">
        <v>283</v>
      </c>
      <c r="VKI45" s="562" t="s">
        <v>326</v>
      </c>
      <c r="VKJ45" s="660" t="s">
        <v>283</v>
      </c>
      <c r="VKK45" s="562" t="s">
        <v>326</v>
      </c>
      <c r="VKL45" s="660" t="s">
        <v>283</v>
      </c>
      <c r="VKM45" s="562" t="s">
        <v>326</v>
      </c>
      <c r="VKN45" s="660" t="s">
        <v>283</v>
      </c>
      <c r="VKO45" s="562" t="s">
        <v>326</v>
      </c>
      <c r="VKP45" s="660" t="s">
        <v>283</v>
      </c>
      <c r="VKQ45" s="562" t="s">
        <v>326</v>
      </c>
      <c r="VKR45" s="660" t="s">
        <v>283</v>
      </c>
      <c r="VKS45" s="562" t="s">
        <v>326</v>
      </c>
      <c r="VKT45" s="660" t="s">
        <v>283</v>
      </c>
      <c r="VKU45" s="562" t="s">
        <v>326</v>
      </c>
      <c r="VKV45" s="660" t="s">
        <v>283</v>
      </c>
      <c r="VKW45" s="562" t="s">
        <v>326</v>
      </c>
      <c r="VKX45" s="660" t="s">
        <v>283</v>
      </c>
      <c r="VKY45" s="562" t="s">
        <v>326</v>
      </c>
      <c r="VKZ45" s="660" t="s">
        <v>283</v>
      </c>
      <c r="VLA45" s="562" t="s">
        <v>326</v>
      </c>
      <c r="VLB45" s="660" t="s">
        <v>283</v>
      </c>
      <c r="VLC45" s="562" t="s">
        <v>326</v>
      </c>
      <c r="VLD45" s="660" t="s">
        <v>283</v>
      </c>
      <c r="VLE45" s="562" t="s">
        <v>326</v>
      </c>
      <c r="VLF45" s="660" t="s">
        <v>283</v>
      </c>
      <c r="VLG45" s="562" t="s">
        <v>326</v>
      </c>
      <c r="VLH45" s="660" t="s">
        <v>283</v>
      </c>
      <c r="VLI45" s="562" t="s">
        <v>326</v>
      </c>
      <c r="VLJ45" s="660" t="s">
        <v>283</v>
      </c>
      <c r="VLK45" s="562" t="s">
        <v>326</v>
      </c>
      <c r="VLL45" s="660" t="s">
        <v>283</v>
      </c>
      <c r="VLM45" s="562" t="s">
        <v>326</v>
      </c>
      <c r="VLN45" s="660" t="s">
        <v>283</v>
      </c>
      <c r="VLO45" s="562" t="s">
        <v>326</v>
      </c>
      <c r="VLP45" s="660" t="s">
        <v>283</v>
      </c>
      <c r="VLQ45" s="562" t="s">
        <v>326</v>
      </c>
      <c r="VLR45" s="660" t="s">
        <v>283</v>
      </c>
      <c r="VLS45" s="562" t="s">
        <v>326</v>
      </c>
      <c r="VLT45" s="660" t="s">
        <v>283</v>
      </c>
      <c r="VLU45" s="562" t="s">
        <v>326</v>
      </c>
      <c r="VLV45" s="660" t="s">
        <v>283</v>
      </c>
      <c r="VLW45" s="562" t="s">
        <v>326</v>
      </c>
      <c r="VLX45" s="660" t="s">
        <v>283</v>
      </c>
      <c r="VLY45" s="562" t="s">
        <v>326</v>
      </c>
      <c r="VLZ45" s="660" t="s">
        <v>283</v>
      </c>
      <c r="VMA45" s="562" t="s">
        <v>326</v>
      </c>
      <c r="VMB45" s="660" t="s">
        <v>283</v>
      </c>
      <c r="VMC45" s="562" t="s">
        <v>326</v>
      </c>
      <c r="VMD45" s="660" t="s">
        <v>283</v>
      </c>
      <c r="VME45" s="562" t="s">
        <v>326</v>
      </c>
      <c r="VMF45" s="660" t="s">
        <v>283</v>
      </c>
      <c r="VMG45" s="562" t="s">
        <v>326</v>
      </c>
      <c r="VMH45" s="660" t="s">
        <v>283</v>
      </c>
      <c r="VMI45" s="562" t="s">
        <v>326</v>
      </c>
      <c r="VMJ45" s="660" t="s">
        <v>283</v>
      </c>
      <c r="VMK45" s="562" t="s">
        <v>326</v>
      </c>
      <c r="VML45" s="660" t="s">
        <v>283</v>
      </c>
      <c r="VMM45" s="562" t="s">
        <v>326</v>
      </c>
      <c r="VMN45" s="660" t="s">
        <v>283</v>
      </c>
      <c r="VMO45" s="562" t="s">
        <v>326</v>
      </c>
      <c r="VMP45" s="660" t="s">
        <v>283</v>
      </c>
      <c r="VMQ45" s="562" t="s">
        <v>326</v>
      </c>
      <c r="VMR45" s="660" t="s">
        <v>283</v>
      </c>
      <c r="VMS45" s="562" t="s">
        <v>326</v>
      </c>
      <c r="VMT45" s="660" t="s">
        <v>283</v>
      </c>
      <c r="VMU45" s="562" t="s">
        <v>326</v>
      </c>
      <c r="VMV45" s="660" t="s">
        <v>283</v>
      </c>
      <c r="VMW45" s="562" t="s">
        <v>326</v>
      </c>
      <c r="VMX45" s="660" t="s">
        <v>283</v>
      </c>
      <c r="VMY45" s="562" t="s">
        <v>326</v>
      </c>
      <c r="VMZ45" s="660" t="s">
        <v>283</v>
      </c>
      <c r="VNA45" s="562" t="s">
        <v>326</v>
      </c>
      <c r="VNB45" s="660" t="s">
        <v>283</v>
      </c>
      <c r="VNC45" s="562" t="s">
        <v>326</v>
      </c>
      <c r="VND45" s="660" t="s">
        <v>283</v>
      </c>
      <c r="VNE45" s="562" t="s">
        <v>326</v>
      </c>
      <c r="VNF45" s="660" t="s">
        <v>283</v>
      </c>
      <c r="VNG45" s="562" t="s">
        <v>326</v>
      </c>
      <c r="VNH45" s="660" t="s">
        <v>283</v>
      </c>
      <c r="VNI45" s="562" t="s">
        <v>326</v>
      </c>
      <c r="VNJ45" s="660" t="s">
        <v>283</v>
      </c>
      <c r="VNK45" s="562" t="s">
        <v>326</v>
      </c>
      <c r="VNL45" s="660" t="s">
        <v>283</v>
      </c>
      <c r="VNM45" s="562" t="s">
        <v>326</v>
      </c>
      <c r="VNN45" s="660" t="s">
        <v>283</v>
      </c>
      <c r="VNO45" s="562" t="s">
        <v>326</v>
      </c>
      <c r="VNP45" s="660" t="s">
        <v>283</v>
      </c>
      <c r="VNQ45" s="562" t="s">
        <v>326</v>
      </c>
      <c r="VNR45" s="660" t="s">
        <v>283</v>
      </c>
      <c r="VNS45" s="562" t="s">
        <v>326</v>
      </c>
      <c r="VNT45" s="660" t="s">
        <v>283</v>
      </c>
      <c r="VNU45" s="562" t="s">
        <v>326</v>
      </c>
      <c r="VNV45" s="660" t="s">
        <v>283</v>
      </c>
      <c r="VNW45" s="562" t="s">
        <v>326</v>
      </c>
      <c r="VNX45" s="660" t="s">
        <v>283</v>
      </c>
      <c r="VNY45" s="562" t="s">
        <v>326</v>
      </c>
      <c r="VNZ45" s="660" t="s">
        <v>283</v>
      </c>
      <c r="VOA45" s="562" t="s">
        <v>326</v>
      </c>
      <c r="VOB45" s="660" t="s">
        <v>283</v>
      </c>
      <c r="VOC45" s="562" t="s">
        <v>326</v>
      </c>
      <c r="VOD45" s="660" t="s">
        <v>283</v>
      </c>
      <c r="VOE45" s="562" t="s">
        <v>326</v>
      </c>
      <c r="VOF45" s="660" t="s">
        <v>283</v>
      </c>
      <c r="VOG45" s="562" t="s">
        <v>326</v>
      </c>
      <c r="VOH45" s="660" t="s">
        <v>283</v>
      </c>
      <c r="VOI45" s="562" t="s">
        <v>326</v>
      </c>
      <c r="VOJ45" s="660" t="s">
        <v>283</v>
      </c>
      <c r="VOK45" s="562" t="s">
        <v>326</v>
      </c>
      <c r="VOL45" s="660" t="s">
        <v>283</v>
      </c>
      <c r="VOM45" s="562" t="s">
        <v>326</v>
      </c>
      <c r="VON45" s="660" t="s">
        <v>283</v>
      </c>
      <c r="VOO45" s="562" t="s">
        <v>326</v>
      </c>
      <c r="VOP45" s="660" t="s">
        <v>283</v>
      </c>
      <c r="VOQ45" s="562" t="s">
        <v>326</v>
      </c>
      <c r="VOR45" s="660" t="s">
        <v>283</v>
      </c>
      <c r="VOS45" s="562" t="s">
        <v>326</v>
      </c>
      <c r="VOT45" s="660" t="s">
        <v>283</v>
      </c>
      <c r="VOU45" s="562" t="s">
        <v>326</v>
      </c>
      <c r="VOV45" s="660" t="s">
        <v>283</v>
      </c>
      <c r="VOW45" s="562" t="s">
        <v>326</v>
      </c>
      <c r="VOX45" s="660" t="s">
        <v>283</v>
      </c>
      <c r="VOY45" s="562" t="s">
        <v>326</v>
      </c>
      <c r="VOZ45" s="660" t="s">
        <v>283</v>
      </c>
      <c r="VPA45" s="562" t="s">
        <v>326</v>
      </c>
      <c r="VPB45" s="660" t="s">
        <v>283</v>
      </c>
      <c r="VPC45" s="562" t="s">
        <v>326</v>
      </c>
      <c r="VPD45" s="660" t="s">
        <v>283</v>
      </c>
      <c r="VPE45" s="562" t="s">
        <v>326</v>
      </c>
      <c r="VPF45" s="660" t="s">
        <v>283</v>
      </c>
      <c r="VPG45" s="562" t="s">
        <v>326</v>
      </c>
      <c r="VPH45" s="660" t="s">
        <v>283</v>
      </c>
      <c r="VPI45" s="562" t="s">
        <v>326</v>
      </c>
      <c r="VPJ45" s="660" t="s">
        <v>283</v>
      </c>
      <c r="VPK45" s="562" t="s">
        <v>326</v>
      </c>
      <c r="VPL45" s="660" t="s">
        <v>283</v>
      </c>
      <c r="VPM45" s="562" t="s">
        <v>326</v>
      </c>
      <c r="VPN45" s="660" t="s">
        <v>283</v>
      </c>
      <c r="VPO45" s="562" t="s">
        <v>326</v>
      </c>
      <c r="VPP45" s="660" t="s">
        <v>283</v>
      </c>
      <c r="VPQ45" s="562" t="s">
        <v>326</v>
      </c>
      <c r="VPR45" s="660" t="s">
        <v>283</v>
      </c>
      <c r="VPS45" s="562" t="s">
        <v>326</v>
      </c>
      <c r="VPT45" s="660" t="s">
        <v>283</v>
      </c>
      <c r="VPU45" s="562" t="s">
        <v>326</v>
      </c>
      <c r="VPV45" s="660" t="s">
        <v>283</v>
      </c>
      <c r="VPW45" s="562" t="s">
        <v>326</v>
      </c>
      <c r="VPX45" s="660" t="s">
        <v>283</v>
      </c>
      <c r="VPY45" s="562" t="s">
        <v>326</v>
      </c>
      <c r="VPZ45" s="660" t="s">
        <v>283</v>
      </c>
      <c r="VQA45" s="562" t="s">
        <v>326</v>
      </c>
      <c r="VQB45" s="660" t="s">
        <v>283</v>
      </c>
      <c r="VQC45" s="562" t="s">
        <v>326</v>
      </c>
      <c r="VQD45" s="660" t="s">
        <v>283</v>
      </c>
      <c r="VQE45" s="562" t="s">
        <v>326</v>
      </c>
      <c r="VQF45" s="660" t="s">
        <v>283</v>
      </c>
      <c r="VQG45" s="562" t="s">
        <v>326</v>
      </c>
      <c r="VQH45" s="660" t="s">
        <v>283</v>
      </c>
      <c r="VQI45" s="562" t="s">
        <v>326</v>
      </c>
      <c r="VQJ45" s="660" t="s">
        <v>283</v>
      </c>
      <c r="VQK45" s="562" t="s">
        <v>326</v>
      </c>
      <c r="VQL45" s="660" t="s">
        <v>283</v>
      </c>
      <c r="VQM45" s="562" t="s">
        <v>326</v>
      </c>
      <c r="VQN45" s="660" t="s">
        <v>283</v>
      </c>
      <c r="VQO45" s="562" t="s">
        <v>326</v>
      </c>
      <c r="VQP45" s="660" t="s">
        <v>283</v>
      </c>
      <c r="VQQ45" s="562" t="s">
        <v>326</v>
      </c>
      <c r="VQR45" s="660" t="s">
        <v>283</v>
      </c>
      <c r="VQS45" s="562" t="s">
        <v>326</v>
      </c>
      <c r="VQT45" s="660" t="s">
        <v>283</v>
      </c>
      <c r="VQU45" s="562" t="s">
        <v>326</v>
      </c>
      <c r="VQV45" s="660" t="s">
        <v>283</v>
      </c>
      <c r="VQW45" s="562" t="s">
        <v>326</v>
      </c>
      <c r="VQX45" s="660" t="s">
        <v>283</v>
      </c>
      <c r="VQY45" s="562" t="s">
        <v>326</v>
      </c>
      <c r="VQZ45" s="660" t="s">
        <v>283</v>
      </c>
      <c r="VRA45" s="562" t="s">
        <v>326</v>
      </c>
      <c r="VRB45" s="660" t="s">
        <v>283</v>
      </c>
      <c r="VRC45" s="562" t="s">
        <v>326</v>
      </c>
      <c r="VRD45" s="660" t="s">
        <v>283</v>
      </c>
      <c r="VRE45" s="562" t="s">
        <v>326</v>
      </c>
      <c r="VRF45" s="660" t="s">
        <v>283</v>
      </c>
      <c r="VRG45" s="562" t="s">
        <v>326</v>
      </c>
      <c r="VRH45" s="660" t="s">
        <v>283</v>
      </c>
      <c r="VRI45" s="562" t="s">
        <v>326</v>
      </c>
      <c r="VRJ45" s="660" t="s">
        <v>283</v>
      </c>
      <c r="VRK45" s="562" t="s">
        <v>326</v>
      </c>
      <c r="VRL45" s="660" t="s">
        <v>283</v>
      </c>
      <c r="VRM45" s="562" t="s">
        <v>326</v>
      </c>
      <c r="VRN45" s="660" t="s">
        <v>283</v>
      </c>
      <c r="VRO45" s="562" t="s">
        <v>326</v>
      </c>
      <c r="VRP45" s="660" t="s">
        <v>283</v>
      </c>
      <c r="VRQ45" s="562" t="s">
        <v>326</v>
      </c>
      <c r="VRR45" s="660" t="s">
        <v>283</v>
      </c>
      <c r="VRS45" s="562" t="s">
        <v>326</v>
      </c>
      <c r="VRT45" s="660" t="s">
        <v>283</v>
      </c>
      <c r="VRU45" s="562" t="s">
        <v>326</v>
      </c>
      <c r="VRV45" s="660" t="s">
        <v>283</v>
      </c>
      <c r="VRW45" s="562" t="s">
        <v>326</v>
      </c>
      <c r="VRX45" s="660" t="s">
        <v>283</v>
      </c>
      <c r="VRY45" s="562" t="s">
        <v>326</v>
      </c>
      <c r="VRZ45" s="660" t="s">
        <v>283</v>
      </c>
      <c r="VSA45" s="562" t="s">
        <v>326</v>
      </c>
      <c r="VSB45" s="660" t="s">
        <v>283</v>
      </c>
      <c r="VSC45" s="562" t="s">
        <v>326</v>
      </c>
      <c r="VSD45" s="660" t="s">
        <v>283</v>
      </c>
      <c r="VSE45" s="562" t="s">
        <v>326</v>
      </c>
      <c r="VSF45" s="660" t="s">
        <v>283</v>
      </c>
      <c r="VSG45" s="562" t="s">
        <v>326</v>
      </c>
      <c r="VSH45" s="660" t="s">
        <v>283</v>
      </c>
      <c r="VSI45" s="562" t="s">
        <v>326</v>
      </c>
      <c r="VSJ45" s="660" t="s">
        <v>283</v>
      </c>
      <c r="VSK45" s="562" t="s">
        <v>326</v>
      </c>
      <c r="VSL45" s="660" t="s">
        <v>283</v>
      </c>
      <c r="VSM45" s="562" t="s">
        <v>326</v>
      </c>
      <c r="VSN45" s="660" t="s">
        <v>283</v>
      </c>
      <c r="VSO45" s="562" t="s">
        <v>326</v>
      </c>
      <c r="VSP45" s="660" t="s">
        <v>283</v>
      </c>
      <c r="VSQ45" s="562" t="s">
        <v>326</v>
      </c>
      <c r="VSR45" s="660" t="s">
        <v>283</v>
      </c>
      <c r="VSS45" s="562" t="s">
        <v>326</v>
      </c>
      <c r="VST45" s="660" t="s">
        <v>283</v>
      </c>
      <c r="VSU45" s="562" t="s">
        <v>326</v>
      </c>
      <c r="VSV45" s="660" t="s">
        <v>283</v>
      </c>
      <c r="VSW45" s="562" t="s">
        <v>326</v>
      </c>
      <c r="VSX45" s="660" t="s">
        <v>283</v>
      </c>
      <c r="VSY45" s="562" t="s">
        <v>326</v>
      </c>
      <c r="VSZ45" s="660" t="s">
        <v>283</v>
      </c>
      <c r="VTA45" s="562" t="s">
        <v>326</v>
      </c>
      <c r="VTB45" s="660" t="s">
        <v>283</v>
      </c>
      <c r="VTC45" s="562" t="s">
        <v>326</v>
      </c>
      <c r="VTD45" s="660" t="s">
        <v>283</v>
      </c>
      <c r="VTE45" s="562" t="s">
        <v>326</v>
      </c>
      <c r="VTF45" s="660" t="s">
        <v>283</v>
      </c>
      <c r="VTG45" s="562" t="s">
        <v>326</v>
      </c>
      <c r="VTH45" s="660" t="s">
        <v>283</v>
      </c>
      <c r="VTI45" s="562" t="s">
        <v>326</v>
      </c>
      <c r="VTJ45" s="660" t="s">
        <v>283</v>
      </c>
      <c r="VTK45" s="562" t="s">
        <v>326</v>
      </c>
      <c r="VTL45" s="660" t="s">
        <v>283</v>
      </c>
      <c r="VTM45" s="562" t="s">
        <v>326</v>
      </c>
      <c r="VTN45" s="660" t="s">
        <v>283</v>
      </c>
      <c r="VTO45" s="562" t="s">
        <v>326</v>
      </c>
      <c r="VTP45" s="660" t="s">
        <v>283</v>
      </c>
      <c r="VTQ45" s="562" t="s">
        <v>326</v>
      </c>
      <c r="VTR45" s="660" t="s">
        <v>283</v>
      </c>
      <c r="VTS45" s="562" t="s">
        <v>326</v>
      </c>
      <c r="VTT45" s="660" t="s">
        <v>283</v>
      </c>
      <c r="VTU45" s="562" t="s">
        <v>326</v>
      </c>
      <c r="VTV45" s="660" t="s">
        <v>283</v>
      </c>
      <c r="VTW45" s="562" t="s">
        <v>326</v>
      </c>
      <c r="VTX45" s="660" t="s">
        <v>283</v>
      </c>
      <c r="VTY45" s="562" t="s">
        <v>326</v>
      </c>
      <c r="VTZ45" s="660" t="s">
        <v>283</v>
      </c>
      <c r="VUA45" s="562" t="s">
        <v>326</v>
      </c>
      <c r="VUB45" s="660" t="s">
        <v>283</v>
      </c>
      <c r="VUC45" s="562" t="s">
        <v>326</v>
      </c>
      <c r="VUD45" s="660" t="s">
        <v>283</v>
      </c>
      <c r="VUE45" s="562" t="s">
        <v>326</v>
      </c>
      <c r="VUF45" s="660" t="s">
        <v>283</v>
      </c>
      <c r="VUG45" s="562" t="s">
        <v>326</v>
      </c>
      <c r="VUH45" s="660" t="s">
        <v>283</v>
      </c>
      <c r="VUI45" s="562" t="s">
        <v>326</v>
      </c>
      <c r="VUJ45" s="660" t="s">
        <v>283</v>
      </c>
      <c r="VUK45" s="562" t="s">
        <v>326</v>
      </c>
      <c r="VUL45" s="660" t="s">
        <v>283</v>
      </c>
      <c r="VUM45" s="562" t="s">
        <v>326</v>
      </c>
      <c r="VUN45" s="660" t="s">
        <v>283</v>
      </c>
      <c r="VUO45" s="562" t="s">
        <v>326</v>
      </c>
      <c r="VUP45" s="660" t="s">
        <v>283</v>
      </c>
      <c r="VUQ45" s="562" t="s">
        <v>326</v>
      </c>
      <c r="VUR45" s="660" t="s">
        <v>283</v>
      </c>
      <c r="VUS45" s="562" t="s">
        <v>326</v>
      </c>
      <c r="VUT45" s="660" t="s">
        <v>283</v>
      </c>
      <c r="VUU45" s="562" t="s">
        <v>326</v>
      </c>
      <c r="VUV45" s="660" t="s">
        <v>283</v>
      </c>
      <c r="VUW45" s="562" t="s">
        <v>326</v>
      </c>
      <c r="VUX45" s="660" t="s">
        <v>283</v>
      </c>
      <c r="VUY45" s="562" t="s">
        <v>326</v>
      </c>
      <c r="VUZ45" s="660" t="s">
        <v>283</v>
      </c>
      <c r="VVA45" s="562" t="s">
        <v>326</v>
      </c>
      <c r="VVB45" s="660" t="s">
        <v>283</v>
      </c>
      <c r="VVC45" s="562" t="s">
        <v>326</v>
      </c>
      <c r="VVD45" s="660" t="s">
        <v>283</v>
      </c>
      <c r="VVE45" s="562" t="s">
        <v>326</v>
      </c>
      <c r="VVF45" s="660" t="s">
        <v>283</v>
      </c>
      <c r="VVG45" s="562" t="s">
        <v>326</v>
      </c>
      <c r="VVH45" s="660" t="s">
        <v>283</v>
      </c>
      <c r="VVI45" s="562" t="s">
        <v>326</v>
      </c>
      <c r="VVJ45" s="660" t="s">
        <v>283</v>
      </c>
      <c r="VVK45" s="562" t="s">
        <v>326</v>
      </c>
      <c r="VVL45" s="660" t="s">
        <v>283</v>
      </c>
      <c r="VVM45" s="562" t="s">
        <v>326</v>
      </c>
      <c r="VVN45" s="660" t="s">
        <v>283</v>
      </c>
      <c r="VVO45" s="562" t="s">
        <v>326</v>
      </c>
      <c r="VVP45" s="660" t="s">
        <v>283</v>
      </c>
      <c r="VVQ45" s="562" t="s">
        <v>326</v>
      </c>
      <c r="VVR45" s="660" t="s">
        <v>283</v>
      </c>
      <c r="VVS45" s="562" t="s">
        <v>326</v>
      </c>
      <c r="VVT45" s="660" t="s">
        <v>283</v>
      </c>
      <c r="VVU45" s="562" t="s">
        <v>326</v>
      </c>
      <c r="VVV45" s="660" t="s">
        <v>283</v>
      </c>
      <c r="VVW45" s="562" t="s">
        <v>326</v>
      </c>
      <c r="VVX45" s="660" t="s">
        <v>283</v>
      </c>
      <c r="VVY45" s="562" t="s">
        <v>326</v>
      </c>
      <c r="VVZ45" s="660" t="s">
        <v>283</v>
      </c>
      <c r="VWA45" s="562" t="s">
        <v>326</v>
      </c>
      <c r="VWB45" s="660" t="s">
        <v>283</v>
      </c>
      <c r="VWC45" s="562" t="s">
        <v>326</v>
      </c>
      <c r="VWD45" s="660" t="s">
        <v>283</v>
      </c>
      <c r="VWE45" s="562" t="s">
        <v>326</v>
      </c>
      <c r="VWF45" s="660" t="s">
        <v>283</v>
      </c>
      <c r="VWG45" s="562" t="s">
        <v>326</v>
      </c>
      <c r="VWH45" s="660" t="s">
        <v>283</v>
      </c>
      <c r="VWI45" s="562" t="s">
        <v>326</v>
      </c>
      <c r="VWJ45" s="660" t="s">
        <v>283</v>
      </c>
      <c r="VWK45" s="562" t="s">
        <v>326</v>
      </c>
      <c r="VWL45" s="660" t="s">
        <v>283</v>
      </c>
      <c r="VWM45" s="562" t="s">
        <v>326</v>
      </c>
      <c r="VWN45" s="660" t="s">
        <v>283</v>
      </c>
      <c r="VWO45" s="562" t="s">
        <v>326</v>
      </c>
      <c r="VWP45" s="660" t="s">
        <v>283</v>
      </c>
      <c r="VWQ45" s="562" t="s">
        <v>326</v>
      </c>
      <c r="VWR45" s="660" t="s">
        <v>283</v>
      </c>
      <c r="VWS45" s="562" t="s">
        <v>326</v>
      </c>
      <c r="VWT45" s="660" t="s">
        <v>283</v>
      </c>
      <c r="VWU45" s="562" t="s">
        <v>326</v>
      </c>
      <c r="VWV45" s="660" t="s">
        <v>283</v>
      </c>
      <c r="VWW45" s="562" t="s">
        <v>326</v>
      </c>
      <c r="VWX45" s="660" t="s">
        <v>283</v>
      </c>
      <c r="VWY45" s="562" t="s">
        <v>326</v>
      </c>
      <c r="VWZ45" s="660" t="s">
        <v>283</v>
      </c>
      <c r="VXA45" s="562" t="s">
        <v>326</v>
      </c>
      <c r="VXB45" s="660" t="s">
        <v>283</v>
      </c>
      <c r="VXC45" s="562" t="s">
        <v>326</v>
      </c>
      <c r="VXD45" s="660" t="s">
        <v>283</v>
      </c>
      <c r="VXE45" s="562" t="s">
        <v>326</v>
      </c>
      <c r="VXF45" s="660" t="s">
        <v>283</v>
      </c>
      <c r="VXG45" s="562" t="s">
        <v>326</v>
      </c>
      <c r="VXH45" s="660" t="s">
        <v>283</v>
      </c>
      <c r="VXI45" s="562" t="s">
        <v>326</v>
      </c>
      <c r="VXJ45" s="660" t="s">
        <v>283</v>
      </c>
      <c r="VXK45" s="562" t="s">
        <v>326</v>
      </c>
      <c r="VXL45" s="660" t="s">
        <v>283</v>
      </c>
      <c r="VXM45" s="562" t="s">
        <v>326</v>
      </c>
      <c r="VXN45" s="660" t="s">
        <v>283</v>
      </c>
      <c r="VXO45" s="562" t="s">
        <v>326</v>
      </c>
      <c r="VXP45" s="660" t="s">
        <v>283</v>
      </c>
      <c r="VXQ45" s="562" t="s">
        <v>326</v>
      </c>
      <c r="VXR45" s="660" t="s">
        <v>283</v>
      </c>
      <c r="VXS45" s="562" t="s">
        <v>326</v>
      </c>
      <c r="VXT45" s="660" t="s">
        <v>283</v>
      </c>
      <c r="VXU45" s="562" t="s">
        <v>326</v>
      </c>
      <c r="VXV45" s="660" t="s">
        <v>283</v>
      </c>
      <c r="VXW45" s="562" t="s">
        <v>326</v>
      </c>
      <c r="VXX45" s="660" t="s">
        <v>283</v>
      </c>
      <c r="VXY45" s="562" t="s">
        <v>326</v>
      </c>
      <c r="VXZ45" s="660" t="s">
        <v>283</v>
      </c>
      <c r="VYA45" s="562" t="s">
        <v>326</v>
      </c>
      <c r="VYB45" s="660" t="s">
        <v>283</v>
      </c>
      <c r="VYC45" s="562" t="s">
        <v>326</v>
      </c>
      <c r="VYD45" s="660" t="s">
        <v>283</v>
      </c>
      <c r="VYE45" s="562" t="s">
        <v>326</v>
      </c>
      <c r="VYF45" s="660" t="s">
        <v>283</v>
      </c>
      <c r="VYG45" s="562" t="s">
        <v>326</v>
      </c>
      <c r="VYH45" s="660" t="s">
        <v>283</v>
      </c>
      <c r="VYI45" s="562" t="s">
        <v>326</v>
      </c>
      <c r="VYJ45" s="660" t="s">
        <v>283</v>
      </c>
      <c r="VYK45" s="562" t="s">
        <v>326</v>
      </c>
      <c r="VYL45" s="660" t="s">
        <v>283</v>
      </c>
      <c r="VYM45" s="562" t="s">
        <v>326</v>
      </c>
      <c r="VYN45" s="660" t="s">
        <v>283</v>
      </c>
      <c r="VYO45" s="562" t="s">
        <v>326</v>
      </c>
      <c r="VYP45" s="660" t="s">
        <v>283</v>
      </c>
      <c r="VYQ45" s="562" t="s">
        <v>326</v>
      </c>
      <c r="VYR45" s="660" t="s">
        <v>283</v>
      </c>
      <c r="VYS45" s="562" t="s">
        <v>326</v>
      </c>
      <c r="VYT45" s="660" t="s">
        <v>283</v>
      </c>
      <c r="VYU45" s="562" t="s">
        <v>326</v>
      </c>
      <c r="VYV45" s="660" t="s">
        <v>283</v>
      </c>
      <c r="VYW45" s="562" t="s">
        <v>326</v>
      </c>
      <c r="VYX45" s="660" t="s">
        <v>283</v>
      </c>
      <c r="VYY45" s="562" t="s">
        <v>326</v>
      </c>
      <c r="VYZ45" s="660" t="s">
        <v>283</v>
      </c>
      <c r="VZA45" s="562" t="s">
        <v>326</v>
      </c>
      <c r="VZB45" s="660" t="s">
        <v>283</v>
      </c>
      <c r="VZC45" s="562" t="s">
        <v>326</v>
      </c>
      <c r="VZD45" s="660" t="s">
        <v>283</v>
      </c>
      <c r="VZE45" s="562" t="s">
        <v>326</v>
      </c>
      <c r="VZF45" s="660" t="s">
        <v>283</v>
      </c>
      <c r="VZG45" s="562" t="s">
        <v>326</v>
      </c>
      <c r="VZH45" s="660" t="s">
        <v>283</v>
      </c>
      <c r="VZI45" s="562" t="s">
        <v>326</v>
      </c>
      <c r="VZJ45" s="660" t="s">
        <v>283</v>
      </c>
      <c r="VZK45" s="562" t="s">
        <v>326</v>
      </c>
      <c r="VZL45" s="660" t="s">
        <v>283</v>
      </c>
      <c r="VZM45" s="562" t="s">
        <v>326</v>
      </c>
      <c r="VZN45" s="660" t="s">
        <v>283</v>
      </c>
      <c r="VZO45" s="562" t="s">
        <v>326</v>
      </c>
      <c r="VZP45" s="660" t="s">
        <v>283</v>
      </c>
      <c r="VZQ45" s="562" t="s">
        <v>326</v>
      </c>
      <c r="VZR45" s="660" t="s">
        <v>283</v>
      </c>
      <c r="VZS45" s="562" t="s">
        <v>326</v>
      </c>
      <c r="VZT45" s="660" t="s">
        <v>283</v>
      </c>
      <c r="VZU45" s="562" t="s">
        <v>326</v>
      </c>
      <c r="VZV45" s="660" t="s">
        <v>283</v>
      </c>
      <c r="VZW45" s="562" t="s">
        <v>326</v>
      </c>
      <c r="VZX45" s="660" t="s">
        <v>283</v>
      </c>
      <c r="VZY45" s="562" t="s">
        <v>326</v>
      </c>
      <c r="VZZ45" s="660" t="s">
        <v>283</v>
      </c>
      <c r="WAA45" s="562" t="s">
        <v>326</v>
      </c>
      <c r="WAB45" s="660" t="s">
        <v>283</v>
      </c>
      <c r="WAC45" s="562" t="s">
        <v>326</v>
      </c>
      <c r="WAD45" s="660" t="s">
        <v>283</v>
      </c>
      <c r="WAE45" s="562" t="s">
        <v>326</v>
      </c>
      <c r="WAF45" s="660" t="s">
        <v>283</v>
      </c>
      <c r="WAG45" s="562" t="s">
        <v>326</v>
      </c>
      <c r="WAH45" s="660" t="s">
        <v>283</v>
      </c>
      <c r="WAI45" s="562" t="s">
        <v>326</v>
      </c>
      <c r="WAJ45" s="660" t="s">
        <v>283</v>
      </c>
      <c r="WAK45" s="562" t="s">
        <v>326</v>
      </c>
      <c r="WAL45" s="660" t="s">
        <v>283</v>
      </c>
      <c r="WAM45" s="562" t="s">
        <v>326</v>
      </c>
      <c r="WAN45" s="660" t="s">
        <v>283</v>
      </c>
      <c r="WAO45" s="562" t="s">
        <v>326</v>
      </c>
      <c r="WAP45" s="660" t="s">
        <v>283</v>
      </c>
      <c r="WAQ45" s="562" t="s">
        <v>326</v>
      </c>
      <c r="WAR45" s="660" t="s">
        <v>283</v>
      </c>
      <c r="WAS45" s="562" t="s">
        <v>326</v>
      </c>
      <c r="WAT45" s="660" t="s">
        <v>283</v>
      </c>
      <c r="WAU45" s="562" t="s">
        <v>326</v>
      </c>
      <c r="WAV45" s="660" t="s">
        <v>283</v>
      </c>
      <c r="WAW45" s="562" t="s">
        <v>326</v>
      </c>
      <c r="WAX45" s="660" t="s">
        <v>283</v>
      </c>
      <c r="WAY45" s="562" t="s">
        <v>326</v>
      </c>
      <c r="WAZ45" s="660" t="s">
        <v>283</v>
      </c>
      <c r="WBA45" s="562" t="s">
        <v>326</v>
      </c>
      <c r="WBB45" s="660" t="s">
        <v>283</v>
      </c>
      <c r="WBC45" s="562" t="s">
        <v>326</v>
      </c>
      <c r="WBD45" s="660" t="s">
        <v>283</v>
      </c>
      <c r="WBE45" s="562" t="s">
        <v>326</v>
      </c>
      <c r="WBF45" s="660" t="s">
        <v>283</v>
      </c>
      <c r="WBG45" s="562" t="s">
        <v>326</v>
      </c>
      <c r="WBH45" s="660" t="s">
        <v>283</v>
      </c>
      <c r="WBI45" s="562" t="s">
        <v>326</v>
      </c>
      <c r="WBJ45" s="660" t="s">
        <v>283</v>
      </c>
      <c r="WBK45" s="562" t="s">
        <v>326</v>
      </c>
      <c r="WBL45" s="660" t="s">
        <v>283</v>
      </c>
      <c r="WBM45" s="562" t="s">
        <v>326</v>
      </c>
      <c r="WBN45" s="660" t="s">
        <v>283</v>
      </c>
      <c r="WBO45" s="562" t="s">
        <v>326</v>
      </c>
      <c r="WBP45" s="660" t="s">
        <v>283</v>
      </c>
      <c r="WBQ45" s="562" t="s">
        <v>326</v>
      </c>
      <c r="WBR45" s="660" t="s">
        <v>283</v>
      </c>
      <c r="WBS45" s="562" t="s">
        <v>326</v>
      </c>
      <c r="WBT45" s="660" t="s">
        <v>283</v>
      </c>
      <c r="WBU45" s="562" t="s">
        <v>326</v>
      </c>
      <c r="WBV45" s="660" t="s">
        <v>283</v>
      </c>
      <c r="WBW45" s="562" t="s">
        <v>326</v>
      </c>
      <c r="WBX45" s="660" t="s">
        <v>283</v>
      </c>
      <c r="WBY45" s="562" t="s">
        <v>326</v>
      </c>
      <c r="WBZ45" s="660" t="s">
        <v>283</v>
      </c>
      <c r="WCA45" s="562" t="s">
        <v>326</v>
      </c>
      <c r="WCB45" s="660" t="s">
        <v>283</v>
      </c>
      <c r="WCC45" s="562" t="s">
        <v>326</v>
      </c>
      <c r="WCD45" s="660" t="s">
        <v>283</v>
      </c>
      <c r="WCE45" s="562" t="s">
        <v>326</v>
      </c>
      <c r="WCF45" s="660" t="s">
        <v>283</v>
      </c>
      <c r="WCG45" s="562" t="s">
        <v>326</v>
      </c>
      <c r="WCH45" s="660" t="s">
        <v>283</v>
      </c>
      <c r="WCI45" s="562" t="s">
        <v>326</v>
      </c>
      <c r="WCJ45" s="660" t="s">
        <v>283</v>
      </c>
      <c r="WCK45" s="562" t="s">
        <v>326</v>
      </c>
      <c r="WCL45" s="660" t="s">
        <v>283</v>
      </c>
      <c r="WCM45" s="562" t="s">
        <v>326</v>
      </c>
      <c r="WCN45" s="660" t="s">
        <v>283</v>
      </c>
      <c r="WCO45" s="562" t="s">
        <v>326</v>
      </c>
      <c r="WCP45" s="660" t="s">
        <v>283</v>
      </c>
      <c r="WCQ45" s="562" t="s">
        <v>326</v>
      </c>
      <c r="WCR45" s="660" t="s">
        <v>283</v>
      </c>
      <c r="WCS45" s="562" t="s">
        <v>326</v>
      </c>
      <c r="WCT45" s="660" t="s">
        <v>283</v>
      </c>
      <c r="WCU45" s="562" t="s">
        <v>326</v>
      </c>
      <c r="WCV45" s="660" t="s">
        <v>283</v>
      </c>
      <c r="WCW45" s="562" t="s">
        <v>326</v>
      </c>
      <c r="WCX45" s="660" t="s">
        <v>283</v>
      </c>
      <c r="WCY45" s="562" t="s">
        <v>326</v>
      </c>
      <c r="WCZ45" s="660" t="s">
        <v>283</v>
      </c>
      <c r="WDA45" s="562" t="s">
        <v>326</v>
      </c>
      <c r="WDB45" s="660" t="s">
        <v>283</v>
      </c>
      <c r="WDC45" s="562" t="s">
        <v>326</v>
      </c>
      <c r="WDD45" s="660" t="s">
        <v>283</v>
      </c>
      <c r="WDE45" s="562" t="s">
        <v>326</v>
      </c>
      <c r="WDF45" s="660" t="s">
        <v>283</v>
      </c>
      <c r="WDG45" s="562" t="s">
        <v>326</v>
      </c>
      <c r="WDH45" s="660" t="s">
        <v>283</v>
      </c>
      <c r="WDI45" s="562" t="s">
        <v>326</v>
      </c>
      <c r="WDJ45" s="660" t="s">
        <v>283</v>
      </c>
      <c r="WDK45" s="562" t="s">
        <v>326</v>
      </c>
      <c r="WDL45" s="660" t="s">
        <v>283</v>
      </c>
      <c r="WDM45" s="562" t="s">
        <v>326</v>
      </c>
      <c r="WDN45" s="660" t="s">
        <v>283</v>
      </c>
      <c r="WDO45" s="562" t="s">
        <v>326</v>
      </c>
      <c r="WDP45" s="660" t="s">
        <v>283</v>
      </c>
      <c r="WDQ45" s="562" t="s">
        <v>326</v>
      </c>
      <c r="WDR45" s="660" t="s">
        <v>283</v>
      </c>
      <c r="WDS45" s="562" t="s">
        <v>326</v>
      </c>
      <c r="WDT45" s="660" t="s">
        <v>283</v>
      </c>
      <c r="WDU45" s="562" t="s">
        <v>326</v>
      </c>
      <c r="WDV45" s="660" t="s">
        <v>283</v>
      </c>
      <c r="WDW45" s="562" t="s">
        <v>326</v>
      </c>
      <c r="WDX45" s="660" t="s">
        <v>283</v>
      </c>
      <c r="WDY45" s="562" t="s">
        <v>326</v>
      </c>
      <c r="WDZ45" s="660" t="s">
        <v>283</v>
      </c>
      <c r="WEA45" s="562" t="s">
        <v>326</v>
      </c>
      <c r="WEB45" s="660" t="s">
        <v>283</v>
      </c>
      <c r="WEC45" s="562" t="s">
        <v>326</v>
      </c>
      <c r="WED45" s="660" t="s">
        <v>283</v>
      </c>
      <c r="WEE45" s="562" t="s">
        <v>326</v>
      </c>
      <c r="WEF45" s="660" t="s">
        <v>283</v>
      </c>
      <c r="WEG45" s="562" t="s">
        <v>326</v>
      </c>
      <c r="WEH45" s="660" t="s">
        <v>283</v>
      </c>
      <c r="WEI45" s="562" t="s">
        <v>326</v>
      </c>
      <c r="WEJ45" s="660" t="s">
        <v>283</v>
      </c>
      <c r="WEK45" s="562" t="s">
        <v>326</v>
      </c>
      <c r="WEL45" s="660" t="s">
        <v>283</v>
      </c>
      <c r="WEM45" s="562" t="s">
        <v>326</v>
      </c>
      <c r="WEN45" s="660" t="s">
        <v>283</v>
      </c>
      <c r="WEO45" s="562" t="s">
        <v>326</v>
      </c>
      <c r="WEP45" s="660" t="s">
        <v>283</v>
      </c>
      <c r="WEQ45" s="562" t="s">
        <v>326</v>
      </c>
      <c r="WER45" s="660" t="s">
        <v>283</v>
      </c>
      <c r="WES45" s="562" t="s">
        <v>326</v>
      </c>
      <c r="WET45" s="660" t="s">
        <v>283</v>
      </c>
      <c r="WEU45" s="562" t="s">
        <v>326</v>
      </c>
      <c r="WEV45" s="660" t="s">
        <v>283</v>
      </c>
      <c r="WEW45" s="562" t="s">
        <v>326</v>
      </c>
      <c r="WEX45" s="660" t="s">
        <v>283</v>
      </c>
      <c r="WEY45" s="562" t="s">
        <v>326</v>
      </c>
      <c r="WEZ45" s="660" t="s">
        <v>283</v>
      </c>
      <c r="WFA45" s="562" t="s">
        <v>326</v>
      </c>
      <c r="WFB45" s="660" t="s">
        <v>283</v>
      </c>
      <c r="WFC45" s="562" t="s">
        <v>326</v>
      </c>
      <c r="WFD45" s="660" t="s">
        <v>283</v>
      </c>
      <c r="WFE45" s="562" t="s">
        <v>326</v>
      </c>
      <c r="WFF45" s="660" t="s">
        <v>283</v>
      </c>
      <c r="WFG45" s="562" t="s">
        <v>326</v>
      </c>
      <c r="WFH45" s="660" t="s">
        <v>283</v>
      </c>
      <c r="WFI45" s="562" t="s">
        <v>326</v>
      </c>
      <c r="WFJ45" s="660" t="s">
        <v>283</v>
      </c>
      <c r="WFK45" s="562" t="s">
        <v>326</v>
      </c>
      <c r="WFL45" s="660" t="s">
        <v>283</v>
      </c>
      <c r="WFM45" s="562" t="s">
        <v>326</v>
      </c>
      <c r="WFN45" s="660" t="s">
        <v>283</v>
      </c>
      <c r="WFO45" s="562" t="s">
        <v>326</v>
      </c>
      <c r="WFP45" s="660" t="s">
        <v>283</v>
      </c>
      <c r="WFQ45" s="562" t="s">
        <v>326</v>
      </c>
      <c r="WFR45" s="660" t="s">
        <v>283</v>
      </c>
      <c r="WFS45" s="562" t="s">
        <v>326</v>
      </c>
      <c r="WFT45" s="660" t="s">
        <v>283</v>
      </c>
      <c r="WFU45" s="562" t="s">
        <v>326</v>
      </c>
      <c r="WFV45" s="660" t="s">
        <v>283</v>
      </c>
      <c r="WFW45" s="562" t="s">
        <v>326</v>
      </c>
      <c r="WFX45" s="660" t="s">
        <v>283</v>
      </c>
      <c r="WFY45" s="562" t="s">
        <v>326</v>
      </c>
      <c r="WFZ45" s="660" t="s">
        <v>283</v>
      </c>
      <c r="WGA45" s="562" t="s">
        <v>326</v>
      </c>
      <c r="WGB45" s="660" t="s">
        <v>283</v>
      </c>
      <c r="WGC45" s="562" t="s">
        <v>326</v>
      </c>
      <c r="WGD45" s="660" t="s">
        <v>283</v>
      </c>
      <c r="WGE45" s="562" t="s">
        <v>326</v>
      </c>
      <c r="WGF45" s="660" t="s">
        <v>283</v>
      </c>
      <c r="WGG45" s="562" t="s">
        <v>326</v>
      </c>
      <c r="WGH45" s="660" t="s">
        <v>283</v>
      </c>
      <c r="WGI45" s="562" t="s">
        <v>326</v>
      </c>
      <c r="WGJ45" s="660" t="s">
        <v>283</v>
      </c>
      <c r="WGK45" s="562" t="s">
        <v>326</v>
      </c>
      <c r="WGL45" s="660" t="s">
        <v>283</v>
      </c>
      <c r="WGM45" s="562" t="s">
        <v>326</v>
      </c>
      <c r="WGN45" s="660" t="s">
        <v>283</v>
      </c>
      <c r="WGO45" s="562" t="s">
        <v>326</v>
      </c>
      <c r="WGP45" s="660" t="s">
        <v>283</v>
      </c>
      <c r="WGQ45" s="562" t="s">
        <v>326</v>
      </c>
      <c r="WGR45" s="660" t="s">
        <v>283</v>
      </c>
      <c r="WGS45" s="562" t="s">
        <v>326</v>
      </c>
      <c r="WGT45" s="660" t="s">
        <v>283</v>
      </c>
      <c r="WGU45" s="562" t="s">
        <v>326</v>
      </c>
      <c r="WGV45" s="660" t="s">
        <v>283</v>
      </c>
      <c r="WGW45" s="562" t="s">
        <v>326</v>
      </c>
      <c r="WGX45" s="660" t="s">
        <v>283</v>
      </c>
      <c r="WGY45" s="562" t="s">
        <v>326</v>
      </c>
      <c r="WGZ45" s="660" t="s">
        <v>283</v>
      </c>
      <c r="WHA45" s="562" t="s">
        <v>326</v>
      </c>
      <c r="WHB45" s="660" t="s">
        <v>283</v>
      </c>
      <c r="WHC45" s="562" t="s">
        <v>326</v>
      </c>
      <c r="WHD45" s="660" t="s">
        <v>283</v>
      </c>
      <c r="WHE45" s="562" t="s">
        <v>326</v>
      </c>
      <c r="WHF45" s="660" t="s">
        <v>283</v>
      </c>
      <c r="WHG45" s="562" t="s">
        <v>326</v>
      </c>
      <c r="WHH45" s="660" t="s">
        <v>283</v>
      </c>
      <c r="WHI45" s="562" t="s">
        <v>326</v>
      </c>
      <c r="WHJ45" s="660" t="s">
        <v>283</v>
      </c>
      <c r="WHK45" s="562" t="s">
        <v>326</v>
      </c>
      <c r="WHL45" s="660" t="s">
        <v>283</v>
      </c>
      <c r="WHM45" s="562" t="s">
        <v>326</v>
      </c>
      <c r="WHN45" s="660" t="s">
        <v>283</v>
      </c>
      <c r="WHO45" s="562" t="s">
        <v>326</v>
      </c>
      <c r="WHP45" s="660" t="s">
        <v>283</v>
      </c>
      <c r="WHQ45" s="562" t="s">
        <v>326</v>
      </c>
      <c r="WHR45" s="660" t="s">
        <v>283</v>
      </c>
      <c r="WHS45" s="562" t="s">
        <v>326</v>
      </c>
      <c r="WHT45" s="660" t="s">
        <v>283</v>
      </c>
      <c r="WHU45" s="562" t="s">
        <v>326</v>
      </c>
      <c r="WHV45" s="660" t="s">
        <v>283</v>
      </c>
      <c r="WHW45" s="562" t="s">
        <v>326</v>
      </c>
      <c r="WHX45" s="660" t="s">
        <v>283</v>
      </c>
      <c r="WHY45" s="562" t="s">
        <v>326</v>
      </c>
      <c r="WHZ45" s="660" t="s">
        <v>283</v>
      </c>
      <c r="WIA45" s="562" t="s">
        <v>326</v>
      </c>
      <c r="WIB45" s="660" t="s">
        <v>283</v>
      </c>
      <c r="WIC45" s="562" t="s">
        <v>326</v>
      </c>
      <c r="WID45" s="660" t="s">
        <v>283</v>
      </c>
      <c r="WIE45" s="562" t="s">
        <v>326</v>
      </c>
      <c r="WIF45" s="660" t="s">
        <v>283</v>
      </c>
      <c r="WIG45" s="562" t="s">
        <v>326</v>
      </c>
      <c r="WIH45" s="660" t="s">
        <v>283</v>
      </c>
      <c r="WII45" s="562" t="s">
        <v>326</v>
      </c>
      <c r="WIJ45" s="660" t="s">
        <v>283</v>
      </c>
      <c r="WIK45" s="562" t="s">
        <v>326</v>
      </c>
      <c r="WIL45" s="660" t="s">
        <v>283</v>
      </c>
      <c r="WIM45" s="562" t="s">
        <v>326</v>
      </c>
      <c r="WIN45" s="660" t="s">
        <v>283</v>
      </c>
      <c r="WIO45" s="562" t="s">
        <v>326</v>
      </c>
      <c r="WIP45" s="660" t="s">
        <v>283</v>
      </c>
      <c r="WIQ45" s="562" t="s">
        <v>326</v>
      </c>
      <c r="WIR45" s="660" t="s">
        <v>283</v>
      </c>
      <c r="WIS45" s="562" t="s">
        <v>326</v>
      </c>
      <c r="WIT45" s="660" t="s">
        <v>283</v>
      </c>
      <c r="WIU45" s="562" t="s">
        <v>326</v>
      </c>
      <c r="WIV45" s="660" t="s">
        <v>283</v>
      </c>
      <c r="WIW45" s="562" t="s">
        <v>326</v>
      </c>
      <c r="WIX45" s="660" t="s">
        <v>283</v>
      </c>
      <c r="WIY45" s="562" t="s">
        <v>326</v>
      </c>
      <c r="WIZ45" s="660" t="s">
        <v>283</v>
      </c>
      <c r="WJA45" s="562" t="s">
        <v>326</v>
      </c>
      <c r="WJB45" s="660" t="s">
        <v>283</v>
      </c>
      <c r="WJC45" s="562" t="s">
        <v>326</v>
      </c>
      <c r="WJD45" s="660" t="s">
        <v>283</v>
      </c>
      <c r="WJE45" s="562" t="s">
        <v>326</v>
      </c>
      <c r="WJF45" s="660" t="s">
        <v>283</v>
      </c>
      <c r="WJG45" s="562" t="s">
        <v>326</v>
      </c>
      <c r="WJH45" s="660" t="s">
        <v>283</v>
      </c>
      <c r="WJI45" s="562" t="s">
        <v>326</v>
      </c>
      <c r="WJJ45" s="660" t="s">
        <v>283</v>
      </c>
      <c r="WJK45" s="562" t="s">
        <v>326</v>
      </c>
      <c r="WJL45" s="660" t="s">
        <v>283</v>
      </c>
      <c r="WJM45" s="562" t="s">
        <v>326</v>
      </c>
      <c r="WJN45" s="660" t="s">
        <v>283</v>
      </c>
      <c r="WJO45" s="562" t="s">
        <v>326</v>
      </c>
      <c r="WJP45" s="660" t="s">
        <v>283</v>
      </c>
      <c r="WJQ45" s="562" t="s">
        <v>326</v>
      </c>
      <c r="WJR45" s="660" t="s">
        <v>283</v>
      </c>
      <c r="WJS45" s="562" t="s">
        <v>326</v>
      </c>
      <c r="WJT45" s="660" t="s">
        <v>283</v>
      </c>
      <c r="WJU45" s="562" t="s">
        <v>326</v>
      </c>
      <c r="WJV45" s="660" t="s">
        <v>283</v>
      </c>
      <c r="WJW45" s="562" t="s">
        <v>326</v>
      </c>
      <c r="WJX45" s="660" t="s">
        <v>283</v>
      </c>
      <c r="WJY45" s="562" t="s">
        <v>326</v>
      </c>
      <c r="WJZ45" s="660" t="s">
        <v>283</v>
      </c>
      <c r="WKA45" s="562" t="s">
        <v>326</v>
      </c>
      <c r="WKB45" s="660" t="s">
        <v>283</v>
      </c>
      <c r="WKC45" s="562" t="s">
        <v>326</v>
      </c>
      <c r="WKD45" s="660" t="s">
        <v>283</v>
      </c>
      <c r="WKE45" s="562" t="s">
        <v>326</v>
      </c>
      <c r="WKF45" s="660" t="s">
        <v>283</v>
      </c>
      <c r="WKG45" s="562" t="s">
        <v>326</v>
      </c>
      <c r="WKH45" s="660" t="s">
        <v>283</v>
      </c>
      <c r="WKI45" s="562" t="s">
        <v>326</v>
      </c>
      <c r="WKJ45" s="660" t="s">
        <v>283</v>
      </c>
      <c r="WKK45" s="562" t="s">
        <v>326</v>
      </c>
      <c r="WKL45" s="660" t="s">
        <v>283</v>
      </c>
      <c r="WKM45" s="562" t="s">
        <v>326</v>
      </c>
      <c r="WKN45" s="660" t="s">
        <v>283</v>
      </c>
      <c r="WKO45" s="562" t="s">
        <v>326</v>
      </c>
      <c r="WKP45" s="660" t="s">
        <v>283</v>
      </c>
      <c r="WKQ45" s="562" t="s">
        <v>326</v>
      </c>
      <c r="WKR45" s="660" t="s">
        <v>283</v>
      </c>
      <c r="WKS45" s="562" t="s">
        <v>326</v>
      </c>
      <c r="WKT45" s="660" t="s">
        <v>283</v>
      </c>
      <c r="WKU45" s="562" t="s">
        <v>326</v>
      </c>
      <c r="WKV45" s="660" t="s">
        <v>283</v>
      </c>
      <c r="WKW45" s="562" t="s">
        <v>326</v>
      </c>
      <c r="WKX45" s="660" t="s">
        <v>283</v>
      </c>
      <c r="WKY45" s="562" t="s">
        <v>326</v>
      </c>
      <c r="WKZ45" s="660" t="s">
        <v>283</v>
      </c>
      <c r="WLA45" s="562" t="s">
        <v>326</v>
      </c>
      <c r="WLB45" s="660" t="s">
        <v>283</v>
      </c>
      <c r="WLC45" s="562" t="s">
        <v>326</v>
      </c>
      <c r="WLD45" s="660" t="s">
        <v>283</v>
      </c>
      <c r="WLE45" s="562" t="s">
        <v>326</v>
      </c>
      <c r="WLF45" s="660" t="s">
        <v>283</v>
      </c>
      <c r="WLG45" s="562" t="s">
        <v>326</v>
      </c>
      <c r="WLH45" s="660" t="s">
        <v>283</v>
      </c>
      <c r="WLI45" s="562" t="s">
        <v>326</v>
      </c>
      <c r="WLJ45" s="660" t="s">
        <v>283</v>
      </c>
      <c r="WLK45" s="562" t="s">
        <v>326</v>
      </c>
      <c r="WLL45" s="660" t="s">
        <v>283</v>
      </c>
      <c r="WLM45" s="562" t="s">
        <v>326</v>
      </c>
      <c r="WLN45" s="660" t="s">
        <v>283</v>
      </c>
      <c r="WLO45" s="562" t="s">
        <v>326</v>
      </c>
      <c r="WLP45" s="660" t="s">
        <v>283</v>
      </c>
      <c r="WLQ45" s="562" t="s">
        <v>326</v>
      </c>
      <c r="WLR45" s="660" t="s">
        <v>283</v>
      </c>
      <c r="WLS45" s="562" t="s">
        <v>326</v>
      </c>
      <c r="WLT45" s="660" t="s">
        <v>283</v>
      </c>
      <c r="WLU45" s="562" t="s">
        <v>326</v>
      </c>
      <c r="WLV45" s="660" t="s">
        <v>283</v>
      </c>
      <c r="WLW45" s="562" t="s">
        <v>326</v>
      </c>
      <c r="WLX45" s="660" t="s">
        <v>283</v>
      </c>
      <c r="WLY45" s="562" t="s">
        <v>326</v>
      </c>
      <c r="WLZ45" s="660" t="s">
        <v>283</v>
      </c>
      <c r="WMA45" s="562" t="s">
        <v>326</v>
      </c>
      <c r="WMB45" s="660" t="s">
        <v>283</v>
      </c>
      <c r="WMC45" s="562" t="s">
        <v>326</v>
      </c>
      <c r="WMD45" s="660" t="s">
        <v>283</v>
      </c>
      <c r="WME45" s="562" t="s">
        <v>326</v>
      </c>
      <c r="WMF45" s="660" t="s">
        <v>283</v>
      </c>
      <c r="WMG45" s="562" t="s">
        <v>326</v>
      </c>
      <c r="WMH45" s="660" t="s">
        <v>283</v>
      </c>
      <c r="WMI45" s="562" t="s">
        <v>326</v>
      </c>
      <c r="WMJ45" s="660" t="s">
        <v>283</v>
      </c>
      <c r="WMK45" s="562" t="s">
        <v>326</v>
      </c>
      <c r="WML45" s="660" t="s">
        <v>283</v>
      </c>
      <c r="WMM45" s="562" t="s">
        <v>326</v>
      </c>
      <c r="WMN45" s="660" t="s">
        <v>283</v>
      </c>
      <c r="WMO45" s="562" t="s">
        <v>326</v>
      </c>
      <c r="WMP45" s="660" t="s">
        <v>283</v>
      </c>
      <c r="WMQ45" s="562" t="s">
        <v>326</v>
      </c>
      <c r="WMR45" s="660" t="s">
        <v>283</v>
      </c>
      <c r="WMS45" s="562" t="s">
        <v>326</v>
      </c>
      <c r="WMT45" s="660" t="s">
        <v>283</v>
      </c>
      <c r="WMU45" s="562" t="s">
        <v>326</v>
      </c>
      <c r="WMV45" s="660" t="s">
        <v>283</v>
      </c>
      <c r="WMW45" s="562" t="s">
        <v>326</v>
      </c>
      <c r="WMX45" s="660" t="s">
        <v>283</v>
      </c>
      <c r="WMY45" s="562" t="s">
        <v>326</v>
      </c>
      <c r="WMZ45" s="660" t="s">
        <v>283</v>
      </c>
      <c r="WNA45" s="562" t="s">
        <v>326</v>
      </c>
      <c r="WNB45" s="660" t="s">
        <v>283</v>
      </c>
      <c r="WNC45" s="562" t="s">
        <v>326</v>
      </c>
      <c r="WND45" s="660" t="s">
        <v>283</v>
      </c>
      <c r="WNE45" s="562" t="s">
        <v>326</v>
      </c>
      <c r="WNF45" s="660" t="s">
        <v>283</v>
      </c>
      <c r="WNG45" s="562" t="s">
        <v>326</v>
      </c>
      <c r="WNH45" s="660" t="s">
        <v>283</v>
      </c>
      <c r="WNI45" s="562" t="s">
        <v>326</v>
      </c>
      <c r="WNJ45" s="660" t="s">
        <v>283</v>
      </c>
      <c r="WNK45" s="562" t="s">
        <v>326</v>
      </c>
      <c r="WNL45" s="660" t="s">
        <v>283</v>
      </c>
      <c r="WNM45" s="562" t="s">
        <v>326</v>
      </c>
      <c r="WNN45" s="660" t="s">
        <v>283</v>
      </c>
      <c r="WNO45" s="562" t="s">
        <v>326</v>
      </c>
      <c r="WNP45" s="660" t="s">
        <v>283</v>
      </c>
      <c r="WNQ45" s="562" t="s">
        <v>326</v>
      </c>
      <c r="WNR45" s="660" t="s">
        <v>283</v>
      </c>
      <c r="WNS45" s="562" t="s">
        <v>326</v>
      </c>
      <c r="WNT45" s="660" t="s">
        <v>283</v>
      </c>
      <c r="WNU45" s="562" t="s">
        <v>326</v>
      </c>
      <c r="WNV45" s="660" t="s">
        <v>283</v>
      </c>
      <c r="WNW45" s="562" t="s">
        <v>326</v>
      </c>
      <c r="WNX45" s="660" t="s">
        <v>283</v>
      </c>
      <c r="WNY45" s="562" t="s">
        <v>326</v>
      </c>
      <c r="WNZ45" s="660" t="s">
        <v>283</v>
      </c>
      <c r="WOA45" s="562" t="s">
        <v>326</v>
      </c>
      <c r="WOB45" s="660" t="s">
        <v>283</v>
      </c>
      <c r="WOC45" s="562" t="s">
        <v>326</v>
      </c>
      <c r="WOD45" s="660" t="s">
        <v>283</v>
      </c>
      <c r="WOE45" s="562" t="s">
        <v>326</v>
      </c>
      <c r="WOF45" s="660" t="s">
        <v>283</v>
      </c>
      <c r="WOG45" s="562" t="s">
        <v>326</v>
      </c>
      <c r="WOH45" s="660" t="s">
        <v>283</v>
      </c>
      <c r="WOI45" s="562" t="s">
        <v>326</v>
      </c>
      <c r="WOJ45" s="660" t="s">
        <v>283</v>
      </c>
      <c r="WOK45" s="562" t="s">
        <v>326</v>
      </c>
      <c r="WOL45" s="660" t="s">
        <v>283</v>
      </c>
      <c r="WOM45" s="562" t="s">
        <v>326</v>
      </c>
      <c r="WON45" s="660" t="s">
        <v>283</v>
      </c>
      <c r="WOO45" s="562" t="s">
        <v>326</v>
      </c>
      <c r="WOP45" s="660" t="s">
        <v>283</v>
      </c>
      <c r="WOQ45" s="562" t="s">
        <v>326</v>
      </c>
      <c r="WOR45" s="660" t="s">
        <v>283</v>
      </c>
      <c r="WOS45" s="562" t="s">
        <v>326</v>
      </c>
      <c r="WOT45" s="660" t="s">
        <v>283</v>
      </c>
      <c r="WOU45" s="562" t="s">
        <v>326</v>
      </c>
      <c r="WOV45" s="660" t="s">
        <v>283</v>
      </c>
      <c r="WOW45" s="562" t="s">
        <v>326</v>
      </c>
      <c r="WOX45" s="660" t="s">
        <v>283</v>
      </c>
      <c r="WOY45" s="562" t="s">
        <v>326</v>
      </c>
      <c r="WOZ45" s="660" t="s">
        <v>283</v>
      </c>
      <c r="WPA45" s="562" t="s">
        <v>326</v>
      </c>
      <c r="WPB45" s="660" t="s">
        <v>283</v>
      </c>
      <c r="WPC45" s="562" t="s">
        <v>326</v>
      </c>
      <c r="WPD45" s="660" t="s">
        <v>283</v>
      </c>
      <c r="WPE45" s="562" t="s">
        <v>326</v>
      </c>
      <c r="WPF45" s="660" t="s">
        <v>283</v>
      </c>
      <c r="WPG45" s="562" t="s">
        <v>326</v>
      </c>
      <c r="WPH45" s="660" t="s">
        <v>283</v>
      </c>
      <c r="WPI45" s="562" t="s">
        <v>326</v>
      </c>
      <c r="WPJ45" s="660" t="s">
        <v>283</v>
      </c>
      <c r="WPK45" s="562" t="s">
        <v>326</v>
      </c>
      <c r="WPL45" s="660" t="s">
        <v>283</v>
      </c>
      <c r="WPM45" s="562" t="s">
        <v>326</v>
      </c>
      <c r="WPN45" s="660" t="s">
        <v>283</v>
      </c>
      <c r="WPO45" s="562" t="s">
        <v>326</v>
      </c>
      <c r="WPP45" s="660" t="s">
        <v>283</v>
      </c>
      <c r="WPQ45" s="562" t="s">
        <v>326</v>
      </c>
      <c r="WPR45" s="660" t="s">
        <v>283</v>
      </c>
      <c r="WPS45" s="562" t="s">
        <v>326</v>
      </c>
      <c r="WPT45" s="660" t="s">
        <v>283</v>
      </c>
      <c r="WPU45" s="562" t="s">
        <v>326</v>
      </c>
      <c r="WPV45" s="660" t="s">
        <v>283</v>
      </c>
      <c r="WPW45" s="562" t="s">
        <v>326</v>
      </c>
      <c r="WPX45" s="660" t="s">
        <v>283</v>
      </c>
      <c r="WPY45" s="562" t="s">
        <v>326</v>
      </c>
      <c r="WPZ45" s="660" t="s">
        <v>283</v>
      </c>
      <c r="WQA45" s="562" t="s">
        <v>326</v>
      </c>
      <c r="WQB45" s="660" t="s">
        <v>283</v>
      </c>
      <c r="WQC45" s="562" t="s">
        <v>326</v>
      </c>
      <c r="WQD45" s="660" t="s">
        <v>283</v>
      </c>
      <c r="WQE45" s="562" t="s">
        <v>326</v>
      </c>
      <c r="WQF45" s="660" t="s">
        <v>283</v>
      </c>
      <c r="WQG45" s="562" t="s">
        <v>326</v>
      </c>
      <c r="WQH45" s="660" t="s">
        <v>283</v>
      </c>
      <c r="WQI45" s="562" t="s">
        <v>326</v>
      </c>
      <c r="WQJ45" s="660" t="s">
        <v>283</v>
      </c>
      <c r="WQK45" s="562" t="s">
        <v>326</v>
      </c>
      <c r="WQL45" s="660" t="s">
        <v>283</v>
      </c>
      <c r="WQM45" s="562" t="s">
        <v>326</v>
      </c>
      <c r="WQN45" s="660" t="s">
        <v>283</v>
      </c>
      <c r="WQO45" s="562" t="s">
        <v>326</v>
      </c>
      <c r="WQP45" s="660" t="s">
        <v>283</v>
      </c>
      <c r="WQQ45" s="562" t="s">
        <v>326</v>
      </c>
      <c r="WQR45" s="660" t="s">
        <v>283</v>
      </c>
      <c r="WQS45" s="562" t="s">
        <v>326</v>
      </c>
      <c r="WQT45" s="660" t="s">
        <v>283</v>
      </c>
      <c r="WQU45" s="562" t="s">
        <v>326</v>
      </c>
      <c r="WQV45" s="660" t="s">
        <v>283</v>
      </c>
      <c r="WQW45" s="562" t="s">
        <v>326</v>
      </c>
      <c r="WQX45" s="660" t="s">
        <v>283</v>
      </c>
      <c r="WQY45" s="562" t="s">
        <v>326</v>
      </c>
      <c r="WQZ45" s="660" t="s">
        <v>283</v>
      </c>
      <c r="WRA45" s="562" t="s">
        <v>326</v>
      </c>
      <c r="WRB45" s="660" t="s">
        <v>283</v>
      </c>
      <c r="WRC45" s="562" t="s">
        <v>326</v>
      </c>
      <c r="WRD45" s="660" t="s">
        <v>283</v>
      </c>
      <c r="WRE45" s="562" t="s">
        <v>326</v>
      </c>
      <c r="WRF45" s="660" t="s">
        <v>283</v>
      </c>
      <c r="WRG45" s="562" t="s">
        <v>326</v>
      </c>
      <c r="WRH45" s="660" t="s">
        <v>283</v>
      </c>
      <c r="WRI45" s="562" t="s">
        <v>326</v>
      </c>
      <c r="WRJ45" s="660" t="s">
        <v>283</v>
      </c>
      <c r="WRK45" s="562" t="s">
        <v>326</v>
      </c>
      <c r="WRL45" s="660" t="s">
        <v>283</v>
      </c>
      <c r="WRM45" s="562" t="s">
        <v>326</v>
      </c>
      <c r="WRN45" s="660" t="s">
        <v>283</v>
      </c>
      <c r="WRO45" s="562" t="s">
        <v>326</v>
      </c>
      <c r="WRP45" s="660" t="s">
        <v>283</v>
      </c>
      <c r="WRQ45" s="562" t="s">
        <v>326</v>
      </c>
      <c r="WRR45" s="660" t="s">
        <v>283</v>
      </c>
      <c r="WRS45" s="562" t="s">
        <v>326</v>
      </c>
      <c r="WRT45" s="660" t="s">
        <v>283</v>
      </c>
      <c r="WRU45" s="562" t="s">
        <v>326</v>
      </c>
      <c r="WRV45" s="660" t="s">
        <v>283</v>
      </c>
      <c r="WRW45" s="562" t="s">
        <v>326</v>
      </c>
      <c r="WRX45" s="660" t="s">
        <v>283</v>
      </c>
      <c r="WRY45" s="562" t="s">
        <v>326</v>
      </c>
      <c r="WRZ45" s="660" t="s">
        <v>283</v>
      </c>
      <c r="WSA45" s="562" t="s">
        <v>326</v>
      </c>
      <c r="WSB45" s="660" t="s">
        <v>283</v>
      </c>
      <c r="WSC45" s="562" t="s">
        <v>326</v>
      </c>
      <c r="WSD45" s="660" t="s">
        <v>283</v>
      </c>
      <c r="WSE45" s="562" t="s">
        <v>326</v>
      </c>
      <c r="WSF45" s="660" t="s">
        <v>283</v>
      </c>
      <c r="WSG45" s="562" t="s">
        <v>326</v>
      </c>
      <c r="WSH45" s="660" t="s">
        <v>283</v>
      </c>
      <c r="WSI45" s="562" t="s">
        <v>326</v>
      </c>
      <c r="WSJ45" s="660" t="s">
        <v>283</v>
      </c>
      <c r="WSK45" s="562" t="s">
        <v>326</v>
      </c>
      <c r="WSL45" s="660" t="s">
        <v>283</v>
      </c>
      <c r="WSM45" s="562" t="s">
        <v>326</v>
      </c>
      <c r="WSN45" s="660" t="s">
        <v>283</v>
      </c>
      <c r="WSO45" s="562" t="s">
        <v>326</v>
      </c>
      <c r="WSP45" s="660" t="s">
        <v>283</v>
      </c>
      <c r="WSQ45" s="562" t="s">
        <v>326</v>
      </c>
      <c r="WSR45" s="660" t="s">
        <v>283</v>
      </c>
      <c r="WSS45" s="562" t="s">
        <v>326</v>
      </c>
      <c r="WST45" s="660" t="s">
        <v>283</v>
      </c>
      <c r="WSU45" s="562" t="s">
        <v>326</v>
      </c>
      <c r="WSV45" s="660" t="s">
        <v>283</v>
      </c>
      <c r="WSW45" s="562" t="s">
        <v>326</v>
      </c>
      <c r="WSX45" s="660" t="s">
        <v>283</v>
      </c>
      <c r="WSY45" s="562" t="s">
        <v>326</v>
      </c>
      <c r="WSZ45" s="660" t="s">
        <v>283</v>
      </c>
      <c r="WTA45" s="562" t="s">
        <v>326</v>
      </c>
      <c r="WTB45" s="660" t="s">
        <v>283</v>
      </c>
      <c r="WTC45" s="562" t="s">
        <v>326</v>
      </c>
      <c r="WTD45" s="660" t="s">
        <v>283</v>
      </c>
      <c r="WTE45" s="562" t="s">
        <v>326</v>
      </c>
      <c r="WTF45" s="660" t="s">
        <v>283</v>
      </c>
      <c r="WTG45" s="562" t="s">
        <v>326</v>
      </c>
      <c r="WTH45" s="660" t="s">
        <v>283</v>
      </c>
      <c r="WTI45" s="562" t="s">
        <v>326</v>
      </c>
      <c r="WTJ45" s="660" t="s">
        <v>283</v>
      </c>
      <c r="WTK45" s="562" t="s">
        <v>326</v>
      </c>
      <c r="WTL45" s="660" t="s">
        <v>283</v>
      </c>
      <c r="WTM45" s="562" t="s">
        <v>326</v>
      </c>
      <c r="WTN45" s="660" t="s">
        <v>283</v>
      </c>
      <c r="WTO45" s="562" t="s">
        <v>326</v>
      </c>
      <c r="WTP45" s="660" t="s">
        <v>283</v>
      </c>
      <c r="WTQ45" s="562" t="s">
        <v>326</v>
      </c>
      <c r="WTR45" s="660" t="s">
        <v>283</v>
      </c>
      <c r="WTS45" s="562" t="s">
        <v>326</v>
      </c>
      <c r="WTT45" s="660" t="s">
        <v>283</v>
      </c>
      <c r="WTU45" s="562" t="s">
        <v>326</v>
      </c>
      <c r="WTV45" s="660" t="s">
        <v>283</v>
      </c>
      <c r="WTW45" s="562" t="s">
        <v>326</v>
      </c>
      <c r="WTX45" s="660" t="s">
        <v>283</v>
      </c>
      <c r="WTY45" s="562" t="s">
        <v>326</v>
      </c>
      <c r="WTZ45" s="660" t="s">
        <v>283</v>
      </c>
      <c r="WUA45" s="562" t="s">
        <v>326</v>
      </c>
      <c r="WUB45" s="660" t="s">
        <v>283</v>
      </c>
      <c r="WUC45" s="562" t="s">
        <v>326</v>
      </c>
      <c r="WUD45" s="660" t="s">
        <v>283</v>
      </c>
      <c r="WUE45" s="562" t="s">
        <v>326</v>
      </c>
      <c r="WUF45" s="660" t="s">
        <v>283</v>
      </c>
      <c r="WUG45" s="562" t="s">
        <v>326</v>
      </c>
      <c r="WUH45" s="660" t="s">
        <v>283</v>
      </c>
      <c r="WUI45" s="562" t="s">
        <v>326</v>
      </c>
      <c r="WUJ45" s="660" t="s">
        <v>283</v>
      </c>
      <c r="WUK45" s="562" t="s">
        <v>326</v>
      </c>
      <c r="WUL45" s="660" t="s">
        <v>283</v>
      </c>
      <c r="WUM45" s="562" t="s">
        <v>326</v>
      </c>
      <c r="WUN45" s="660" t="s">
        <v>283</v>
      </c>
      <c r="WUO45" s="562" t="s">
        <v>326</v>
      </c>
      <c r="WUP45" s="660" t="s">
        <v>283</v>
      </c>
      <c r="WUQ45" s="562" t="s">
        <v>326</v>
      </c>
      <c r="WUR45" s="660" t="s">
        <v>283</v>
      </c>
      <c r="WUS45" s="562" t="s">
        <v>326</v>
      </c>
      <c r="WUT45" s="660" t="s">
        <v>283</v>
      </c>
      <c r="WUU45" s="562" t="s">
        <v>326</v>
      </c>
      <c r="WUV45" s="660" t="s">
        <v>283</v>
      </c>
      <c r="WUW45" s="562" t="s">
        <v>326</v>
      </c>
      <c r="WUX45" s="660" t="s">
        <v>283</v>
      </c>
      <c r="WUY45" s="562" t="s">
        <v>326</v>
      </c>
      <c r="WUZ45" s="660" t="s">
        <v>283</v>
      </c>
      <c r="WVA45" s="562" t="s">
        <v>326</v>
      </c>
      <c r="WVB45" s="660" t="s">
        <v>283</v>
      </c>
      <c r="WVC45" s="562" t="s">
        <v>326</v>
      </c>
      <c r="WVD45" s="660" t="s">
        <v>283</v>
      </c>
      <c r="WVE45" s="562" t="s">
        <v>326</v>
      </c>
      <c r="WVF45" s="660" t="s">
        <v>283</v>
      </c>
      <c r="WVG45" s="562" t="s">
        <v>326</v>
      </c>
      <c r="WVH45" s="660" t="s">
        <v>283</v>
      </c>
      <c r="WVI45" s="562" t="s">
        <v>326</v>
      </c>
      <c r="WVJ45" s="660" t="s">
        <v>283</v>
      </c>
      <c r="WVK45" s="562" t="s">
        <v>326</v>
      </c>
      <c r="WVL45" s="660" t="s">
        <v>283</v>
      </c>
      <c r="WVM45" s="562" t="s">
        <v>326</v>
      </c>
      <c r="WVN45" s="660" t="s">
        <v>283</v>
      </c>
      <c r="WVO45" s="562" t="s">
        <v>326</v>
      </c>
      <c r="WVP45" s="660" t="s">
        <v>283</v>
      </c>
      <c r="WVQ45" s="562" t="s">
        <v>326</v>
      </c>
      <c r="WVR45" s="660" t="s">
        <v>283</v>
      </c>
      <c r="WVS45" s="562" t="s">
        <v>326</v>
      </c>
      <c r="WVT45" s="660" t="s">
        <v>283</v>
      </c>
      <c r="WVU45" s="562" t="s">
        <v>326</v>
      </c>
      <c r="WVV45" s="660" t="s">
        <v>283</v>
      </c>
      <c r="WVW45" s="562" t="s">
        <v>326</v>
      </c>
      <c r="WVX45" s="660" t="s">
        <v>283</v>
      </c>
      <c r="WVY45" s="562" t="s">
        <v>326</v>
      </c>
      <c r="WVZ45" s="660" t="s">
        <v>283</v>
      </c>
      <c r="WWA45" s="562" t="s">
        <v>326</v>
      </c>
      <c r="WWB45" s="660" t="s">
        <v>283</v>
      </c>
      <c r="WWC45" s="562" t="s">
        <v>326</v>
      </c>
      <c r="WWD45" s="660" t="s">
        <v>283</v>
      </c>
      <c r="WWE45" s="562" t="s">
        <v>326</v>
      </c>
      <c r="WWF45" s="660" t="s">
        <v>283</v>
      </c>
      <c r="WWG45" s="562" t="s">
        <v>326</v>
      </c>
      <c r="WWH45" s="660" t="s">
        <v>283</v>
      </c>
      <c r="WWI45" s="562" t="s">
        <v>326</v>
      </c>
      <c r="WWJ45" s="660" t="s">
        <v>283</v>
      </c>
      <c r="WWK45" s="562" t="s">
        <v>326</v>
      </c>
      <c r="WWL45" s="660" t="s">
        <v>283</v>
      </c>
      <c r="WWM45" s="562" t="s">
        <v>326</v>
      </c>
      <c r="WWN45" s="660" t="s">
        <v>283</v>
      </c>
      <c r="WWO45" s="562" t="s">
        <v>326</v>
      </c>
      <c r="WWP45" s="660" t="s">
        <v>283</v>
      </c>
      <c r="WWQ45" s="562" t="s">
        <v>326</v>
      </c>
      <c r="WWR45" s="660" t="s">
        <v>283</v>
      </c>
      <c r="WWS45" s="562" t="s">
        <v>326</v>
      </c>
      <c r="WWT45" s="660" t="s">
        <v>283</v>
      </c>
      <c r="WWU45" s="562" t="s">
        <v>326</v>
      </c>
      <c r="WWV45" s="660" t="s">
        <v>283</v>
      </c>
      <c r="WWW45" s="562" t="s">
        <v>326</v>
      </c>
      <c r="WWX45" s="660" t="s">
        <v>283</v>
      </c>
      <c r="WWY45" s="562" t="s">
        <v>326</v>
      </c>
      <c r="WWZ45" s="660" t="s">
        <v>283</v>
      </c>
      <c r="WXA45" s="562" t="s">
        <v>326</v>
      </c>
      <c r="WXB45" s="660" t="s">
        <v>283</v>
      </c>
      <c r="WXC45" s="562" t="s">
        <v>326</v>
      </c>
      <c r="WXD45" s="660" t="s">
        <v>283</v>
      </c>
      <c r="WXE45" s="562" t="s">
        <v>326</v>
      </c>
      <c r="WXF45" s="660" t="s">
        <v>283</v>
      </c>
      <c r="WXG45" s="562" t="s">
        <v>326</v>
      </c>
      <c r="WXH45" s="660" t="s">
        <v>283</v>
      </c>
      <c r="WXI45" s="562" t="s">
        <v>326</v>
      </c>
      <c r="WXJ45" s="660" t="s">
        <v>283</v>
      </c>
      <c r="WXK45" s="562" t="s">
        <v>326</v>
      </c>
      <c r="WXL45" s="660" t="s">
        <v>283</v>
      </c>
      <c r="WXM45" s="562" t="s">
        <v>326</v>
      </c>
      <c r="WXN45" s="660" t="s">
        <v>283</v>
      </c>
      <c r="WXO45" s="562" t="s">
        <v>326</v>
      </c>
      <c r="WXP45" s="660" t="s">
        <v>283</v>
      </c>
      <c r="WXQ45" s="562" t="s">
        <v>326</v>
      </c>
      <c r="WXR45" s="660" t="s">
        <v>283</v>
      </c>
      <c r="WXS45" s="562" t="s">
        <v>326</v>
      </c>
      <c r="WXT45" s="660" t="s">
        <v>283</v>
      </c>
      <c r="WXU45" s="562" t="s">
        <v>326</v>
      </c>
      <c r="WXV45" s="660" t="s">
        <v>283</v>
      </c>
      <c r="WXW45" s="562" t="s">
        <v>326</v>
      </c>
      <c r="WXX45" s="660" t="s">
        <v>283</v>
      </c>
      <c r="WXY45" s="562" t="s">
        <v>326</v>
      </c>
      <c r="WXZ45" s="660" t="s">
        <v>283</v>
      </c>
      <c r="WYA45" s="562" t="s">
        <v>326</v>
      </c>
      <c r="WYB45" s="660" t="s">
        <v>283</v>
      </c>
      <c r="WYC45" s="562" t="s">
        <v>326</v>
      </c>
      <c r="WYD45" s="660" t="s">
        <v>283</v>
      </c>
      <c r="WYE45" s="562" t="s">
        <v>326</v>
      </c>
      <c r="WYF45" s="660" t="s">
        <v>283</v>
      </c>
      <c r="WYG45" s="562" t="s">
        <v>326</v>
      </c>
      <c r="WYH45" s="660" t="s">
        <v>283</v>
      </c>
      <c r="WYI45" s="562" t="s">
        <v>326</v>
      </c>
      <c r="WYJ45" s="660" t="s">
        <v>283</v>
      </c>
      <c r="WYK45" s="562" t="s">
        <v>326</v>
      </c>
      <c r="WYL45" s="660" t="s">
        <v>283</v>
      </c>
      <c r="WYM45" s="562" t="s">
        <v>326</v>
      </c>
      <c r="WYN45" s="660" t="s">
        <v>283</v>
      </c>
      <c r="WYO45" s="562" t="s">
        <v>326</v>
      </c>
      <c r="WYP45" s="660" t="s">
        <v>283</v>
      </c>
      <c r="WYQ45" s="562" t="s">
        <v>326</v>
      </c>
      <c r="WYR45" s="660" t="s">
        <v>283</v>
      </c>
      <c r="WYS45" s="562" t="s">
        <v>326</v>
      </c>
      <c r="WYT45" s="660" t="s">
        <v>283</v>
      </c>
      <c r="WYU45" s="562" t="s">
        <v>326</v>
      </c>
      <c r="WYV45" s="660" t="s">
        <v>283</v>
      </c>
      <c r="WYW45" s="562" t="s">
        <v>326</v>
      </c>
      <c r="WYX45" s="660" t="s">
        <v>283</v>
      </c>
      <c r="WYY45" s="562" t="s">
        <v>326</v>
      </c>
      <c r="WYZ45" s="660" t="s">
        <v>283</v>
      </c>
      <c r="WZA45" s="562" t="s">
        <v>326</v>
      </c>
      <c r="WZB45" s="660" t="s">
        <v>283</v>
      </c>
      <c r="WZC45" s="562" t="s">
        <v>326</v>
      </c>
      <c r="WZD45" s="660" t="s">
        <v>283</v>
      </c>
      <c r="WZE45" s="562" t="s">
        <v>326</v>
      </c>
      <c r="WZF45" s="660" t="s">
        <v>283</v>
      </c>
      <c r="WZG45" s="562" t="s">
        <v>326</v>
      </c>
      <c r="WZH45" s="660" t="s">
        <v>283</v>
      </c>
      <c r="WZI45" s="562" t="s">
        <v>326</v>
      </c>
      <c r="WZJ45" s="660" t="s">
        <v>283</v>
      </c>
      <c r="WZK45" s="562" t="s">
        <v>326</v>
      </c>
      <c r="WZL45" s="660" t="s">
        <v>283</v>
      </c>
      <c r="WZM45" s="562" t="s">
        <v>326</v>
      </c>
      <c r="WZN45" s="660" t="s">
        <v>283</v>
      </c>
      <c r="WZO45" s="562" t="s">
        <v>326</v>
      </c>
      <c r="WZP45" s="660" t="s">
        <v>283</v>
      </c>
      <c r="WZQ45" s="562" t="s">
        <v>326</v>
      </c>
      <c r="WZR45" s="660" t="s">
        <v>283</v>
      </c>
      <c r="WZS45" s="562" t="s">
        <v>326</v>
      </c>
      <c r="WZT45" s="660" t="s">
        <v>283</v>
      </c>
      <c r="WZU45" s="562" t="s">
        <v>326</v>
      </c>
      <c r="WZV45" s="660" t="s">
        <v>283</v>
      </c>
      <c r="WZW45" s="562" t="s">
        <v>326</v>
      </c>
      <c r="WZX45" s="660" t="s">
        <v>283</v>
      </c>
      <c r="WZY45" s="562" t="s">
        <v>326</v>
      </c>
      <c r="WZZ45" s="660" t="s">
        <v>283</v>
      </c>
      <c r="XAA45" s="562" t="s">
        <v>326</v>
      </c>
      <c r="XAB45" s="660" t="s">
        <v>283</v>
      </c>
      <c r="XAC45" s="562" t="s">
        <v>326</v>
      </c>
      <c r="XAD45" s="660" t="s">
        <v>283</v>
      </c>
      <c r="XAE45" s="562" t="s">
        <v>326</v>
      </c>
      <c r="XAF45" s="660" t="s">
        <v>283</v>
      </c>
      <c r="XAG45" s="562" t="s">
        <v>326</v>
      </c>
      <c r="XAH45" s="660" t="s">
        <v>283</v>
      </c>
      <c r="XAI45" s="562" t="s">
        <v>326</v>
      </c>
      <c r="XAJ45" s="660" t="s">
        <v>283</v>
      </c>
      <c r="XAK45" s="562" t="s">
        <v>326</v>
      </c>
      <c r="XAL45" s="660" t="s">
        <v>283</v>
      </c>
      <c r="XAM45" s="562" t="s">
        <v>326</v>
      </c>
      <c r="XAN45" s="660" t="s">
        <v>283</v>
      </c>
      <c r="XAO45" s="562" t="s">
        <v>326</v>
      </c>
      <c r="XAP45" s="660" t="s">
        <v>283</v>
      </c>
      <c r="XAQ45" s="562" t="s">
        <v>326</v>
      </c>
      <c r="XAR45" s="660" t="s">
        <v>283</v>
      </c>
      <c r="XAS45" s="562" t="s">
        <v>326</v>
      </c>
    </row>
    <row r="46" spans="1:16269" s="632" customFormat="1" ht="22.5" x14ac:dyDescent="0.2">
      <c r="A46" s="661" t="s">
        <v>291</v>
      </c>
      <c r="B46" s="1080" t="s">
        <v>290</v>
      </c>
      <c r="C46" s="647">
        <f>C39+C40+C43</f>
        <v>103886460</v>
      </c>
      <c r="D46" s="648">
        <f>D39+D40+D43+D44</f>
        <v>1780041420</v>
      </c>
      <c r="E46" s="648">
        <f>E39+E40+E43+E44</f>
        <v>1826586774</v>
      </c>
      <c r="F46" s="649">
        <f t="shared" si="13"/>
        <v>102.61484668148903</v>
      </c>
      <c r="G46" s="647">
        <f>G41+G43</f>
        <v>0</v>
      </c>
      <c r="H46" s="648">
        <f>H41+H43</f>
        <v>0</v>
      </c>
      <c r="I46" s="648">
        <f>I41+I43</f>
        <v>0</v>
      </c>
      <c r="J46" s="649"/>
      <c r="K46" s="647">
        <f t="shared" si="6"/>
        <v>103886460</v>
      </c>
      <c r="L46" s="648">
        <f t="shared" si="6"/>
        <v>1780041420</v>
      </c>
      <c r="M46" s="648">
        <f>E46+I46</f>
        <v>1826586774</v>
      </c>
      <c r="N46" s="649">
        <f t="shared" si="14"/>
        <v>102.61484668148903</v>
      </c>
      <c r="O46" s="663"/>
    </row>
    <row r="47" spans="1:16269" s="624" customFormat="1" ht="24" thickBot="1" x14ac:dyDescent="0.25">
      <c r="A47" s="664"/>
      <c r="B47" s="1081" t="s">
        <v>211</v>
      </c>
      <c r="C47" s="666">
        <f>C36+C46</f>
        <v>2145015560</v>
      </c>
      <c r="D47" s="667">
        <f>D36+D46</f>
        <v>5232560203</v>
      </c>
      <c r="E47" s="667">
        <f>E36+E46</f>
        <v>5728820140</v>
      </c>
      <c r="F47" s="668">
        <f t="shared" si="13"/>
        <v>109.48407505594446</v>
      </c>
      <c r="G47" s="666">
        <f>G36+G46</f>
        <v>11091911</v>
      </c>
      <c r="H47" s="667">
        <f>H36+H46</f>
        <v>30618245</v>
      </c>
      <c r="I47" s="667">
        <f>I36+I46</f>
        <v>31732789</v>
      </c>
      <c r="J47" s="668">
        <f>I47/H47%</f>
        <v>103.64013025566945</v>
      </c>
      <c r="K47" s="666">
        <f>C47+G47</f>
        <v>2156107471</v>
      </c>
      <c r="L47" s="667">
        <f>L36+L46</f>
        <v>5263178448</v>
      </c>
      <c r="M47" s="667">
        <f>M36+M46</f>
        <v>5760552929</v>
      </c>
      <c r="N47" s="668">
        <f t="shared" si="14"/>
        <v>109.45007823531049</v>
      </c>
    </row>
    <row r="48" spans="1:16269" s="624" customFormat="1" ht="24" thickBot="1" x14ac:dyDescent="0.25">
      <c r="A48" s="669"/>
      <c r="B48" s="669"/>
      <c r="C48" s="669"/>
      <c r="D48" s="669"/>
      <c r="E48" s="669"/>
      <c r="F48" s="669"/>
      <c r="G48" s="669"/>
      <c r="H48" s="669"/>
      <c r="I48" s="669"/>
      <c r="J48" s="669"/>
      <c r="K48" s="669"/>
      <c r="P48" s="670"/>
    </row>
    <row r="49" spans="1:14" s="624" customFormat="1" ht="23.25" x14ac:dyDescent="0.2">
      <c r="A49" s="1985" t="s">
        <v>216</v>
      </c>
      <c r="B49" s="1987" t="s">
        <v>467</v>
      </c>
      <c r="C49" s="1989" t="s">
        <v>1299</v>
      </c>
      <c r="D49" s="1990"/>
      <c r="E49" s="1990"/>
      <c r="F49" s="1991"/>
      <c r="G49" s="1989" t="s">
        <v>1300</v>
      </c>
      <c r="H49" s="1990"/>
      <c r="I49" s="1990"/>
      <c r="J49" s="1991"/>
      <c r="K49" s="1989" t="s">
        <v>292</v>
      </c>
      <c r="L49" s="1990"/>
      <c r="M49" s="1990"/>
      <c r="N49" s="1991"/>
    </row>
    <row r="50" spans="1:14" s="624" customFormat="1" ht="112.5" x14ac:dyDescent="0.2">
      <c r="A50" s="1986"/>
      <c r="B50" s="1988" t="s">
        <v>465</v>
      </c>
      <c r="C50" s="1100" t="s">
        <v>896</v>
      </c>
      <c r="D50" s="671" t="s">
        <v>1149</v>
      </c>
      <c r="E50" s="671" t="s">
        <v>1150</v>
      </c>
      <c r="F50" s="672" t="s">
        <v>592</v>
      </c>
      <c r="G50" s="1100" t="s">
        <v>897</v>
      </c>
      <c r="H50" s="671" t="s">
        <v>1151</v>
      </c>
      <c r="I50" s="671" t="s">
        <v>1152</v>
      </c>
      <c r="J50" s="672" t="s">
        <v>592</v>
      </c>
      <c r="K50" s="1100" t="s">
        <v>522</v>
      </c>
      <c r="L50" s="671" t="s">
        <v>1153</v>
      </c>
      <c r="M50" s="671" t="s">
        <v>1154</v>
      </c>
      <c r="N50" s="672" t="s">
        <v>592</v>
      </c>
    </row>
    <row r="51" spans="1:14" s="632" customFormat="1" ht="22.5" x14ac:dyDescent="0.2">
      <c r="A51" s="1083" t="s">
        <v>144</v>
      </c>
      <c r="B51" s="803" t="s">
        <v>145</v>
      </c>
      <c r="C51" s="627">
        <f t="shared" ref="C51:D51" si="15">K51-G51</f>
        <v>64137142</v>
      </c>
      <c r="D51" s="628">
        <f t="shared" si="15"/>
        <v>64362444</v>
      </c>
      <c r="E51" s="628">
        <f>M51-I51</f>
        <v>53612378</v>
      </c>
      <c r="F51" s="629">
        <f>E51/D51%</f>
        <v>83.297610637656959</v>
      </c>
      <c r="G51" s="627">
        <v>7000000</v>
      </c>
      <c r="H51" s="628">
        <v>7073571</v>
      </c>
      <c r="I51" s="628">
        <v>6614823</v>
      </c>
      <c r="J51" s="629">
        <f>I51/H51%</f>
        <v>93.514619419243829</v>
      </c>
      <c r="K51" s="1107">
        <f>'2.2.Kiadások_részletes '!C11</f>
        <v>71137142</v>
      </c>
      <c r="L51" s="628">
        <f>'2.2.Kiadások_részletes '!D11</f>
        <v>71436015</v>
      </c>
      <c r="M51" s="628">
        <f>'2.2.Kiadások_részletes '!E11</f>
        <v>60227201</v>
      </c>
      <c r="N51" s="629">
        <f>M51/L51%</f>
        <v>84.309295528312987</v>
      </c>
    </row>
    <row r="52" spans="1:14" s="624" customFormat="1" ht="23.25" x14ac:dyDescent="0.2">
      <c r="A52" s="673" t="s">
        <v>49</v>
      </c>
      <c r="B52" s="674" t="s">
        <v>1238</v>
      </c>
      <c r="C52" s="1082">
        <f>K52-G52</f>
        <v>2300000</v>
      </c>
      <c r="D52" s="620">
        <f>L52-H52</f>
        <v>3924561</v>
      </c>
      <c r="E52" s="620">
        <f>M52-I52</f>
        <v>3371845</v>
      </c>
      <c r="F52" s="621">
        <f>E52/D52%</f>
        <v>85.916488493872308</v>
      </c>
      <c r="G52" s="619"/>
      <c r="H52" s="620"/>
      <c r="I52" s="620"/>
      <c r="J52" s="621"/>
      <c r="K52" s="1082">
        <f>'2.2.Kiadások_részletes '!C10</f>
        <v>2300000</v>
      </c>
      <c r="L52" s="620">
        <f>'2.2.Kiadások_részletes '!D10</f>
        <v>3924561</v>
      </c>
      <c r="M52" s="620">
        <f>'2.2.Kiadások_részletes '!E10</f>
        <v>3371845</v>
      </c>
      <c r="N52" s="621">
        <f t="shared" ref="N52:N53" si="16">M52/L52%</f>
        <v>85.916488493872308</v>
      </c>
    </row>
    <row r="53" spans="1:14" s="632" customFormat="1" ht="22.9" customHeight="1" x14ac:dyDescent="0.2">
      <c r="A53" s="1083" t="s">
        <v>146</v>
      </c>
      <c r="B53" s="626" t="s">
        <v>147</v>
      </c>
      <c r="C53" s="627">
        <f t="shared" ref="C53:D54" si="17">K53-G53</f>
        <v>8588110</v>
      </c>
      <c r="D53" s="628">
        <f t="shared" si="17"/>
        <v>8904864</v>
      </c>
      <c r="E53" s="628">
        <f>M53-I53</f>
        <v>7031801</v>
      </c>
      <c r="F53" s="629">
        <f t="shared" ref="F53:F74" si="18">E53/D53%</f>
        <v>78.965843835458912</v>
      </c>
      <c r="G53" s="627">
        <v>819000</v>
      </c>
      <c r="H53" s="628">
        <v>819000</v>
      </c>
      <c r="I53" s="628">
        <v>785165</v>
      </c>
      <c r="J53" s="629">
        <f>I53/H53%</f>
        <v>95.868742368742375</v>
      </c>
      <c r="K53" s="1107">
        <f>'2.2.Kiadások_részletes '!C12</f>
        <v>9407110</v>
      </c>
      <c r="L53" s="628">
        <f>'2.2.Kiadások_részletes '!D12</f>
        <v>9723864</v>
      </c>
      <c r="M53" s="628">
        <f>'2.2.Kiadások_részletes '!E12</f>
        <v>7816966</v>
      </c>
      <c r="N53" s="629">
        <f t="shared" si="16"/>
        <v>80.389503596512668</v>
      </c>
    </row>
    <row r="54" spans="1:14" s="632" customFormat="1" ht="22.5" x14ac:dyDescent="0.2">
      <c r="A54" s="1083" t="s">
        <v>148</v>
      </c>
      <c r="B54" s="626" t="s">
        <v>149</v>
      </c>
      <c r="C54" s="627">
        <f t="shared" si="17"/>
        <v>214584941</v>
      </c>
      <c r="D54" s="628">
        <f t="shared" si="17"/>
        <v>416256338</v>
      </c>
      <c r="E54" s="628">
        <f>M54-I54</f>
        <v>384133646</v>
      </c>
      <c r="F54" s="629">
        <f t="shared" si="18"/>
        <v>92.282954259785953</v>
      </c>
      <c r="G54" s="627">
        <v>10553715</v>
      </c>
      <c r="H54" s="628">
        <v>28487291</v>
      </c>
      <c r="I54" s="628">
        <v>27159291</v>
      </c>
      <c r="J54" s="629">
        <f>I54/H54%</f>
        <v>95.338272073676649</v>
      </c>
      <c r="K54" s="1107">
        <f>'2.2.Kiadások_részletes '!C13</f>
        <v>225138656</v>
      </c>
      <c r="L54" s="628">
        <f>'2.2.Kiadások_részletes '!D13</f>
        <v>444743629</v>
      </c>
      <c r="M54" s="628">
        <f>'2.2.Kiadások_részletes '!E13</f>
        <v>411292937</v>
      </c>
      <c r="N54" s="629">
        <f t="shared" ref="N54:N74" si="19">M54/L54%</f>
        <v>92.478657406467306</v>
      </c>
    </row>
    <row r="55" spans="1:14" s="632" customFormat="1" ht="22.5" x14ac:dyDescent="0.2">
      <c r="A55" s="1083" t="s">
        <v>150</v>
      </c>
      <c r="B55" s="635" t="s">
        <v>19</v>
      </c>
      <c r="C55" s="627">
        <f>K55-G55</f>
        <v>21732000</v>
      </c>
      <c r="D55" s="628">
        <f>L55-H55</f>
        <v>22242000</v>
      </c>
      <c r="E55" s="628">
        <f>M55-I55</f>
        <v>16158380</v>
      </c>
      <c r="F55" s="629">
        <f t="shared" si="18"/>
        <v>72.648053232622971</v>
      </c>
      <c r="G55" s="627"/>
      <c r="H55" s="628"/>
      <c r="I55" s="628"/>
      <c r="J55" s="629"/>
      <c r="K55" s="1107">
        <f>'2.2.Kiadások_részletes '!C14</f>
        <v>21732000</v>
      </c>
      <c r="L55" s="628">
        <f>'2.2.Kiadások_részletes '!D14</f>
        <v>22242000</v>
      </c>
      <c r="M55" s="628">
        <f>'2.2.Kiadások_részletes '!E14</f>
        <v>16158380</v>
      </c>
      <c r="N55" s="629">
        <f t="shared" si="19"/>
        <v>72.648053232622971</v>
      </c>
    </row>
    <row r="56" spans="1:14" s="624" customFormat="1" ht="23.25" x14ac:dyDescent="0.2">
      <c r="A56" s="673" t="s">
        <v>75</v>
      </c>
      <c r="B56" s="634" t="s">
        <v>76</v>
      </c>
      <c r="C56" s="619">
        <f>'2.2.Kiadások_részletes '!C15</f>
        <v>102470665</v>
      </c>
      <c r="D56" s="620">
        <f>'2.2.Kiadások_részletes '!D15</f>
        <v>457020455</v>
      </c>
      <c r="E56" s="620">
        <f>'2.2.Kiadások_részletes '!E15</f>
        <v>457020455</v>
      </c>
      <c r="F56" s="621">
        <f t="shared" si="18"/>
        <v>100</v>
      </c>
      <c r="G56" s="619"/>
      <c r="H56" s="620"/>
      <c r="I56" s="620"/>
      <c r="J56" s="621"/>
      <c r="K56" s="1082">
        <f>'2.2.Kiadások_részletes '!C15</f>
        <v>102470665</v>
      </c>
      <c r="L56" s="620">
        <f>'2.2.Kiadások_részletes '!D15</f>
        <v>457020455</v>
      </c>
      <c r="M56" s="620">
        <f>'2.2.Kiadások_részletes '!E15</f>
        <v>457020455</v>
      </c>
      <c r="N56" s="621">
        <f t="shared" si="19"/>
        <v>100</v>
      </c>
    </row>
    <row r="57" spans="1:14" s="624" customFormat="1" ht="23.25" x14ac:dyDescent="0.2">
      <c r="A57" s="673" t="s">
        <v>151</v>
      </c>
      <c r="B57" s="634" t="s">
        <v>152</v>
      </c>
      <c r="C57" s="619">
        <f>'2.2.Kiadások_részletes '!C16</f>
        <v>217793771</v>
      </c>
      <c r="D57" s="620">
        <f>'2.2.Kiadások_részletes '!D16</f>
        <v>269256328</v>
      </c>
      <c r="E57" s="620">
        <f>'2.2.Kiadások_részletes '!E16</f>
        <v>261475717</v>
      </c>
      <c r="F57" s="621">
        <f t="shared" si="18"/>
        <v>97.110333094938454</v>
      </c>
      <c r="G57" s="619"/>
      <c r="H57" s="620"/>
      <c r="I57" s="620"/>
      <c r="J57" s="621"/>
      <c r="K57" s="1082">
        <f>'2.2.Kiadások_részletes '!C16</f>
        <v>217793771</v>
      </c>
      <c r="L57" s="620">
        <f>'2.2.Kiadások_részletes '!D16</f>
        <v>269256328</v>
      </c>
      <c r="M57" s="620">
        <f>'2.2.Kiadások_részletes '!E16</f>
        <v>261475717</v>
      </c>
      <c r="N57" s="621">
        <f t="shared" si="19"/>
        <v>97.110333094938454</v>
      </c>
    </row>
    <row r="58" spans="1:14" s="624" customFormat="1" ht="23.25" x14ac:dyDescent="0.2">
      <c r="A58" s="673" t="s">
        <v>154</v>
      </c>
      <c r="B58" s="634" t="s">
        <v>153</v>
      </c>
      <c r="C58" s="619">
        <f>'2.2.Kiadások_részletes '!C17</f>
        <v>117860000</v>
      </c>
      <c r="D58" s="620">
        <f>'2.2.Kiadások_részletes '!D17</f>
        <v>118990000</v>
      </c>
      <c r="E58" s="620">
        <f>'2.2.Kiadások_részletes '!E17</f>
        <v>115607000</v>
      </c>
      <c r="F58" s="621">
        <f t="shared" si="18"/>
        <v>97.156903941507693</v>
      </c>
      <c r="G58" s="619"/>
      <c r="H58" s="620"/>
      <c r="I58" s="620"/>
      <c r="J58" s="621"/>
      <c r="K58" s="1082">
        <f>'2.2.Kiadások_részletes '!C17</f>
        <v>117860000</v>
      </c>
      <c r="L58" s="620">
        <f>'2.2.Kiadások_részletes '!D17</f>
        <v>118990000</v>
      </c>
      <c r="M58" s="620">
        <f>'2.2.Kiadások_részletes '!E17</f>
        <v>115607000</v>
      </c>
      <c r="N58" s="621">
        <f t="shared" si="19"/>
        <v>97.156903941507693</v>
      </c>
    </row>
    <row r="59" spans="1:14" s="624" customFormat="1" ht="23.25" x14ac:dyDescent="0.2">
      <c r="A59" s="673" t="s">
        <v>456</v>
      </c>
      <c r="B59" s="634" t="s">
        <v>51</v>
      </c>
      <c r="C59" s="619">
        <f>K59-G59</f>
        <v>15000000</v>
      </c>
      <c r="D59" s="620">
        <f>L59-H59</f>
        <v>846621090</v>
      </c>
      <c r="E59" s="620">
        <f>M59-I59</f>
        <v>0</v>
      </c>
      <c r="F59" s="621">
        <f t="shared" si="18"/>
        <v>0</v>
      </c>
      <c r="G59" s="619"/>
      <c r="H59" s="620"/>
      <c r="I59" s="620"/>
      <c r="J59" s="621"/>
      <c r="K59" s="1082">
        <f>'2.2.Kiadások_részletes '!C18</f>
        <v>15000000</v>
      </c>
      <c r="L59" s="620">
        <f>'2.2.Kiadások_részletes '!D18</f>
        <v>846621090</v>
      </c>
      <c r="M59" s="620">
        <f>'2.2.Kiadások_részletes '!E18</f>
        <v>0</v>
      </c>
      <c r="N59" s="621">
        <f t="shared" si="19"/>
        <v>0</v>
      </c>
    </row>
    <row r="60" spans="1:14" s="632" customFormat="1" ht="22.5" x14ac:dyDescent="0.2">
      <c r="A60" s="1083" t="s">
        <v>157</v>
      </c>
      <c r="B60" s="635" t="s">
        <v>158</v>
      </c>
      <c r="C60" s="627">
        <f>SUM(C56:C59)</f>
        <v>453124436</v>
      </c>
      <c r="D60" s="628">
        <f>SUM(D56:D59)</f>
        <v>1691887873</v>
      </c>
      <c r="E60" s="628">
        <f>SUM(E56:E59)</f>
        <v>834103172</v>
      </c>
      <c r="F60" s="629">
        <f t="shared" si="18"/>
        <v>49.300144844764191</v>
      </c>
      <c r="G60" s="627"/>
      <c r="H60" s="628"/>
      <c r="I60" s="628"/>
      <c r="J60" s="629"/>
      <c r="K60" s="627">
        <f>C60+G60</f>
        <v>453124436</v>
      </c>
      <c r="L60" s="628">
        <f t="shared" ref="K60:M74" si="20">D60+H60</f>
        <v>1691887873</v>
      </c>
      <c r="M60" s="628">
        <f t="shared" si="20"/>
        <v>834103172</v>
      </c>
      <c r="N60" s="629">
        <f t="shared" si="19"/>
        <v>49.300144844764191</v>
      </c>
    </row>
    <row r="61" spans="1:14" s="632" customFormat="1" ht="22.5" x14ac:dyDescent="0.2">
      <c r="A61" s="1083" t="s">
        <v>159</v>
      </c>
      <c r="B61" s="635" t="s">
        <v>294</v>
      </c>
      <c r="C61" s="627">
        <f>'2.2.Kiadások_részletes '!C21-G61</f>
        <v>68170000</v>
      </c>
      <c r="D61" s="628">
        <f>'2.2.Kiadások_részletes '!D21-H61</f>
        <v>1243487992</v>
      </c>
      <c r="E61" s="628">
        <f>'2.2.Kiadások_részletes '!E21-I61</f>
        <v>614585115</v>
      </c>
      <c r="F61" s="629">
        <f t="shared" si="18"/>
        <v>49.424290299057425</v>
      </c>
      <c r="G61" s="627"/>
      <c r="H61" s="628"/>
      <c r="I61" s="628"/>
      <c r="J61" s="629"/>
      <c r="K61" s="627">
        <f t="shared" si="20"/>
        <v>68170000</v>
      </c>
      <c r="L61" s="628">
        <f>D61+H61</f>
        <v>1243487992</v>
      </c>
      <c r="M61" s="628">
        <f>E61+I61</f>
        <v>614585115</v>
      </c>
      <c r="N61" s="629">
        <f t="shared" si="19"/>
        <v>49.424290299057425</v>
      </c>
    </row>
    <row r="62" spans="1:14" s="632" customFormat="1" ht="22.5" x14ac:dyDescent="0.2">
      <c r="A62" s="1083" t="s">
        <v>160</v>
      </c>
      <c r="B62" s="635" t="s">
        <v>161</v>
      </c>
      <c r="C62" s="627">
        <f>'2.2.Kiadások_részletes '!C22</f>
        <v>30516460</v>
      </c>
      <c r="D62" s="628">
        <f>'2.2.Kiadások_részletes '!D22</f>
        <v>420922636</v>
      </c>
      <c r="E62" s="628">
        <f>'2.2.Kiadások_részletes '!E22</f>
        <v>233179148</v>
      </c>
      <c r="F62" s="629">
        <f t="shared" si="18"/>
        <v>55.397150938682231</v>
      </c>
      <c r="G62" s="627"/>
      <c r="H62" s="628"/>
      <c r="I62" s="628"/>
      <c r="J62" s="629"/>
      <c r="K62" s="627">
        <f t="shared" si="20"/>
        <v>30516460</v>
      </c>
      <c r="L62" s="628">
        <f t="shared" si="20"/>
        <v>420922636</v>
      </c>
      <c r="M62" s="628">
        <f t="shared" si="20"/>
        <v>233179148</v>
      </c>
      <c r="N62" s="629">
        <f t="shared" si="19"/>
        <v>55.397150938682231</v>
      </c>
    </row>
    <row r="63" spans="1:14" s="624" customFormat="1" ht="22.9" customHeight="1" x14ac:dyDescent="0.2">
      <c r="A63" s="673" t="s">
        <v>938</v>
      </c>
      <c r="B63" s="634" t="s">
        <v>939</v>
      </c>
      <c r="C63" s="619">
        <f>K63-G63</f>
        <v>0</v>
      </c>
      <c r="D63" s="620">
        <f>L63-H63</f>
        <v>2166000</v>
      </c>
      <c r="E63" s="620">
        <f>M63-I63</f>
        <v>2166000</v>
      </c>
      <c r="F63" s="621">
        <f t="shared" si="18"/>
        <v>100</v>
      </c>
      <c r="G63" s="619"/>
      <c r="H63" s="620"/>
      <c r="I63" s="620"/>
      <c r="J63" s="621"/>
      <c r="K63" s="1082">
        <f>'2.2.Kiadások_részletes '!C23</f>
        <v>0</v>
      </c>
      <c r="L63" s="620">
        <f>'2.2.Kiadások_részletes '!D23</f>
        <v>2166000</v>
      </c>
      <c r="M63" s="620">
        <f>'2.2.Kiadások_részletes '!E23</f>
        <v>2166000</v>
      </c>
      <c r="N63" s="621">
        <f t="shared" si="19"/>
        <v>100</v>
      </c>
    </row>
    <row r="64" spans="1:14" s="624" customFormat="1" ht="22.9" customHeight="1" x14ac:dyDescent="0.2">
      <c r="A64" s="673" t="s">
        <v>487</v>
      </c>
      <c r="B64" s="634" t="s">
        <v>163</v>
      </c>
      <c r="C64" s="619">
        <f t="shared" ref="C64:D64" si="21">K64-G64</f>
        <v>5200000</v>
      </c>
      <c r="D64" s="620">
        <f t="shared" si="21"/>
        <v>8000000</v>
      </c>
      <c r="E64" s="620">
        <f>M64-I64</f>
        <v>2000000</v>
      </c>
      <c r="F64" s="621">
        <f t="shared" si="18"/>
        <v>25</v>
      </c>
      <c r="G64" s="619"/>
      <c r="H64" s="620"/>
      <c r="I64" s="620"/>
      <c r="J64" s="621"/>
      <c r="K64" s="1082">
        <f>'2.2.Kiadások_részletes '!C24</f>
        <v>5200000</v>
      </c>
      <c r="L64" s="620">
        <f>'2.2.Kiadások_részletes '!D24</f>
        <v>8000000</v>
      </c>
      <c r="M64" s="620">
        <f>'2.2.Kiadások_részletes '!E24</f>
        <v>2000000</v>
      </c>
      <c r="N64" s="621">
        <f t="shared" si="19"/>
        <v>25</v>
      </c>
    </row>
    <row r="65" spans="1:14" s="632" customFormat="1" ht="22.5" x14ac:dyDescent="0.2">
      <c r="A65" s="1083" t="s">
        <v>164</v>
      </c>
      <c r="B65" s="635" t="s">
        <v>165</v>
      </c>
      <c r="C65" s="627">
        <f>SUM(C63:C64)</f>
        <v>5200000</v>
      </c>
      <c r="D65" s="628">
        <f>SUM(D63:D64)</f>
        <v>10166000</v>
      </c>
      <c r="E65" s="628">
        <f>SUM(E63:E64)</f>
        <v>4166000</v>
      </c>
      <c r="F65" s="629">
        <f t="shared" si="18"/>
        <v>40.979736376155813</v>
      </c>
      <c r="G65" s="627"/>
      <c r="H65" s="628"/>
      <c r="I65" s="628"/>
      <c r="J65" s="629"/>
      <c r="K65" s="627">
        <f>C65+G65</f>
        <v>5200000</v>
      </c>
      <c r="L65" s="628">
        <f t="shared" si="20"/>
        <v>10166000</v>
      </c>
      <c r="M65" s="628">
        <f t="shared" si="20"/>
        <v>4166000</v>
      </c>
      <c r="N65" s="629">
        <f t="shared" si="19"/>
        <v>40.979736376155813</v>
      </c>
    </row>
    <row r="66" spans="1:14" s="624" customFormat="1" ht="23.25" x14ac:dyDescent="0.2">
      <c r="A66" s="675"/>
      <c r="B66" s="676" t="s">
        <v>180</v>
      </c>
      <c r="C66" s="640">
        <f>SUM(C51,C53:C55,C60,)</f>
        <v>762166629</v>
      </c>
      <c r="D66" s="642">
        <f>SUM(D51,D53:D55,D60)</f>
        <v>2203653519</v>
      </c>
      <c r="E66" s="642">
        <f>SUM(E51,E53:E55,E60,)</f>
        <v>1295039377</v>
      </c>
      <c r="F66" s="641">
        <f t="shared" si="18"/>
        <v>58.767831051211637</v>
      </c>
      <c r="G66" s="640">
        <f>SUM(G51,G53:G55,G60,)</f>
        <v>18372715</v>
      </c>
      <c r="H66" s="642">
        <f>SUM(H51,H53:H55,H60)</f>
        <v>36379862</v>
      </c>
      <c r="I66" s="642">
        <f>SUM(I51,I53:I55,I60)</f>
        <v>34559279</v>
      </c>
      <c r="J66" s="641">
        <f>I66/H66%</f>
        <v>94.99562972503854</v>
      </c>
      <c r="K66" s="640">
        <f>SUM(K51,K53:K55,K60,)</f>
        <v>780539344</v>
      </c>
      <c r="L66" s="642">
        <f>SUM(L51,L53:L55,L60,)</f>
        <v>2240033381</v>
      </c>
      <c r="M66" s="642">
        <f>SUM(M51,M53:M55,M60,)</f>
        <v>1329598656</v>
      </c>
      <c r="N66" s="641">
        <f t="shared" si="19"/>
        <v>59.356198317296418</v>
      </c>
    </row>
    <row r="67" spans="1:14" s="624" customFormat="1" ht="23.25" x14ac:dyDescent="0.2">
      <c r="A67" s="675"/>
      <c r="B67" s="676" t="s">
        <v>181</v>
      </c>
      <c r="C67" s="640">
        <f>SUM(C61:C62,C65)</f>
        <v>103886460</v>
      </c>
      <c r="D67" s="642">
        <f>SUM(D61:D62,D65)</f>
        <v>1674576628</v>
      </c>
      <c r="E67" s="642">
        <f>SUM(E61:E62,E65)</f>
        <v>851930263</v>
      </c>
      <c r="F67" s="641">
        <f t="shared" si="18"/>
        <v>50.874367213490096</v>
      </c>
      <c r="G67" s="640">
        <v>0</v>
      </c>
      <c r="H67" s="642">
        <f>H61+H62+H65</f>
        <v>0</v>
      </c>
      <c r="I67" s="642">
        <f>I61+I62+I65</f>
        <v>0</v>
      </c>
      <c r="J67" s="641"/>
      <c r="K67" s="640">
        <f>SUM(K61:K62,K65)</f>
        <v>103886460</v>
      </c>
      <c r="L67" s="642">
        <f>SUM(L61:L62,L65)</f>
        <v>1674576628</v>
      </c>
      <c r="M67" s="642">
        <f>SUM(M61:M62,M65)</f>
        <v>851930263</v>
      </c>
      <c r="N67" s="641">
        <f t="shared" si="19"/>
        <v>50.874367213490096</v>
      </c>
    </row>
    <row r="68" spans="1:14" s="624" customFormat="1" ht="23.25" x14ac:dyDescent="0.2">
      <c r="A68" s="645" t="s">
        <v>166</v>
      </c>
      <c r="B68" s="646" t="s">
        <v>167</v>
      </c>
      <c r="C68" s="647">
        <f>C66+C67</f>
        <v>866053089</v>
      </c>
      <c r="D68" s="648">
        <f>'2.2.Kiadások_részletes '!D27-H68</f>
        <v>3878230147</v>
      </c>
      <c r="E68" s="648">
        <f>'2.2.Kiadások_részletes '!E27-I68</f>
        <v>2146969639.5999999</v>
      </c>
      <c r="F68" s="649">
        <f t="shared" si="18"/>
        <v>55.359521179030224</v>
      </c>
      <c r="G68" s="647">
        <f>SUM(G66:G67)</f>
        <v>18372715</v>
      </c>
      <c r="H68" s="648">
        <f>SUM(H66:H67)</f>
        <v>36379862</v>
      </c>
      <c r="I68" s="648">
        <f>SUM(I66:I67)</f>
        <v>34559279</v>
      </c>
      <c r="J68" s="649">
        <f>I68/H68%</f>
        <v>94.99562972503854</v>
      </c>
      <c r="K68" s="647">
        <f>K66+K67</f>
        <v>884425804</v>
      </c>
      <c r="L68" s="648">
        <f>L66+L67</f>
        <v>3914610009</v>
      </c>
      <c r="M68" s="648">
        <f>M66+M67</f>
        <v>2181528919</v>
      </c>
      <c r="N68" s="649">
        <f t="shared" si="19"/>
        <v>55.727873631970773</v>
      </c>
    </row>
    <row r="69" spans="1:14" s="624" customFormat="1" ht="23.25" x14ac:dyDescent="0.2">
      <c r="A69" s="634" t="s">
        <v>168</v>
      </c>
      <c r="B69" s="634" t="s">
        <v>118</v>
      </c>
      <c r="C69" s="678">
        <f t="shared" ref="C69:D69" si="22">K69-G69</f>
        <v>1320000</v>
      </c>
      <c r="D69" s="679">
        <f t="shared" si="22"/>
        <v>1320000</v>
      </c>
      <c r="E69" s="679">
        <f>M69-I69</f>
        <v>1319952</v>
      </c>
      <c r="F69" s="677">
        <f t="shared" si="18"/>
        <v>99.99636363636364</v>
      </c>
      <c r="G69" s="678"/>
      <c r="H69" s="679"/>
      <c r="I69" s="679"/>
      <c r="J69" s="677"/>
      <c r="K69" s="1084">
        <f>'2.2.Kiadások_részletes '!C28</f>
        <v>1320000</v>
      </c>
      <c r="L69" s="679">
        <f>'2.2.Kiadások_részletes '!D28</f>
        <v>1320000</v>
      </c>
      <c r="M69" s="679">
        <f>'2.2.Kiadások_részletes '!E28</f>
        <v>1319952</v>
      </c>
      <c r="N69" s="677">
        <f t="shared" si="19"/>
        <v>99.99636363636364</v>
      </c>
    </row>
    <row r="70" spans="1:14" s="624" customFormat="1" ht="23.25" x14ac:dyDescent="0.2">
      <c r="A70" s="634" t="s">
        <v>431</v>
      </c>
      <c r="B70" s="634" t="s">
        <v>479</v>
      </c>
      <c r="C70" s="678">
        <f>'2.2.Kiadások_részletes '!C31</f>
        <v>0</v>
      </c>
      <c r="D70" s="679">
        <f>L70-H70</f>
        <v>41020483</v>
      </c>
      <c r="E70" s="679">
        <f>M70-I70</f>
        <v>41020483</v>
      </c>
      <c r="F70" s="677">
        <f t="shared" si="18"/>
        <v>100</v>
      </c>
      <c r="G70" s="678"/>
      <c r="H70" s="679"/>
      <c r="I70" s="679"/>
      <c r="J70" s="677"/>
      <c r="K70" s="1084">
        <f t="shared" si="20"/>
        <v>0</v>
      </c>
      <c r="L70" s="679">
        <f>'2.2.Kiadások_részletes '!D32</f>
        <v>41020483</v>
      </c>
      <c r="M70" s="679">
        <f>'2.2.Kiadások_részletes '!E32</f>
        <v>41020483</v>
      </c>
      <c r="N70" s="677">
        <f t="shared" si="19"/>
        <v>100</v>
      </c>
    </row>
    <row r="71" spans="1:14" s="624" customFormat="1" ht="23.25" x14ac:dyDescent="0.2">
      <c r="A71" s="634" t="s">
        <v>182</v>
      </c>
      <c r="B71" s="634" t="s">
        <v>183</v>
      </c>
      <c r="C71" s="681">
        <f t="shared" ref="C71:D72" si="23">K71-G71</f>
        <v>1267545551</v>
      </c>
      <c r="D71" s="163">
        <f t="shared" si="23"/>
        <v>1303411840</v>
      </c>
      <c r="E71" s="163">
        <f>M71-I71</f>
        <v>1167471491</v>
      </c>
      <c r="F71" s="680">
        <f t="shared" si="18"/>
        <v>89.570422423046267</v>
      </c>
      <c r="G71" s="681"/>
      <c r="H71" s="163"/>
      <c r="I71" s="163"/>
      <c r="J71" s="680"/>
      <c r="K71" s="1085">
        <f>'2.2.Kiadások_részletes '!C33</f>
        <v>1267545551</v>
      </c>
      <c r="L71" s="163">
        <f>'2.2.Kiadások_részletes '!D33</f>
        <v>1303411840</v>
      </c>
      <c r="M71" s="163">
        <f>'2.2.Kiadások_részletes '!E33</f>
        <v>1167471491</v>
      </c>
      <c r="N71" s="680">
        <f t="shared" si="19"/>
        <v>89.570422423046267</v>
      </c>
    </row>
    <row r="72" spans="1:14" s="624" customFormat="1" ht="23.25" x14ac:dyDescent="0.2">
      <c r="A72" s="634" t="s">
        <v>1186</v>
      </c>
      <c r="B72" s="634" t="s">
        <v>1236</v>
      </c>
      <c r="C72" s="681">
        <f t="shared" si="23"/>
        <v>2816116</v>
      </c>
      <c r="D72" s="163">
        <f t="shared" si="23"/>
        <v>2816116</v>
      </c>
      <c r="E72" s="163">
        <f>M72-I72</f>
        <v>2182249</v>
      </c>
      <c r="F72" s="680">
        <f t="shared" si="18"/>
        <v>77.491445664880288</v>
      </c>
      <c r="G72" s="681"/>
      <c r="H72" s="163"/>
      <c r="I72" s="163"/>
      <c r="J72" s="680"/>
      <c r="K72" s="1085">
        <f>'2.2.Kiadások_részletes '!C34</f>
        <v>2816116</v>
      </c>
      <c r="L72" s="163">
        <f>'2.2.Kiadások_részletes '!D34</f>
        <v>2816116</v>
      </c>
      <c r="M72" s="163">
        <f>'2.2.Kiadások_részletes '!E34</f>
        <v>2182249</v>
      </c>
      <c r="N72" s="680">
        <f t="shared" si="19"/>
        <v>77.491445664880288</v>
      </c>
    </row>
    <row r="73" spans="1:14" s="624" customFormat="1" ht="23.25" x14ac:dyDescent="0.2">
      <c r="A73" s="661" t="s">
        <v>178</v>
      </c>
      <c r="B73" s="662" t="s">
        <v>21</v>
      </c>
      <c r="C73" s="647">
        <f>SUM(C69:C72)</f>
        <v>1271681667</v>
      </c>
      <c r="D73" s="648">
        <f>'2.2.Kiadások_részletes '!D35</f>
        <v>1348568439</v>
      </c>
      <c r="E73" s="648">
        <f>'2.2.Kiadások_részletes '!E35</f>
        <v>1209811926</v>
      </c>
      <c r="F73" s="649">
        <f t="shared" si="18"/>
        <v>89.710828980775219</v>
      </c>
      <c r="G73" s="647">
        <f>SUM(G69:G72)</f>
        <v>0</v>
      </c>
      <c r="H73" s="648">
        <f>SUM(H69:H72)</f>
        <v>0</v>
      </c>
      <c r="I73" s="648">
        <f>SUM(I69:I72)</f>
        <v>0</v>
      </c>
      <c r="J73" s="649"/>
      <c r="K73" s="647">
        <f t="shared" si="20"/>
        <v>1271681667</v>
      </c>
      <c r="L73" s="648">
        <f t="shared" si="20"/>
        <v>1348568439</v>
      </c>
      <c r="M73" s="648">
        <f t="shared" si="20"/>
        <v>1209811926</v>
      </c>
      <c r="N73" s="649">
        <f t="shared" si="19"/>
        <v>89.710828980775219</v>
      </c>
    </row>
    <row r="74" spans="1:14" s="624" customFormat="1" ht="24" thickBot="1" x14ac:dyDescent="0.25">
      <c r="A74" s="682"/>
      <c r="B74" s="665" t="s">
        <v>201</v>
      </c>
      <c r="C74" s="666">
        <f>SUM(C68,C73)</f>
        <v>2137734756</v>
      </c>
      <c r="D74" s="667">
        <f>SUM(D68,D73)</f>
        <v>5226798586</v>
      </c>
      <c r="E74" s="667">
        <f>SUM(E68,E73)</f>
        <v>3356781565.5999999</v>
      </c>
      <c r="F74" s="668">
        <f t="shared" si="18"/>
        <v>64.222516141929631</v>
      </c>
      <c r="G74" s="1108">
        <f>SUM(G68,G73)</f>
        <v>18372715</v>
      </c>
      <c r="H74" s="667">
        <f>SUM(H68,H73)</f>
        <v>36379862</v>
      </c>
      <c r="I74" s="667">
        <f>SUM(I68,I73)</f>
        <v>34559279</v>
      </c>
      <c r="J74" s="668">
        <f>I74/H74%</f>
        <v>94.99562972503854</v>
      </c>
      <c r="K74" s="666">
        <f>C74+G74</f>
        <v>2156107471</v>
      </c>
      <c r="L74" s="667">
        <f>D74+H74</f>
        <v>5263178448</v>
      </c>
      <c r="M74" s="667">
        <f t="shared" si="20"/>
        <v>3391340844.5999999</v>
      </c>
      <c r="N74" s="668">
        <f t="shared" si="19"/>
        <v>64.435224420116413</v>
      </c>
    </row>
    <row r="75" spans="1:14" ht="15" customHeight="1" x14ac:dyDescent="0.3">
      <c r="I75" s="683"/>
    </row>
    <row r="76" spans="1:14" ht="15" customHeight="1" x14ac:dyDescent="0.3">
      <c r="K76" s="683"/>
      <c r="L76" s="683"/>
      <c r="M76" s="683"/>
      <c r="N76" s="683"/>
    </row>
  </sheetData>
  <mergeCells count="15">
    <mergeCell ref="A1:N1"/>
    <mergeCell ref="A2:N2"/>
    <mergeCell ref="A3:N3"/>
    <mergeCell ref="C7:F7"/>
    <mergeCell ref="G7:J7"/>
    <mergeCell ref="K7:N7"/>
    <mergeCell ref="A7:A8"/>
    <mergeCell ref="B7:B8"/>
    <mergeCell ref="A4:Z4"/>
    <mergeCell ref="M5:N5"/>
    <mergeCell ref="A49:A50"/>
    <mergeCell ref="B49:B50"/>
    <mergeCell ref="C49:F49"/>
    <mergeCell ref="G49:J49"/>
    <mergeCell ref="K49:N49"/>
  </mergeCells>
  <hyperlinks>
    <hyperlink ref="O1" location="Tartalom!A1" display="Tartalom!A1" xr:uid="{00000000-0004-0000-0600-000000000000}"/>
  </hyperlinks>
  <printOptions horizontalCentered="1"/>
  <pageMargins left="0" right="0" top="0.19685039370078741" bottom="0.19685039370078741" header="0.31496062992125984" footer="0.31496062992125984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D81"/>
  <sheetViews>
    <sheetView view="pageBreakPreview" topLeftCell="C20" zoomScale="40" zoomScaleSheetLayoutView="40" workbookViewId="0">
      <selection activeCell="C20" sqref="A1:XFD1048576"/>
    </sheetView>
  </sheetViews>
  <sheetFormatPr defaultColWidth="9.140625" defaultRowHeight="15" customHeight="1" x14ac:dyDescent="0.2"/>
  <cols>
    <col min="1" max="1" width="17.85546875" style="35" bestFit="1" customWidth="1"/>
    <col min="2" max="2" width="131.28515625" style="35" customWidth="1"/>
    <col min="3" max="3" width="29" style="35" customWidth="1"/>
    <col min="4" max="4" width="28.7109375" style="35" customWidth="1"/>
    <col min="5" max="5" width="28.85546875" style="35" customWidth="1"/>
    <col min="6" max="6" width="18.140625" style="35" customWidth="1"/>
    <col min="7" max="9" width="29" style="35" customWidth="1"/>
    <col min="10" max="10" width="18" style="35" customWidth="1"/>
    <col min="11" max="13" width="28.7109375" style="35" customWidth="1"/>
    <col min="14" max="14" width="17.7109375" style="35" customWidth="1"/>
    <col min="15" max="16" width="28.7109375" style="35" customWidth="1"/>
    <col min="17" max="17" width="29.140625" style="35" customWidth="1"/>
    <col min="18" max="18" width="18.140625" style="35" customWidth="1"/>
    <col min="19" max="21" width="0" style="35" hidden="1" customWidth="1"/>
    <col min="22" max="28" width="0.5703125" style="35" hidden="1" customWidth="1"/>
    <col min="29" max="29" width="6.85546875" style="35" customWidth="1"/>
    <col min="30" max="31" width="9.140625" style="35"/>
    <col min="32" max="32" width="10.140625" style="35" bestFit="1" customWidth="1"/>
    <col min="33" max="16384" width="9.140625" style="35"/>
  </cols>
  <sheetData>
    <row r="1" spans="1:19" ht="26.25" x14ac:dyDescent="0.4">
      <c r="A1" s="1992" t="str">
        <f>Tartalom!A1</f>
        <v>Pilisvörösvár Város Önkormányzata Képviselő-testületének 9/2023. (IV. 20.) önkormányzati rendelete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992"/>
      <c r="N1" s="1992"/>
      <c r="O1" s="1992"/>
      <c r="P1" s="2015"/>
      <c r="Q1" s="2015"/>
      <c r="R1" s="2015"/>
      <c r="S1" s="417" t="s">
        <v>893</v>
      </c>
    </row>
    <row r="2" spans="1:19" ht="26.25" x14ac:dyDescent="0.4">
      <c r="A2" s="1992" t="str">
        <f>Tartalom!A2</f>
        <v>Pilisvörösvár Város Önkormányzata 2022. évi zárszámadásáról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992"/>
      <c r="N2" s="1992"/>
      <c r="O2" s="1992"/>
      <c r="P2" s="2015"/>
      <c r="Q2" s="2015"/>
      <c r="R2" s="2015"/>
    </row>
    <row r="3" spans="1:19" ht="15" customHeight="1" x14ac:dyDescent="0.4">
      <c r="A3" s="687"/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</row>
    <row r="4" spans="1:19" ht="29.25" customHeight="1" x14ac:dyDescent="0.4">
      <c r="A4" s="1992" t="str">
        <f>Tartalom!B11</f>
        <v>Pilisvörösvári Polgármesteri Hivatal költségvetése kötelező és önként vállalt feladat szerinti bontásban</v>
      </c>
      <c r="B4" s="1992"/>
      <c r="C4" s="1992"/>
      <c r="D4" s="1992"/>
      <c r="E4" s="1992"/>
      <c r="F4" s="1992"/>
      <c r="G4" s="1992"/>
      <c r="H4" s="1992"/>
      <c r="I4" s="1992"/>
      <c r="J4" s="1992"/>
      <c r="K4" s="1992"/>
      <c r="L4" s="1992"/>
      <c r="M4" s="1992"/>
      <c r="N4" s="1992"/>
      <c r="O4" s="1992"/>
      <c r="P4" s="2015"/>
      <c r="Q4" s="2015"/>
      <c r="R4" s="2015"/>
    </row>
    <row r="5" spans="1:19" ht="30.75" x14ac:dyDescent="0.45">
      <c r="A5" s="684"/>
      <c r="B5" s="684"/>
      <c r="C5" s="684"/>
      <c r="D5" s="684"/>
      <c r="E5" s="684"/>
      <c r="F5" s="684"/>
      <c r="G5" s="684"/>
      <c r="H5" s="684"/>
      <c r="I5" s="684"/>
      <c r="J5" s="684"/>
      <c r="K5" s="684"/>
      <c r="L5" s="684"/>
      <c r="M5" s="684"/>
      <c r="N5" s="684"/>
      <c r="O5" s="684"/>
      <c r="P5" s="684"/>
      <c r="Q5" s="2016" t="s">
        <v>13</v>
      </c>
      <c r="R5" s="2017"/>
    </row>
    <row r="6" spans="1:19" ht="30.75" x14ac:dyDescent="0.45">
      <c r="A6" s="684"/>
      <c r="B6" s="684"/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611"/>
      <c r="R6" s="611" t="s">
        <v>469</v>
      </c>
      <c r="S6" s="611"/>
    </row>
    <row r="7" spans="1:19" ht="31.5" thickBot="1" x14ac:dyDescent="0.5">
      <c r="A7" s="684"/>
      <c r="B7" s="684"/>
      <c r="C7" s="684"/>
      <c r="D7" s="684"/>
      <c r="E7" s="684"/>
      <c r="F7" s="684"/>
      <c r="G7" s="684"/>
      <c r="H7" s="684"/>
      <c r="I7" s="684"/>
      <c r="J7" s="684"/>
      <c r="K7" s="684"/>
      <c r="L7" s="684"/>
      <c r="M7" s="684"/>
      <c r="N7" s="684"/>
      <c r="O7" s="684"/>
      <c r="P7" s="684"/>
      <c r="Q7" s="685"/>
      <c r="R7" s="686"/>
      <c r="S7" s="611"/>
    </row>
    <row r="8" spans="1:19" s="687" customFormat="1" ht="26.25" x14ac:dyDescent="0.4">
      <c r="A8" s="2006" t="s">
        <v>216</v>
      </c>
      <c r="B8" s="2008" t="s">
        <v>465</v>
      </c>
      <c r="C8" s="2003" t="s">
        <v>1299</v>
      </c>
      <c r="D8" s="2004"/>
      <c r="E8" s="2004"/>
      <c r="F8" s="2005"/>
      <c r="G8" s="2003" t="s">
        <v>1300</v>
      </c>
      <c r="H8" s="2004"/>
      <c r="I8" s="2004"/>
      <c r="J8" s="2005"/>
      <c r="K8" s="2012" t="s">
        <v>1301</v>
      </c>
      <c r="L8" s="2013"/>
      <c r="M8" s="2013"/>
      <c r="N8" s="2014"/>
      <c r="O8" s="2003" t="s">
        <v>292</v>
      </c>
      <c r="P8" s="2004"/>
      <c r="Q8" s="2004"/>
      <c r="R8" s="2005"/>
    </row>
    <row r="9" spans="1:19" s="612" customFormat="1" ht="154.15" customHeight="1" x14ac:dyDescent="0.35">
      <c r="A9" s="2007"/>
      <c r="B9" s="2009" t="s">
        <v>465</v>
      </c>
      <c r="C9" s="1100" t="s">
        <v>896</v>
      </c>
      <c r="D9" s="671" t="s">
        <v>1149</v>
      </c>
      <c r="E9" s="671" t="s">
        <v>1150</v>
      </c>
      <c r="F9" s="672" t="s">
        <v>592</v>
      </c>
      <c r="G9" s="1100" t="s">
        <v>897</v>
      </c>
      <c r="H9" s="671" t="s">
        <v>1156</v>
      </c>
      <c r="I9" s="671" t="s">
        <v>1152</v>
      </c>
      <c r="J9" s="672" t="s">
        <v>592</v>
      </c>
      <c r="K9" s="1100" t="s">
        <v>521</v>
      </c>
      <c r="L9" s="671" t="s">
        <v>1157</v>
      </c>
      <c r="M9" s="671" t="s">
        <v>1158</v>
      </c>
      <c r="N9" s="672" t="s">
        <v>592</v>
      </c>
      <c r="O9" s="1100" t="s">
        <v>522</v>
      </c>
      <c r="P9" s="671" t="s">
        <v>1153</v>
      </c>
      <c r="Q9" s="671" t="s">
        <v>1154</v>
      </c>
      <c r="R9" s="672" t="s">
        <v>592</v>
      </c>
    </row>
    <row r="10" spans="1:19" s="710" customFormat="1" ht="23.25" x14ac:dyDescent="0.35">
      <c r="A10" s="618" t="s">
        <v>226</v>
      </c>
      <c r="B10" s="760" t="s">
        <v>225</v>
      </c>
      <c r="C10" s="1131">
        <f>'2.1.Bevételek_részletes'!G8</f>
        <v>0</v>
      </c>
      <c r="D10" s="1132">
        <f>'2.1.Bevételek_részletes'!H8</f>
        <v>0</v>
      </c>
      <c r="E10" s="1132">
        <f>'2.1.Bevételek_részletes'!I8</f>
        <v>0</v>
      </c>
      <c r="F10" s="1114"/>
      <c r="G10" s="1131"/>
      <c r="H10" s="1132"/>
      <c r="I10" s="1132"/>
      <c r="J10" s="1114"/>
      <c r="K10" s="1131"/>
      <c r="L10" s="1132"/>
      <c r="M10" s="1132"/>
      <c r="N10" s="1114"/>
      <c r="O10" s="1131">
        <f>C10+G10+K10</f>
        <v>0</v>
      </c>
      <c r="P10" s="1132">
        <f>D10+H10+L10</f>
        <v>0</v>
      </c>
      <c r="Q10" s="1132">
        <f>E10+I10+M10</f>
        <v>0</v>
      </c>
      <c r="R10" s="1114"/>
    </row>
    <row r="11" spans="1:19" s="710" customFormat="1" ht="23.25" x14ac:dyDescent="0.35">
      <c r="A11" s="618" t="s">
        <v>401</v>
      </c>
      <c r="B11" s="760" t="s">
        <v>400</v>
      </c>
      <c r="C11" s="1131"/>
      <c r="D11" s="1132"/>
      <c r="E11" s="1132"/>
      <c r="F11" s="1114"/>
      <c r="G11" s="1131"/>
      <c r="H11" s="1132"/>
      <c r="I11" s="1132"/>
      <c r="J11" s="1114"/>
      <c r="K11" s="1131"/>
      <c r="L11" s="1132"/>
      <c r="M11" s="1132"/>
      <c r="N11" s="1114"/>
      <c r="O11" s="1131"/>
      <c r="P11" s="1132"/>
      <c r="Q11" s="1132"/>
      <c r="R11" s="1114"/>
    </row>
    <row r="12" spans="1:19" s="710" customFormat="1" ht="23.25" x14ac:dyDescent="0.35">
      <c r="A12" s="618" t="s">
        <v>228</v>
      </c>
      <c r="B12" s="760" t="s">
        <v>227</v>
      </c>
      <c r="C12" s="1131">
        <f t="shared" ref="C12:D13" si="0">O12-K12-G12</f>
        <v>0</v>
      </c>
      <c r="D12" s="1132">
        <f t="shared" si="0"/>
        <v>15935018</v>
      </c>
      <c r="E12" s="1132">
        <f>Q12-M12-I12</f>
        <v>16739801</v>
      </c>
      <c r="F12" s="1113">
        <f t="shared" ref="F12:F13" si="1">E12/D12%</f>
        <v>105.05040533998769</v>
      </c>
      <c r="G12" s="1131"/>
      <c r="H12" s="1132"/>
      <c r="I12" s="1132"/>
      <c r="J12" s="1114"/>
      <c r="K12" s="1131"/>
      <c r="L12" s="1132"/>
      <c r="M12" s="1132"/>
      <c r="N12" s="1114"/>
      <c r="O12" s="1131">
        <f>'2.1.Bevételek_részletes'!G10</f>
        <v>0</v>
      </c>
      <c r="P12" s="1132">
        <f>'2.1.Bevételek_részletes'!H10</f>
        <v>15935018</v>
      </c>
      <c r="Q12" s="1132">
        <f>'2.1.Bevételek_részletes'!I10</f>
        <v>16739801</v>
      </c>
      <c r="R12" s="1113">
        <f t="shared" ref="R12:R13" si="2">Q12/P12%</f>
        <v>105.05040533998769</v>
      </c>
    </row>
    <row r="13" spans="1:19" s="710" customFormat="1" ht="22.5" x14ac:dyDescent="0.3">
      <c r="A13" s="625" t="s">
        <v>230</v>
      </c>
      <c r="B13" s="626" t="s">
        <v>229</v>
      </c>
      <c r="C13" s="1133">
        <f t="shared" si="0"/>
        <v>0</v>
      </c>
      <c r="D13" s="1134">
        <f t="shared" si="0"/>
        <v>15935018</v>
      </c>
      <c r="E13" s="1134">
        <f>Q13-M13-I13</f>
        <v>16739801</v>
      </c>
      <c r="F13" s="1135">
        <f t="shared" si="1"/>
        <v>105.05040533998769</v>
      </c>
      <c r="G13" s="1133">
        <f>SUM(G10:G12)</f>
        <v>0</v>
      </c>
      <c r="H13" s="1134">
        <f>SUM(H10:H12)</f>
        <v>0</v>
      </c>
      <c r="I13" s="1134">
        <f>SUM(I10:I12)</f>
        <v>0</v>
      </c>
      <c r="J13" s="1136"/>
      <c r="K13" s="1133">
        <f>SUM(K10:K12)</f>
        <v>0</v>
      </c>
      <c r="L13" s="1134">
        <f>SUM(L10:L12)</f>
        <v>0</v>
      </c>
      <c r="M13" s="1134">
        <f>SUM(M10:M12)</f>
        <v>0</v>
      </c>
      <c r="N13" s="1136"/>
      <c r="O13" s="1133">
        <f>SUM(O10:O12)</f>
        <v>0</v>
      </c>
      <c r="P13" s="1134">
        <f>SUM(P10:P12)</f>
        <v>15935018</v>
      </c>
      <c r="Q13" s="1134">
        <f>SUM(Q10:Q12)</f>
        <v>16739801</v>
      </c>
      <c r="R13" s="1135">
        <f t="shared" si="2"/>
        <v>105.05040533998769</v>
      </c>
    </row>
    <row r="14" spans="1:19" s="612" customFormat="1" ht="23.25" x14ac:dyDescent="0.35">
      <c r="A14" s="625" t="s">
        <v>234</v>
      </c>
      <c r="B14" s="626" t="s">
        <v>233</v>
      </c>
      <c r="C14" s="1133">
        <f>'2.1.Bevételek_részletes'!G14</f>
        <v>0</v>
      </c>
      <c r="D14" s="1134">
        <f>'2.1.Bevételek_részletes'!H14</f>
        <v>0</v>
      </c>
      <c r="E14" s="1134">
        <f>'2.1.Bevételek_részletes'!I14</f>
        <v>0</v>
      </c>
      <c r="F14" s="1136"/>
      <c r="G14" s="1133"/>
      <c r="H14" s="1134"/>
      <c r="I14" s="1134"/>
      <c r="J14" s="1136"/>
      <c r="K14" s="1133"/>
      <c r="L14" s="1134"/>
      <c r="M14" s="1134"/>
      <c r="N14" s="1136"/>
      <c r="O14" s="1133">
        <f t="shared" ref="O14:Q17" si="3">C14+G14+K14</f>
        <v>0</v>
      </c>
      <c r="P14" s="1134">
        <f t="shared" si="3"/>
        <v>0</v>
      </c>
      <c r="Q14" s="1134">
        <f t="shared" si="3"/>
        <v>0</v>
      </c>
      <c r="R14" s="1136"/>
    </row>
    <row r="15" spans="1:19" s="612" customFormat="1" ht="23.25" x14ac:dyDescent="0.35">
      <c r="A15" s="688" t="s">
        <v>90</v>
      </c>
      <c r="B15" s="1137" t="s">
        <v>99</v>
      </c>
      <c r="C15" s="1131">
        <f>'2.1.Bevételek_részletes'!G15</f>
        <v>0</v>
      </c>
      <c r="D15" s="1132">
        <f>'2.1.Bevételek_részletes'!H15</f>
        <v>0</v>
      </c>
      <c r="E15" s="1132">
        <f>'2.1.Bevételek_részletes'!I15</f>
        <v>0</v>
      </c>
      <c r="F15" s="1136"/>
      <c r="G15" s="1133"/>
      <c r="H15" s="1134"/>
      <c r="I15" s="1134"/>
      <c r="J15" s="1136"/>
      <c r="K15" s="1133"/>
      <c r="L15" s="1134"/>
      <c r="M15" s="1134"/>
      <c r="N15" s="1136"/>
      <c r="O15" s="1133">
        <f t="shared" si="3"/>
        <v>0</v>
      </c>
      <c r="P15" s="1134">
        <f t="shared" si="3"/>
        <v>0</v>
      </c>
      <c r="Q15" s="1134">
        <f t="shared" si="3"/>
        <v>0</v>
      </c>
      <c r="R15" s="1136"/>
    </row>
    <row r="16" spans="1:19" s="710" customFormat="1" ht="23.25" x14ac:dyDescent="0.35">
      <c r="A16" s="618" t="s">
        <v>65</v>
      </c>
      <c r="B16" s="760" t="s">
        <v>1297</v>
      </c>
      <c r="C16" s="1131">
        <f>'2.1.Bevételek_részletes'!G16</f>
        <v>0</v>
      </c>
      <c r="D16" s="1132">
        <f>'2.1.Bevételek_részletes'!H16</f>
        <v>0</v>
      </c>
      <c r="E16" s="1132">
        <f>'2.1.Bevételek_részletes'!I16</f>
        <v>0</v>
      </c>
      <c r="F16" s="1136"/>
      <c r="G16" s="1133"/>
      <c r="H16" s="1134"/>
      <c r="I16" s="1134"/>
      <c r="J16" s="1136"/>
      <c r="K16" s="1133"/>
      <c r="L16" s="1134"/>
      <c r="M16" s="1134"/>
      <c r="N16" s="1136"/>
      <c r="O16" s="1133">
        <f t="shared" si="3"/>
        <v>0</v>
      </c>
      <c r="P16" s="1134">
        <f t="shared" si="3"/>
        <v>0</v>
      </c>
      <c r="Q16" s="1134">
        <f t="shared" si="3"/>
        <v>0</v>
      </c>
      <c r="R16" s="1136"/>
    </row>
    <row r="17" spans="1:32" s="710" customFormat="1" ht="23.25" x14ac:dyDescent="0.35">
      <c r="A17" s="618" t="s">
        <v>235</v>
      </c>
      <c r="B17" s="760" t="s">
        <v>95</v>
      </c>
      <c r="C17" s="1131">
        <f>'2.1.Bevételek_részletes'!G17</f>
        <v>0</v>
      </c>
      <c r="D17" s="1132">
        <f>'2.1.Bevételek_részletes'!H17</f>
        <v>0</v>
      </c>
      <c r="E17" s="1132">
        <f>'2.1.Bevételek_részletes'!I17</f>
        <v>0</v>
      </c>
      <c r="F17" s="1113"/>
      <c r="G17" s="1133"/>
      <c r="H17" s="1134"/>
      <c r="I17" s="1134"/>
      <c r="J17" s="1136"/>
      <c r="K17" s="1133"/>
      <c r="L17" s="1134"/>
      <c r="M17" s="1134"/>
      <c r="N17" s="1136"/>
      <c r="O17" s="1131">
        <f t="shared" si="3"/>
        <v>0</v>
      </c>
      <c r="P17" s="1132">
        <f t="shared" si="3"/>
        <v>0</v>
      </c>
      <c r="Q17" s="1132">
        <f t="shared" si="3"/>
        <v>0</v>
      </c>
      <c r="R17" s="1113"/>
    </row>
    <row r="18" spans="1:32" s="710" customFormat="1" ht="22.5" x14ac:dyDescent="0.3">
      <c r="A18" s="625" t="s">
        <v>237</v>
      </c>
      <c r="B18" s="626" t="s">
        <v>236</v>
      </c>
      <c r="C18" s="1133">
        <f>SUM(C15:C17)</f>
        <v>0</v>
      </c>
      <c r="D18" s="1134">
        <f>SUM(D15:D17)</f>
        <v>0</v>
      </c>
      <c r="E18" s="1134">
        <f>SUM(E15:E17)</f>
        <v>0</v>
      </c>
      <c r="F18" s="1135"/>
      <c r="G18" s="1133">
        <f t="shared" ref="G18:P18" si="4">SUM(G15:G17)</f>
        <v>0</v>
      </c>
      <c r="H18" s="1134">
        <f t="shared" si="4"/>
        <v>0</v>
      </c>
      <c r="I18" s="1134">
        <f t="shared" si="4"/>
        <v>0</v>
      </c>
      <c r="J18" s="1136"/>
      <c r="K18" s="1133">
        <f t="shared" si="4"/>
        <v>0</v>
      </c>
      <c r="L18" s="1134">
        <f t="shared" si="4"/>
        <v>0</v>
      </c>
      <c r="M18" s="1134">
        <f t="shared" si="4"/>
        <v>0</v>
      </c>
      <c r="N18" s="1136"/>
      <c r="O18" s="1133">
        <f t="shared" si="4"/>
        <v>0</v>
      </c>
      <c r="P18" s="1134">
        <f t="shared" si="4"/>
        <v>0</v>
      </c>
      <c r="Q18" s="1134">
        <f>SUM(Q15:Q17)</f>
        <v>0</v>
      </c>
      <c r="R18" s="1135"/>
    </row>
    <row r="19" spans="1:32" s="612" customFormat="1" ht="23.25" x14ac:dyDescent="0.35">
      <c r="A19" s="618" t="s">
        <v>239</v>
      </c>
      <c r="B19" s="634" t="s">
        <v>238</v>
      </c>
      <c r="C19" s="1131">
        <f>'2.1.Bevételek_részletes'!G19-G19</f>
        <v>0</v>
      </c>
      <c r="D19" s="1132">
        <f>'2.1.Bevételek_részletes'!H19-H19</f>
        <v>0</v>
      </c>
      <c r="E19" s="1132">
        <f>'2.1.Bevételek_részletes'!I19-I19</f>
        <v>0</v>
      </c>
      <c r="F19" s="1113"/>
      <c r="G19" s="1131"/>
      <c r="H19" s="1132"/>
      <c r="I19" s="1132"/>
      <c r="J19" s="1113"/>
      <c r="K19" s="1131"/>
      <c r="L19" s="1132"/>
      <c r="M19" s="1132"/>
      <c r="N19" s="1114"/>
      <c r="O19" s="1131">
        <f t="shared" ref="O19:Q20" si="5">C19+G19+K19</f>
        <v>0</v>
      </c>
      <c r="P19" s="1132">
        <f t="shared" si="5"/>
        <v>0</v>
      </c>
      <c r="Q19" s="1132">
        <f t="shared" si="5"/>
        <v>0</v>
      </c>
      <c r="R19" s="1113"/>
    </row>
    <row r="20" spans="1:32" s="612" customFormat="1" ht="23.25" x14ac:dyDescent="0.35">
      <c r="A20" s="618" t="s">
        <v>241</v>
      </c>
      <c r="B20" s="760" t="s">
        <v>72</v>
      </c>
      <c r="C20" s="1131">
        <f>'2.1.Bevételek_részletes'!G20-G20-K20</f>
        <v>0</v>
      </c>
      <c r="D20" s="1132">
        <f>'2.1.Bevételek_részletes'!H20-H20-L20</f>
        <v>0</v>
      </c>
      <c r="E20" s="1132">
        <f>'2.1.Bevételek_részletes'!I20-I20-M20</f>
        <v>0</v>
      </c>
      <c r="F20" s="1113"/>
      <c r="G20" s="1131">
        <v>900000</v>
      </c>
      <c r="H20" s="1132">
        <v>900000</v>
      </c>
      <c r="I20" s="1132">
        <v>1045977</v>
      </c>
      <c r="J20" s="1113">
        <f t="shared" ref="J20" si="6">I20/H20%</f>
        <v>116.21966666666667</v>
      </c>
      <c r="K20" s="1131">
        <v>145000000</v>
      </c>
      <c r="L20" s="1132">
        <v>176406095</v>
      </c>
      <c r="M20" s="1132">
        <v>203656487</v>
      </c>
      <c r="N20" s="1113">
        <f>M20/L20%</f>
        <v>115.44753428162446</v>
      </c>
      <c r="O20" s="1131">
        <f t="shared" si="5"/>
        <v>145900000</v>
      </c>
      <c r="P20" s="1132">
        <f t="shared" si="5"/>
        <v>177306095</v>
      </c>
      <c r="Q20" s="1132">
        <f t="shared" si="5"/>
        <v>204702464</v>
      </c>
      <c r="R20" s="1113">
        <f t="shared" ref="R20:R30" si="7">Q20/P20%</f>
        <v>115.45145360062213</v>
      </c>
    </row>
    <row r="21" spans="1:32" s="612" customFormat="1" ht="23.25" x14ac:dyDescent="0.35">
      <c r="A21" s="618" t="s">
        <v>243</v>
      </c>
      <c r="B21" s="760" t="s">
        <v>67</v>
      </c>
      <c r="C21" s="1131">
        <f>'2.1.Bevételek_részletes'!G21</f>
        <v>2000000</v>
      </c>
      <c r="D21" s="1132">
        <f>'2.1.Bevételek_részletes'!H21</f>
        <v>2000000</v>
      </c>
      <c r="E21" s="1132">
        <f>'2.1.Bevételek_részletes'!I21</f>
        <v>3225351</v>
      </c>
      <c r="F21" s="1113">
        <f t="shared" ref="F21:F30" si="8">E21/D21%</f>
        <v>161.26755</v>
      </c>
      <c r="G21" s="1131"/>
      <c r="H21" s="1132"/>
      <c r="I21" s="1132"/>
      <c r="J21" s="1113"/>
      <c r="K21" s="1131"/>
      <c r="L21" s="1132"/>
      <c r="M21" s="1132"/>
      <c r="N21" s="1114"/>
      <c r="O21" s="1131">
        <f t="shared" ref="O21:P23" si="9">C21+G21+K21</f>
        <v>2000000</v>
      </c>
      <c r="P21" s="1132">
        <f t="shared" si="9"/>
        <v>2000000</v>
      </c>
      <c r="Q21" s="1132">
        <f>E21+J21+M21</f>
        <v>3225351</v>
      </c>
      <c r="R21" s="1113">
        <f t="shared" si="7"/>
        <v>161.26755</v>
      </c>
    </row>
    <row r="22" spans="1:32" s="612" customFormat="1" ht="23.25" x14ac:dyDescent="0.35">
      <c r="A22" s="618" t="s">
        <v>245</v>
      </c>
      <c r="B22" s="760" t="s">
        <v>244</v>
      </c>
      <c r="C22" s="1131">
        <f>'2.1.Bevételek_részletes'!G22</f>
        <v>0</v>
      </c>
      <c r="D22" s="1132">
        <f>'2.1.Bevételek_részletes'!H22</f>
        <v>0</v>
      </c>
      <c r="E22" s="1132">
        <f>'2.1.Bevételek_részletes'!I22</f>
        <v>0</v>
      </c>
      <c r="F22" s="1113"/>
      <c r="G22" s="1131"/>
      <c r="H22" s="1132"/>
      <c r="I22" s="1132"/>
      <c r="J22" s="1113"/>
      <c r="K22" s="1131"/>
      <c r="L22" s="1132"/>
      <c r="M22" s="1132"/>
      <c r="N22" s="1114"/>
      <c r="O22" s="1131">
        <f t="shared" si="9"/>
        <v>0</v>
      </c>
      <c r="P22" s="1132">
        <f t="shared" si="9"/>
        <v>0</v>
      </c>
      <c r="Q22" s="1132">
        <f>E22+J22+M22</f>
        <v>0</v>
      </c>
      <c r="R22" s="1113"/>
    </row>
    <row r="23" spans="1:32" s="612" customFormat="1" ht="23.25" x14ac:dyDescent="0.35">
      <c r="A23" s="618" t="s">
        <v>247</v>
      </c>
      <c r="B23" s="760" t="s">
        <v>246</v>
      </c>
      <c r="C23" s="1131">
        <f>'2.1.Bevételek_részletes'!G23</f>
        <v>18190000</v>
      </c>
      <c r="D23" s="1132">
        <f>'2.1.Bevételek_részletes'!H23</f>
        <v>25710992</v>
      </c>
      <c r="E23" s="1132">
        <f>'2.1.Bevételek_részletes'!I23</f>
        <v>28281572</v>
      </c>
      <c r="F23" s="1113">
        <f t="shared" si="8"/>
        <v>109.99798063023006</v>
      </c>
      <c r="G23" s="1131"/>
      <c r="H23" s="1132"/>
      <c r="I23" s="1132"/>
      <c r="J23" s="1113"/>
      <c r="K23" s="1131"/>
      <c r="L23" s="1132"/>
      <c r="M23" s="1132"/>
      <c r="N23" s="1114"/>
      <c r="O23" s="1131">
        <f>'12. Működési bev. (B3,B4)'!H37</f>
        <v>18190000</v>
      </c>
      <c r="P23" s="1132">
        <f t="shared" si="9"/>
        <v>25710992</v>
      </c>
      <c r="Q23" s="1132">
        <f>E23+J23+M23</f>
        <v>28281572</v>
      </c>
      <c r="R23" s="1113">
        <f t="shared" si="7"/>
        <v>109.99798063023006</v>
      </c>
    </row>
    <row r="24" spans="1:32" s="612" customFormat="1" ht="23.25" x14ac:dyDescent="0.35">
      <c r="A24" s="618" t="s">
        <v>41</v>
      </c>
      <c r="B24" s="760" t="s">
        <v>1179</v>
      </c>
      <c r="C24" s="1131">
        <f t="shared" ref="C24:D26" si="10">O24-K24-G24</f>
        <v>5681914</v>
      </c>
      <c r="D24" s="1132">
        <f t="shared" si="10"/>
        <v>7598766</v>
      </c>
      <c r="E24" s="1132">
        <f>Q24-M24-I24</f>
        <v>9108172</v>
      </c>
      <c r="F24" s="1113">
        <f t="shared" si="8"/>
        <v>119.86383052195579</v>
      </c>
      <c r="G24" s="1131">
        <v>270000</v>
      </c>
      <c r="H24" s="1132">
        <v>270000</v>
      </c>
      <c r="I24" s="1132">
        <v>282398</v>
      </c>
      <c r="J24" s="1113">
        <f t="shared" ref="J24:J25" si="11">I24/H24%</f>
        <v>104.59185185185186</v>
      </c>
      <c r="K24" s="1131">
        <v>39720614</v>
      </c>
      <c r="L24" s="1132">
        <v>41790543</v>
      </c>
      <c r="M24" s="1132">
        <v>55674360</v>
      </c>
      <c r="N24" s="1113">
        <f>M24/L24%</f>
        <v>133.22238957268394</v>
      </c>
      <c r="O24" s="1131">
        <f>'12. Működési bev. (B3,B4)'!H38</f>
        <v>45672528</v>
      </c>
      <c r="P24" s="1138">
        <f>'12. Működési bev. (B3,B4)'!I38</f>
        <v>49659309</v>
      </c>
      <c r="Q24" s="1138">
        <f>'12. Működési bev. (B3,B4)'!J38</f>
        <v>65064930</v>
      </c>
      <c r="R24" s="1113">
        <f t="shared" si="7"/>
        <v>131.02262457981442</v>
      </c>
    </row>
    <row r="25" spans="1:32" s="612" customFormat="1" ht="23.25" x14ac:dyDescent="0.35">
      <c r="A25" s="618" t="s">
        <v>249</v>
      </c>
      <c r="B25" s="760" t="s">
        <v>47</v>
      </c>
      <c r="C25" s="1139">
        <f>O25-K25-G25</f>
        <v>5200000</v>
      </c>
      <c r="D25" s="1132">
        <f t="shared" si="10"/>
        <v>10747832</v>
      </c>
      <c r="E25" s="1132">
        <f t="shared" ref="E25" si="12">Q25-M25-I25</f>
        <v>11078628</v>
      </c>
      <c r="F25" s="1113">
        <f t="shared" si="8"/>
        <v>103.0777928050978</v>
      </c>
      <c r="G25" s="1131">
        <v>243000</v>
      </c>
      <c r="H25" s="1132">
        <v>243000</v>
      </c>
      <c r="I25" s="1132">
        <v>197107</v>
      </c>
      <c r="J25" s="1113">
        <f t="shared" si="11"/>
        <v>81.113991769547326</v>
      </c>
      <c r="K25" s="1131">
        <v>11000000</v>
      </c>
      <c r="L25" s="1132">
        <v>20372815</v>
      </c>
      <c r="M25" s="1140">
        <v>20372815</v>
      </c>
      <c r="N25" s="1113">
        <f>M25/L25%</f>
        <v>100</v>
      </c>
      <c r="O25" s="1131">
        <f>'12. Működési bev. (B3,B4)'!H39</f>
        <v>16443000</v>
      </c>
      <c r="P25" s="1138">
        <f>'12. Működési bev. (B3,B4)'!I39</f>
        <v>31363647</v>
      </c>
      <c r="Q25" s="1138">
        <f>'12. Működési bev. (B3,B4)'!J39</f>
        <v>31648550</v>
      </c>
      <c r="R25" s="1113">
        <f t="shared" si="7"/>
        <v>100.90838606875025</v>
      </c>
    </row>
    <row r="26" spans="1:32" s="612" customFormat="1" ht="23.25" x14ac:dyDescent="0.35">
      <c r="A26" s="618" t="s">
        <v>251</v>
      </c>
      <c r="B26" s="760" t="s">
        <v>250</v>
      </c>
      <c r="C26" s="1139">
        <f t="shared" ref="C26" si="13">O26-K26-G26</f>
        <v>0</v>
      </c>
      <c r="D26" s="1132">
        <f t="shared" si="10"/>
        <v>0</v>
      </c>
      <c r="E26" s="1132">
        <f>Q26-M26-I26</f>
        <v>2003605</v>
      </c>
      <c r="F26" s="1113"/>
      <c r="G26" s="1131"/>
      <c r="H26" s="1132"/>
      <c r="I26" s="1132"/>
      <c r="J26" s="1113"/>
      <c r="K26" s="1131"/>
      <c r="L26" s="1132"/>
      <c r="M26" s="1132"/>
      <c r="N26" s="1114"/>
      <c r="O26" s="1131">
        <f>'2.1.Bevételek_részletes'!G26</f>
        <v>0</v>
      </c>
      <c r="P26" s="1132">
        <f>'2.1.Bevételek_részletes'!H26</f>
        <v>0</v>
      </c>
      <c r="Q26" s="1132">
        <f>'2.1.Bevételek_részletes'!I26</f>
        <v>2003605</v>
      </c>
      <c r="R26" s="1113"/>
    </row>
    <row r="27" spans="1:32" s="612" customFormat="1" ht="23.25" x14ac:dyDescent="0.35">
      <c r="A27" s="618" t="s">
        <v>585</v>
      </c>
      <c r="B27" s="760" t="s">
        <v>603</v>
      </c>
      <c r="C27" s="1131">
        <f>'2.1.Bevételek_részletes'!G28</f>
        <v>0</v>
      </c>
      <c r="D27" s="1132">
        <f>'2.1.Bevételek_részletes'!H28</f>
        <v>0</v>
      </c>
      <c r="E27" s="1132">
        <f>Q27-M27-I27</f>
        <v>0</v>
      </c>
      <c r="F27" s="1113"/>
      <c r="G27" s="1131"/>
      <c r="H27" s="1132"/>
      <c r="I27" s="1132"/>
      <c r="J27" s="1113"/>
      <c r="K27" s="1131"/>
      <c r="L27" s="1132"/>
      <c r="M27" s="1132"/>
      <c r="N27" s="1114"/>
      <c r="O27" s="1131">
        <f>C27+G27+K27</f>
        <v>0</v>
      </c>
      <c r="P27" s="1132">
        <f>D27+H27+L27</f>
        <v>0</v>
      </c>
      <c r="Q27" s="1132">
        <f>'2.1.Bevételek_részletes'!I27</f>
        <v>0</v>
      </c>
      <c r="R27" s="1113"/>
    </row>
    <row r="28" spans="1:32" s="612" customFormat="1" ht="23.25" x14ac:dyDescent="0.35">
      <c r="A28" s="618" t="s">
        <v>1256</v>
      </c>
      <c r="B28" s="760" t="s">
        <v>1257</v>
      </c>
      <c r="C28" s="1131"/>
      <c r="D28" s="1132"/>
      <c r="E28" s="1132">
        <f>Q28-M28-I28</f>
        <v>1092515</v>
      </c>
      <c r="F28" s="1113"/>
      <c r="G28" s="1131"/>
      <c r="H28" s="1132"/>
      <c r="I28" s="1132"/>
      <c r="J28" s="1113"/>
      <c r="K28" s="1131"/>
      <c r="L28" s="1132"/>
      <c r="M28" s="1132">
        <v>16740</v>
      </c>
      <c r="N28" s="1114"/>
      <c r="O28" s="1131">
        <f>'2.1.Bevételek_részletes'!G28</f>
        <v>0</v>
      </c>
      <c r="P28" s="1132">
        <f>'2.1.Bevételek_részletes'!H28</f>
        <v>0</v>
      </c>
      <c r="Q28" s="1138">
        <f>'2.1.Bevételek_részletes'!I28</f>
        <v>1109255</v>
      </c>
      <c r="R28" s="1113"/>
    </row>
    <row r="29" spans="1:32" s="710" customFormat="1" ht="22.5" x14ac:dyDescent="0.3">
      <c r="A29" s="625" t="s">
        <v>253</v>
      </c>
      <c r="B29" s="635" t="s">
        <v>252</v>
      </c>
      <c r="C29" s="1133">
        <f>SUM(C19:C27)</f>
        <v>31071914</v>
      </c>
      <c r="D29" s="1134">
        <f>SUM(D19:D27)</f>
        <v>46057590</v>
      </c>
      <c r="E29" s="1134">
        <f>SUM(E19:E27)</f>
        <v>53697328</v>
      </c>
      <c r="F29" s="1135">
        <f t="shared" si="8"/>
        <v>116.58735943413453</v>
      </c>
      <c r="G29" s="1133">
        <f>SUM(G19:G26)</f>
        <v>1413000</v>
      </c>
      <c r="H29" s="1134">
        <f>SUM(H19:H26)</f>
        <v>1413000</v>
      </c>
      <c r="I29" s="1134">
        <f>SUM(I19:I26)</f>
        <v>1525482</v>
      </c>
      <c r="J29" s="1135">
        <f>I29/H29%</f>
        <v>107.96050955414013</v>
      </c>
      <c r="K29" s="1133">
        <f>SUM(K19:K26)</f>
        <v>195720614</v>
      </c>
      <c r="L29" s="1134">
        <f>SUM(L19:L26)</f>
        <v>238569453</v>
      </c>
      <c r="M29" s="1134">
        <f>SUM(M19:M28)</f>
        <v>279720402</v>
      </c>
      <c r="N29" s="1135">
        <f>M29/L29%</f>
        <v>117.24904361498453</v>
      </c>
      <c r="O29" s="1133">
        <f>SUM(O19:O27)</f>
        <v>228205528</v>
      </c>
      <c r="P29" s="1134">
        <f>SUM(P19:P27)</f>
        <v>286040043</v>
      </c>
      <c r="Q29" s="1134">
        <f>SUM(Q19:Q28)</f>
        <v>336035727</v>
      </c>
      <c r="R29" s="1135">
        <f t="shared" si="7"/>
        <v>117.47856120969747</v>
      </c>
    </row>
    <row r="30" spans="1:32" s="710" customFormat="1" ht="22.5" x14ac:dyDescent="0.3">
      <c r="A30" s="625" t="s">
        <v>259</v>
      </c>
      <c r="B30" s="626" t="s">
        <v>258</v>
      </c>
      <c r="C30" s="1133">
        <f>O30-K30-G30</f>
        <v>2113386</v>
      </c>
      <c r="D30" s="1134">
        <f>P30-L30-H30</f>
        <v>2113386</v>
      </c>
      <c r="E30" s="1141">
        <f>Q30-M30-I30</f>
        <v>1737953</v>
      </c>
      <c r="F30" s="1135">
        <f t="shared" si="8"/>
        <v>82.235474257897039</v>
      </c>
      <c r="G30" s="1133"/>
      <c r="H30" s="1134"/>
      <c r="I30" s="1134"/>
      <c r="J30" s="1135"/>
      <c r="K30" s="1133">
        <v>2113386</v>
      </c>
      <c r="L30" s="1134">
        <v>2113386</v>
      </c>
      <c r="M30" s="1134">
        <v>2536063</v>
      </c>
      <c r="N30" s="1135">
        <f>M30/L30%</f>
        <v>119.99999053651344</v>
      </c>
      <c r="O30" s="1133">
        <f>'2.1.Bevételek_részletes'!G32</f>
        <v>4226772</v>
      </c>
      <c r="P30" s="1134">
        <f>'2.1.Bevételek_részletes'!H32</f>
        <v>4226772</v>
      </c>
      <c r="Q30" s="1141">
        <f>'2.1.Bevételek_részletes'!I32</f>
        <v>4274016</v>
      </c>
      <c r="R30" s="1135">
        <f t="shared" si="7"/>
        <v>101.11773239720524</v>
      </c>
      <c r="AF30" s="1142"/>
    </row>
    <row r="31" spans="1:32" s="710" customFormat="1" ht="22.5" x14ac:dyDescent="0.3">
      <c r="A31" s="625" t="s">
        <v>262</v>
      </c>
      <c r="B31" s="626" t="s">
        <v>261</v>
      </c>
      <c r="C31" s="1133">
        <f>'2.1.Bevételek_részletes'!G34</f>
        <v>0</v>
      </c>
      <c r="D31" s="1134">
        <f>'2.1.Bevételek_részletes'!H34</f>
        <v>0</v>
      </c>
      <c r="E31" s="1134">
        <f>'2.1.Bevételek_részletes'!I34</f>
        <v>0</v>
      </c>
      <c r="F31" s="1136"/>
      <c r="G31" s="1133"/>
      <c r="H31" s="1134"/>
      <c r="I31" s="1134"/>
      <c r="J31" s="1135"/>
      <c r="K31" s="1133"/>
      <c r="L31" s="1134"/>
      <c r="M31" s="1134"/>
      <c r="N31" s="1136"/>
      <c r="O31" s="1133">
        <f t="shared" ref="O31:Q33" si="14">C31+G31+K31</f>
        <v>0</v>
      </c>
      <c r="P31" s="1134">
        <f t="shared" si="14"/>
        <v>0</v>
      </c>
      <c r="Q31" s="1134">
        <f t="shared" si="14"/>
        <v>0</v>
      </c>
      <c r="R31" s="1135"/>
    </row>
    <row r="32" spans="1:32" s="710" customFormat="1" ht="46.5" customHeight="1" x14ac:dyDescent="0.35">
      <c r="A32" s="618" t="s">
        <v>520</v>
      </c>
      <c r="B32" s="760" t="s">
        <v>263</v>
      </c>
      <c r="C32" s="1131">
        <f>'2.1.Bevételek_részletes'!G35</f>
        <v>0</v>
      </c>
      <c r="D32" s="1132">
        <f>'2.1.Bevételek_részletes'!H35</f>
        <v>0</v>
      </c>
      <c r="E32" s="1132">
        <f>'2.1.Bevételek_részletes'!I35</f>
        <v>0</v>
      </c>
      <c r="F32" s="1136"/>
      <c r="G32" s="1133"/>
      <c r="H32" s="1134"/>
      <c r="I32" s="1134"/>
      <c r="J32" s="1135"/>
      <c r="K32" s="1133"/>
      <c r="L32" s="1134"/>
      <c r="M32" s="1134"/>
      <c r="N32" s="1136"/>
      <c r="O32" s="1133">
        <f t="shared" si="14"/>
        <v>0</v>
      </c>
      <c r="P32" s="1134">
        <f t="shared" si="14"/>
        <v>0</v>
      </c>
      <c r="Q32" s="1134">
        <f t="shared" si="14"/>
        <v>0</v>
      </c>
      <c r="R32" s="1135"/>
    </row>
    <row r="33" spans="1:16384" s="710" customFormat="1" ht="23.25" x14ac:dyDescent="0.35">
      <c r="A33" s="618" t="s">
        <v>477</v>
      </c>
      <c r="B33" s="760" t="s">
        <v>265</v>
      </c>
      <c r="C33" s="1131">
        <f>'2.1.Bevételek_részletes'!G36</f>
        <v>0</v>
      </c>
      <c r="D33" s="1132">
        <f>'2.1.Bevételek_részletes'!H36</f>
        <v>0</v>
      </c>
      <c r="E33" s="1132">
        <f>'2.1.Bevételek_részletes'!I36</f>
        <v>0</v>
      </c>
      <c r="F33" s="1136"/>
      <c r="G33" s="1133"/>
      <c r="H33" s="1134"/>
      <c r="I33" s="1134"/>
      <c r="J33" s="1135"/>
      <c r="K33" s="1133"/>
      <c r="L33" s="1134"/>
      <c r="M33" s="1134"/>
      <c r="N33" s="1136"/>
      <c r="O33" s="1133">
        <f t="shared" si="14"/>
        <v>0</v>
      </c>
      <c r="P33" s="1134">
        <f t="shared" si="14"/>
        <v>0</v>
      </c>
      <c r="Q33" s="1134">
        <f t="shared" si="14"/>
        <v>0</v>
      </c>
      <c r="R33" s="1135"/>
    </row>
    <row r="34" spans="1:16384" s="710" customFormat="1" ht="22.5" x14ac:dyDescent="0.3">
      <c r="A34" s="625" t="s">
        <v>268</v>
      </c>
      <c r="B34" s="626" t="s">
        <v>267</v>
      </c>
      <c r="C34" s="1133">
        <f>'2.1.Bevételek_részletes'!G37</f>
        <v>0</v>
      </c>
      <c r="D34" s="1134">
        <f>'2.1.Bevételek_részletes'!H37</f>
        <v>0</v>
      </c>
      <c r="E34" s="1134">
        <f>'2.1.Bevételek_részletes'!I37</f>
        <v>0</v>
      </c>
      <c r="F34" s="1136"/>
      <c r="G34" s="1133">
        <f t="shared" ref="G34:P34" si="15">SUM(G32:G33)</f>
        <v>0</v>
      </c>
      <c r="H34" s="1134">
        <f t="shared" si="15"/>
        <v>0</v>
      </c>
      <c r="I34" s="1134">
        <f>SUM(I32:I33)</f>
        <v>0</v>
      </c>
      <c r="J34" s="1135">
        <f>SUM(J32:J33)</f>
        <v>0</v>
      </c>
      <c r="K34" s="1133">
        <f t="shared" si="15"/>
        <v>0</v>
      </c>
      <c r="L34" s="1134">
        <f t="shared" si="15"/>
        <v>0</v>
      </c>
      <c r="M34" s="1134">
        <f>SUM(M32:M33)</f>
        <v>0</v>
      </c>
      <c r="N34" s="1136"/>
      <c r="O34" s="1133">
        <f t="shared" si="15"/>
        <v>0</v>
      </c>
      <c r="P34" s="1134">
        <f t="shared" si="15"/>
        <v>0</v>
      </c>
      <c r="Q34" s="1134">
        <f>SUM(Q32:Q33)</f>
        <v>0</v>
      </c>
      <c r="R34" s="1135"/>
    </row>
    <row r="35" spans="1:16384" s="710" customFormat="1" ht="22.5" x14ac:dyDescent="0.3">
      <c r="A35" s="638"/>
      <c r="B35" s="639" t="s">
        <v>55</v>
      </c>
      <c r="C35" s="1143">
        <f>SUM(C12,C17,C29,C31)</f>
        <v>31071914</v>
      </c>
      <c r="D35" s="1144">
        <f>SUM(D12,D17,D29,D31)</f>
        <v>61992608</v>
      </c>
      <c r="E35" s="1144">
        <f>SUM(E12,E17,E29,E31)</f>
        <v>70437129</v>
      </c>
      <c r="F35" s="1145">
        <f>E35/D35%</f>
        <v>113.6218192336738</v>
      </c>
      <c r="G35" s="1143">
        <f t="shared" ref="G35:O35" si="16">SUM(G12,G17,G29,G31)</f>
        <v>1413000</v>
      </c>
      <c r="H35" s="1144">
        <f t="shared" si="16"/>
        <v>1413000</v>
      </c>
      <c r="I35" s="1144">
        <f>SUM(I12,I17,I29,I31)</f>
        <v>1525482</v>
      </c>
      <c r="J35" s="1145">
        <f>I35/H35%</f>
        <v>107.96050955414013</v>
      </c>
      <c r="K35" s="1143">
        <f t="shared" si="16"/>
        <v>195720614</v>
      </c>
      <c r="L35" s="1144">
        <f t="shared" si="16"/>
        <v>238569453</v>
      </c>
      <c r="M35" s="1144">
        <f>SUM(M12,M17,M29,M31)</f>
        <v>279720402</v>
      </c>
      <c r="N35" s="1145">
        <f>M35/L35%</f>
        <v>117.24904361498453</v>
      </c>
      <c r="O35" s="1143">
        <f t="shared" si="16"/>
        <v>228205528</v>
      </c>
      <c r="P35" s="1144">
        <f>SUM(P12,P17,P29,P31)</f>
        <v>301975061</v>
      </c>
      <c r="Q35" s="1144">
        <f>SUM(Q13,Q17,Q29,Q31)</f>
        <v>352775528</v>
      </c>
      <c r="R35" s="1145">
        <f>Q35/P35%</f>
        <v>116.82273590135975</v>
      </c>
    </row>
    <row r="36" spans="1:16384" s="612" customFormat="1" ht="23.25" x14ac:dyDescent="0.35">
      <c r="A36" s="638"/>
      <c r="B36" s="639" t="s">
        <v>56</v>
      </c>
      <c r="C36" s="1143">
        <f>SUM(C30,C34)</f>
        <v>2113386</v>
      </c>
      <c r="D36" s="1144">
        <f>SUM(D30,D34)</f>
        <v>2113386</v>
      </c>
      <c r="E36" s="1144">
        <f>SUM(E30,E34)</f>
        <v>1737953</v>
      </c>
      <c r="F36" s="1145">
        <f>E36/D36%</f>
        <v>82.235474257897039</v>
      </c>
      <c r="G36" s="1143">
        <f>SUM(G30,G34)</f>
        <v>0</v>
      </c>
      <c r="H36" s="1144">
        <f>SUM(H30,H34)</f>
        <v>0</v>
      </c>
      <c r="I36" s="1144">
        <f>SUM(I30,I34)</f>
        <v>0</v>
      </c>
      <c r="J36" s="1145"/>
      <c r="K36" s="1143">
        <f>SUM(K30,K34)</f>
        <v>2113386</v>
      </c>
      <c r="L36" s="1144">
        <f>SUM(L30,L34)</f>
        <v>2113386</v>
      </c>
      <c r="M36" s="1144">
        <f>SUM(M30,M34)</f>
        <v>2536063</v>
      </c>
      <c r="N36" s="1145">
        <f>M36/L36%</f>
        <v>119.99999053651344</v>
      </c>
      <c r="O36" s="1143">
        <f>SUM(O30,O34)</f>
        <v>4226772</v>
      </c>
      <c r="P36" s="1144">
        <f>SUM(P30,P34)</f>
        <v>4226772</v>
      </c>
      <c r="Q36" s="1144">
        <f>SUM(Q30,Q34)</f>
        <v>4274016</v>
      </c>
      <c r="R36" s="1145">
        <f>Q36/P36%</f>
        <v>101.11773239720524</v>
      </c>
    </row>
    <row r="37" spans="1:16384" s="612" customFormat="1" ht="23.25" x14ac:dyDescent="0.35">
      <c r="A37" s="645" t="s">
        <v>270</v>
      </c>
      <c r="B37" s="646" t="s">
        <v>269</v>
      </c>
      <c r="C37" s="1123">
        <f>C35+C36</f>
        <v>33185300</v>
      </c>
      <c r="D37" s="1124">
        <f>D35+D36</f>
        <v>64105994</v>
      </c>
      <c r="E37" s="1124">
        <f>E35+E36</f>
        <v>72175082</v>
      </c>
      <c r="F37" s="1125">
        <f>E37/D37%</f>
        <v>112.58710378938981</v>
      </c>
      <c r="G37" s="1123">
        <f t="shared" ref="G37:O37" si="17">G35+G36</f>
        <v>1413000</v>
      </c>
      <c r="H37" s="1124">
        <f t="shared" si="17"/>
        <v>1413000</v>
      </c>
      <c r="I37" s="1124">
        <f>I35+I36</f>
        <v>1525482</v>
      </c>
      <c r="J37" s="1125">
        <f>I37/H37%</f>
        <v>107.96050955414013</v>
      </c>
      <c r="K37" s="1123">
        <f t="shared" si="17"/>
        <v>197834000</v>
      </c>
      <c r="L37" s="1124">
        <f t="shared" si="17"/>
        <v>240682839</v>
      </c>
      <c r="M37" s="1124">
        <f>M35+M36</f>
        <v>282256465</v>
      </c>
      <c r="N37" s="1125">
        <f>M37/L37%</f>
        <v>117.27319910830867</v>
      </c>
      <c r="O37" s="1123">
        <f t="shared" si="17"/>
        <v>232432300</v>
      </c>
      <c r="P37" s="1124">
        <f>P35+P36</f>
        <v>306201833</v>
      </c>
      <c r="Q37" s="1124">
        <f>Q35+Q36</f>
        <v>357049544</v>
      </c>
      <c r="R37" s="1125">
        <f>Q37/P37%</f>
        <v>116.60594598726651</v>
      </c>
    </row>
    <row r="38" spans="1:16384" s="612" customFormat="1" ht="23.25" x14ac:dyDescent="0.35">
      <c r="A38" s="652"/>
      <c r="B38" s="765" t="s">
        <v>271</v>
      </c>
      <c r="C38" s="1146">
        <f t="shared" ref="C38:E39" si="18">C35-C71</f>
        <v>-473973183</v>
      </c>
      <c r="D38" s="1147">
        <f t="shared" si="18"/>
        <v>-488609960</v>
      </c>
      <c r="E38" s="1146">
        <f t="shared" si="18"/>
        <v>-397671755</v>
      </c>
      <c r="F38" s="1148"/>
      <c r="G38" s="1146">
        <f t="shared" ref="G38:I39" si="19">G35-G71</f>
        <v>-15387550</v>
      </c>
      <c r="H38" s="1147">
        <f t="shared" si="19"/>
        <v>-27847550</v>
      </c>
      <c r="I38" s="1147">
        <f t="shared" si="19"/>
        <v>-25954811</v>
      </c>
      <c r="J38" s="1149"/>
      <c r="K38" s="1146">
        <f t="shared" ref="K38:M39" si="20">K35-K71</f>
        <v>-8634952</v>
      </c>
      <c r="L38" s="1147">
        <f t="shared" si="20"/>
        <v>474484</v>
      </c>
      <c r="M38" s="1147">
        <f t="shared" si="20"/>
        <v>43327700</v>
      </c>
      <c r="N38" s="1148"/>
      <c r="O38" s="1146">
        <f t="shared" ref="O38:Q39" si="21">O35-O71</f>
        <v>-497995685</v>
      </c>
      <c r="P38" s="1147">
        <f t="shared" si="21"/>
        <v>-515983026</v>
      </c>
      <c r="Q38" s="1147">
        <f t="shared" si="21"/>
        <v>-379206351</v>
      </c>
      <c r="R38" s="1149"/>
    </row>
    <row r="39" spans="1:16384" s="612" customFormat="1" ht="23.25" x14ac:dyDescent="0.35">
      <c r="A39" s="652"/>
      <c r="B39" s="765" t="s">
        <v>272</v>
      </c>
      <c r="C39" s="1146">
        <f t="shared" si="18"/>
        <v>-7142614</v>
      </c>
      <c r="D39" s="1147">
        <f>D36-D72</f>
        <v>-67895294</v>
      </c>
      <c r="E39" s="1147">
        <f t="shared" si="18"/>
        <v>-58029557</v>
      </c>
      <c r="F39" s="1148"/>
      <c r="G39" s="1146">
        <f t="shared" si="19"/>
        <v>0</v>
      </c>
      <c r="H39" s="1147">
        <f t="shared" si="19"/>
        <v>0</v>
      </c>
      <c r="I39" s="1147">
        <f t="shared" si="19"/>
        <v>0</v>
      </c>
      <c r="J39" s="1149"/>
      <c r="K39" s="1146">
        <f t="shared" si="20"/>
        <v>2113386</v>
      </c>
      <c r="L39" s="1147">
        <f t="shared" si="20"/>
        <v>-3483770</v>
      </c>
      <c r="M39" s="1147">
        <f t="shared" si="20"/>
        <v>-3061093</v>
      </c>
      <c r="N39" s="1148"/>
      <c r="O39" s="1146">
        <f t="shared" si="21"/>
        <v>-5029228</v>
      </c>
      <c r="P39" s="1150">
        <f t="shared" si="21"/>
        <v>-71379064</v>
      </c>
      <c r="Q39" s="1150">
        <f t="shared" si="21"/>
        <v>-61090650</v>
      </c>
      <c r="R39" s="1149"/>
    </row>
    <row r="40" spans="1:16384" s="612" customFormat="1" ht="23.25" x14ac:dyDescent="0.35">
      <c r="A40" s="618" t="s">
        <v>92</v>
      </c>
      <c r="B40" s="760" t="s">
        <v>91</v>
      </c>
      <c r="C40" s="1131">
        <f>'2.1.Bevételek_részletes'!C41</f>
        <v>0</v>
      </c>
      <c r="D40" s="1132">
        <f>'2.1.Bevételek_részletes'!D41</f>
        <v>0</v>
      </c>
      <c r="E40" s="1132">
        <f>'2.1.Bevételek_részletes'!E41</f>
        <v>0</v>
      </c>
      <c r="F40" s="1136"/>
      <c r="G40" s="1133"/>
      <c r="H40" s="1134"/>
      <c r="I40" s="1134"/>
      <c r="J40" s="1135"/>
      <c r="K40" s="1133">
        <f t="shared" ref="K40:M48" si="22">C40+G40</f>
        <v>0</v>
      </c>
      <c r="L40" s="1134">
        <f t="shared" si="22"/>
        <v>0</v>
      </c>
      <c r="M40" s="1134">
        <f t="shared" si="22"/>
        <v>0</v>
      </c>
      <c r="N40" s="1136"/>
      <c r="O40" s="1131">
        <f>C40+G40+K40</f>
        <v>0</v>
      </c>
      <c r="P40" s="1132">
        <f>D40+H40+L40</f>
        <v>0</v>
      </c>
      <c r="Q40" s="1132">
        <f>E40+J40+M40</f>
        <v>0</v>
      </c>
      <c r="R40" s="1113"/>
    </row>
    <row r="41" spans="1:16384" s="612" customFormat="1" ht="23.25" x14ac:dyDescent="0.35">
      <c r="A41" s="618" t="s">
        <v>274</v>
      </c>
      <c r="B41" s="760" t="s">
        <v>273</v>
      </c>
      <c r="C41" s="1131">
        <f>'2.1.Bevételek_részletes'!C42</f>
        <v>0</v>
      </c>
      <c r="D41" s="1132">
        <f>'2.1.Bevételek_részletes'!D42</f>
        <v>0</v>
      </c>
      <c r="E41" s="1132">
        <f>'2.1.Bevételek_részletes'!E42</f>
        <v>0</v>
      </c>
      <c r="F41" s="1114"/>
      <c r="G41" s="1131"/>
      <c r="H41" s="1132"/>
      <c r="I41" s="1132"/>
      <c r="J41" s="1113"/>
      <c r="K41" s="1131">
        <f t="shared" si="22"/>
        <v>0</v>
      </c>
      <c r="L41" s="1132">
        <f t="shared" si="22"/>
        <v>0</v>
      </c>
      <c r="M41" s="1132">
        <f t="shared" si="22"/>
        <v>0</v>
      </c>
      <c r="N41" s="1114"/>
      <c r="O41" s="1131">
        <f>C41+G41+K41</f>
        <v>0</v>
      </c>
      <c r="P41" s="1132">
        <f>D41+H41+L41</f>
        <v>0</v>
      </c>
      <c r="Q41" s="1132">
        <f>E41+J41+M41</f>
        <v>0</v>
      </c>
      <c r="R41" s="1113"/>
    </row>
    <row r="42" spans="1:16384" s="612" customFormat="1" ht="23.25" x14ac:dyDescent="0.35">
      <c r="A42" s="625" t="s">
        <v>276</v>
      </c>
      <c r="B42" s="626" t="s">
        <v>275</v>
      </c>
      <c r="C42" s="1133">
        <f>'2.1.Bevételek_részletes'!C43</f>
        <v>0</v>
      </c>
      <c r="D42" s="1134">
        <f>'2.1.Bevételek_részletes'!D43</f>
        <v>0</v>
      </c>
      <c r="E42" s="1134">
        <f>'2.1.Bevételek_részletes'!E43</f>
        <v>0</v>
      </c>
      <c r="F42" s="1136"/>
      <c r="G42" s="1133"/>
      <c r="H42" s="1134"/>
      <c r="I42" s="1134"/>
      <c r="J42" s="1135"/>
      <c r="K42" s="1133">
        <f t="shared" si="22"/>
        <v>0</v>
      </c>
      <c r="L42" s="1134">
        <f t="shared" si="22"/>
        <v>0</v>
      </c>
      <c r="M42" s="1134">
        <f t="shared" si="22"/>
        <v>0</v>
      </c>
      <c r="N42" s="1136"/>
      <c r="O42" s="1133">
        <f t="shared" ref="O42:Q43" si="23">SUM(O40:O41)</f>
        <v>0</v>
      </c>
      <c r="P42" s="1134">
        <f t="shared" si="23"/>
        <v>0</v>
      </c>
      <c r="Q42" s="1134">
        <f t="shared" si="23"/>
        <v>0</v>
      </c>
      <c r="R42" s="1135"/>
    </row>
    <row r="43" spans="1:16384" s="612" customFormat="1" ht="23.25" x14ac:dyDescent="0.35">
      <c r="A43" s="625" t="s">
        <v>399</v>
      </c>
      <c r="B43" s="626" t="str">
        <f>'[7]15. finanszírozás be_ki (B8,K9)'!C12</f>
        <v>Belföldi értékpapírok bevételei</v>
      </c>
      <c r="C43" s="1133">
        <f>'2.1.Bevételek_részletes'!C44</f>
        <v>0</v>
      </c>
      <c r="D43" s="1134">
        <f>'2.1.Bevételek_részletes'!D44</f>
        <v>0</v>
      </c>
      <c r="E43" s="1134">
        <f>'2.1.Bevételek_részletes'!E44</f>
        <v>0</v>
      </c>
      <c r="F43" s="1136"/>
      <c r="G43" s="1133"/>
      <c r="H43" s="1134"/>
      <c r="I43" s="1134"/>
      <c r="J43" s="1135"/>
      <c r="K43" s="1133">
        <f t="shared" si="22"/>
        <v>0</v>
      </c>
      <c r="L43" s="1134">
        <f t="shared" si="22"/>
        <v>0</v>
      </c>
      <c r="M43" s="1134">
        <f t="shared" si="22"/>
        <v>0</v>
      </c>
      <c r="N43" s="1136"/>
      <c r="O43" s="1133">
        <f t="shared" si="23"/>
        <v>0</v>
      </c>
      <c r="P43" s="1134">
        <f t="shared" si="23"/>
        <v>0</v>
      </c>
      <c r="Q43" s="1134">
        <f t="shared" si="23"/>
        <v>0</v>
      </c>
      <c r="R43" s="1135"/>
    </row>
    <row r="44" spans="1:16384" s="612" customFormat="1" ht="23.25" x14ac:dyDescent="0.35">
      <c r="A44" s="618" t="s">
        <v>278</v>
      </c>
      <c r="B44" s="760" t="s">
        <v>1009</v>
      </c>
      <c r="C44" s="1131">
        <f>'2.1.Bevételek_részletes'!G45</f>
        <v>0</v>
      </c>
      <c r="D44" s="1132">
        <f>'2.1.Bevételek_részletes'!H45-L44</f>
        <v>837188</v>
      </c>
      <c r="E44" s="1132">
        <f>'2.1.Bevételek_részletes'!I45-M44</f>
        <v>837188</v>
      </c>
      <c r="F44" s="1113">
        <f>E44/D44%</f>
        <v>100.00000000000001</v>
      </c>
      <c r="G44" s="1131">
        <f>SUM(G42:G43)</f>
        <v>0</v>
      </c>
      <c r="H44" s="1132">
        <f>SUM(H42:H43)</f>
        <v>0</v>
      </c>
      <c r="I44" s="1132">
        <f>SUM(I42:I43)</f>
        <v>0</v>
      </c>
      <c r="J44" s="1113"/>
      <c r="K44" s="1131">
        <v>0</v>
      </c>
      <c r="L44" s="1132"/>
      <c r="M44" s="1132"/>
      <c r="N44" s="1114"/>
      <c r="O44" s="1131">
        <f>C44+G44+K44</f>
        <v>0</v>
      </c>
      <c r="P44" s="1132">
        <f>'2.1.Bevételek_részletes'!H45</f>
        <v>837188</v>
      </c>
      <c r="Q44" s="1132">
        <f>'2.1.Bevételek_részletes'!I45</f>
        <v>837188</v>
      </c>
      <c r="R44" s="1113">
        <f>Q44/P44%</f>
        <v>100.00000000000001</v>
      </c>
    </row>
    <row r="45" spans="1:16384" s="612" customFormat="1" ht="23.25" x14ac:dyDescent="0.35">
      <c r="A45" s="618" t="s">
        <v>278</v>
      </c>
      <c r="B45" s="760" t="s">
        <v>1010</v>
      </c>
      <c r="C45" s="1131">
        <f>'2.1.Bevételek_részletes'!G46</f>
        <v>0</v>
      </c>
      <c r="D45" s="1132">
        <f>'2.1.Bevételek_részletes'!H46</f>
        <v>0</v>
      </c>
      <c r="E45" s="1132">
        <f>'2.1.Bevételek_részletes'!I46-M45</f>
        <v>0</v>
      </c>
      <c r="F45" s="1113"/>
      <c r="G45" s="1131"/>
      <c r="H45" s="1132"/>
      <c r="I45" s="1132"/>
      <c r="J45" s="1113"/>
      <c r="K45" s="1131">
        <f>C45+G45</f>
        <v>0</v>
      </c>
      <c r="L45" s="1132">
        <v>0</v>
      </c>
      <c r="M45" s="1132">
        <v>0</v>
      </c>
      <c r="N45" s="1135"/>
      <c r="O45" s="1131">
        <f>C45+G45+K45</f>
        <v>0</v>
      </c>
      <c r="P45" s="1132">
        <f>D45+H45+L45</f>
        <v>0</v>
      </c>
      <c r="Q45" s="1132">
        <f>E45+J45+M45</f>
        <v>0</v>
      </c>
      <c r="R45" s="1135"/>
    </row>
    <row r="46" spans="1:16384" s="612" customFormat="1" ht="23.25" x14ac:dyDescent="0.35">
      <c r="A46" s="618" t="s">
        <v>1234</v>
      </c>
      <c r="B46" s="760" t="s">
        <v>1235</v>
      </c>
      <c r="C46" s="1131"/>
      <c r="D46" s="1132">
        <f>P46-L46-H46</f>
        <v>0</v>
      </c>
      <c r="E46" s="1132">
        <f>Q46-M46-I46</f>
        <v>0</v>
      </c>
      <c r="F46" s="1113"/>
      <c r="G46" s="1131"/>
      <c r="H46" s="1132"/>
      <c r="I46" s="1132"/>
      <c r="J46" s="1113"/>
      <c r="K46" s="1131"/>
      <c r="L46" s="1132">
        <v>36201857</v>
      </c>
      <c r="M46" s="1132">
        <v>36201857</v>
      </c>
      <c r="N46" s="1113">
        <f>M46/L46%</f>
        <v>100</v>
      </c>
      <c r="O46" s="1131"/>
      <c r="P46" s="1132">
        <f>'2.1.Bevételek_részletes'!H47</f>
        <v>36201857</v>
      </c>
      <c r="Q46" s="1132">
        <f>'2.1.Bevételek_részletes'!I47</f>
        <v>36201857</v>
      </c>
      <c r="R46" s="1113">
        <f>Q46/P46%</f>
        <v>100</v>
      </c>
    </row>
    <row r="47" spans="1:16384" s="612" customFormat="1" ht="23.25" x14ac:dyDescent="0.35">
      <c r="A47" s="625" t="s">
        <v>281</v>
      </c>
      <c r="B47" s="626" t="s">
        <v>280</v>
      </c>
      <c r="C47" s="1133">
        <f>'2.1.Bevételek_részletes'!G48</f>
        <v>0</v>
      </c>
      <c r="D47" s="1134">
        <f>SUM(D44:D46)</f>
        <v>837188</v>
      </c>
      <c r="E47" s="1134">
        <f>SUM(E44:E46)</f>
        <v>837188</v>
      </c>
      <c r="F47" s="1135">
        <f>E47/D47%</f>
        <v>100.00000000000001</v>
      </c>
      <c r="G47" s="1133">
        <f>SUM(G44:G45)</f>
        <v>0</v>
      </c>
      <c r="H47" s="1134">
        <f>SUM(H44:H45)</f>
        <v>0</v>
      </c>
      <c r="I47" s="1134">
        <f>SUM(I44:I45)</f>
        <v>0</v>
      </c>
      <c r="J47" s="1135"/>
      <c r="K47" s="1133">
        <f>SUM(K44:K45)</f>
        <v>0</v>
      </c>
      <c r="L47" s="1134">
        <f>SUM(L44:L46)</f>
        <v>36201857</v>
      </c>
      <c r="M47" s="1134">
        <f>SUM(M44:M46)</f>
        <v>36201857</v>
      </c>
      <c r="N47" s="1135">
        <f>M47/L47%</f>
        <v>100</v>
      </c>
      <c r="O47" s="1133">
        <f>SUM(O44:O45)</f>
        <v>0</v>
      </c>
      <c r="P47" s="1134">
        <f>SUM(P44:P46)</f>
        <v>37039045</v>
      </c>
      <c r="Q47" s="1134">
        <f>SUM(Q44:Q46)</f>
        <v>37039045</v>
      </c>
      <c r="R47" s="1135">
        <f>Q47/P47%</f>
        <v>100</v>
      </c>
    </row>
    <row r="48" spans="1:16384" s="612" customFormat="1" ht="23.25" x14ac:dyDescent="0.35">
      <c r="A48" s="618" t="s">
        <v>432</v>
      </c>
      <c r="B48" s="760" t="s">
        <v>898</v>
      </c>
      <c r="C48" s="1131">
        <f>'2.1.Bevételek_részletes'!G49</f>
        <v>0</v>
      </c>
      <c r="D48" s="1132">
        <f>'2.1.Bevételek_részletes'!H49</f>
        <v>0</v>
      </c>
      <c r="E48" s="1132">
        <f>'2.1.Bevételek_részletes'!I49</f>
        <v>0</v>
      </c>
      <c r="F48" s="1114"/>
      <c r="G48" s="1131"/>
      <c r="H48" s="1132"/>
      <c r="I48" s="1132"/>
      <c r="J48" s="1113"/>
      <c r="K48" s="1131">
        <f t="shared" si="22"/>
        <v>0</v>
      </c>
      <c r="L48" s="1132">
        <f t="shared" si="22"/>
        <v>0</v>
      </c>
      <c r="M48" s="1132">
        <f t="shared" si="22"/>
        <v>0</v>
      </c>
      <c r="N48" s="1114"/>
      <c r="O48" s="1131">
        <f t="shared" ref="O48:P50" si="24">C48+G48+K48</f>
        <v>0</v>
      </c>
      <c r="P48" s="1132">
        <f t="shared" si="24"/>
        <v>0</v>
      </c>
      <c r="Q48" s="1132">
        <f>E48+J48+M48</f>
        <v>0</v>
      </c>
      <c r="R48" s="1113"/>
      <c r="BH48" s="612" t="s">
        <v>898</v>
      </c>
      <c r="BI48" s="612" t="s">
        <v>432</v>
      </c>
      <c r="BJ48" s="612" t="s">
        <v>898</v>
      </c>
      <c r="BK48" s="612" t="s">
        <v>432</v>
      </c>
      <c r="BL48" s="612" t="s">
        <v>898</v>
      </c>
      <c r="BM48" s="612" t="s">
        <v>432</v>
      </c>
      <c r="BN48" s="612" t="s">
        <v>898</v>
      </c>
      <c r="BO48" s="612" t="s">
        <v>432</v>
      </c>
      <c r="BP48" s="612" t="s">
        <v>898</v>
      </c>
      <c r="BQ48" s="612" t="s">
        <v>432</v>
      </c>
      <c r="BR48" s="612" t="s">
        <v>898</v>
      </c>
      <c r="BS48" s="612" t="s">
        <v>432</v>
      </c>
      <c r="BT48" s="612" t="s">
        <v>898</v>
      </c>
      <c r="BU48" s="612" t="s">
        <v>432</v>
      </c>
      <c r="BV48" s="612" t="s">
        <v>898</v>
      </c>
      <c r="BW48" s="612" t="s">
        <v>432</v>
      </c>
      <c r="BX48" s="612" t="s">
        <v>898</v>
      </c>
      <c r="BY48" s="612" t="s">
        <v>432</v>
      </c>
      <c r="BZ48" s="612" t="s">
        <v>898</v>
      </c>
      <c r="CA48" s="612" t="s">
        <v>432</v>
      </c>
      <c r="CB48" s="612" t="s">
        <v>898</v>
      </c>
      <c r="CC48" s="612" t="s">
        <v>432</v>
      </c>
      <c r="CD48" s="612" t="s">
        <v>898</v>
      </c>
      <c r="CE48" s="612" t="s">
        <v>432</v>
      </c>
      <c r="CF48" s="612" t="s">
        <v>898</v>
      </c>
      <c r="CG48" s="612" t="s">
        <v>432</v>
      </c>
      <c r="CH48" s="612" t="s">
        <v>898</v>
      </c>
      <c r="CI48" s="612" t="s">
        <v>432</v>
      </c>
      <c r="CJ48" s="612" t="s">
        <v>898</v>
      </c>
      <c r="CK48" s="612" t="s">
        <v>432</v>
      </c>
      <c r="CL48" s="612" t="s">
        <v>898</v>
      </c>
      <c r="CM48" s="612" t="s">
        <v>432</v>
      </c>
      <c r="CN48" s="612" t="s">
        <v>898</v>
      </c>
      <c r="CO48" s="612" t="s">
        <v>432</v>
      </c>
      <c r="CP48" s="612" t="s">
        <v>898</v>
      </c>
      <c r="CQ48" s="612" t="s">
        <v>432</v>
      </c>
      <c r="CR48" s="612" t="s">
        <v>898</v>
      </c>
      <c r="CS48" s="612" t="s">
        <v>432</v>
      </c>
      <c r="CT48" s="612" t="s">
        <v>898</v>
      </c>
      <c r="CU48" s="612" t="s">
        <v>432</v>
      </c>
      <c r="CV48" s="612" t="s">
        <v>898</v>
      </c>
      <c r="CW48" s="612" t="s">
        <v>432</v>
      </c>
      <c r="CX48" s="612" t="s">
        <v>898</v>
      </c>
      <c r="CY48" s="612" t="s">
        <v>432</v>
      </c>
      <c r="CZ48" s="612" t="s">
        <v>898</v>
      </c>
      <c r="DA48" s="612" t="s">
        <v>432</v>
      </c>
      <c r="DB48" s="612" t="s">
        <v>898</v>
      </c>
      <c r="DC48" s="612" t="s">
        <v>432</v>
      </c>
      <c r="DD48" s="612" t="s">
        <v>898</v>
      </c>
      <c r="DE48" s="612" t="s">
        <v>432</v>
      </c>
      <c r="DF48" s="612" t="s">
        <v>898</v>
      </c>
      <c r="DG48" s="612" t="s">
        <v>432</v>
      </c>
      <c r="DH48" s="612" t="s">
        <v>898</v>
      </c>
      <c r="DI48" s="612" t="s">
        <v>432</v>
      </c>
      <c r="DJ48" s="612" t="s">
        <v>898</v>
      </c>
      <c r="DK48" s="612" t="s">
        <v>432</v>
      </c>
      <c r="DL48" s="612" t="s">
        <v>898</v>
      </c>
      <c r="DM48" s="612" t="s">
        <v>432</v>
      </c>
      <c r="DN48" s="612" t="s">
        <v>898</v>
      </c>
      <c r="DO48" s="612" t="s">
        <v>432</v>
      </c>
      <c r="DP48" s="612" t="s">
        <v>898</v>
      </c>
      <c r="DQ48" s="612" t="s">
        <v>432</v>
      </c>
      <c r="DR48" s="612" t="s">
        <v>898</v>
      </c>
      <c r="DS48" s="612" t="s">
        <v>432</v>
      </c>
      <c r="DT48" s="612" t="s">
        <v>898</v>
      </c>
      <c r="DU48" s="612" t="s">
        <v>432</v>
      </c>
      <c r="DV48" s="612" t="s">
        <v>898</v>
      </c>
      <c r="DW48" s="612" t="s">
        <v>432</v>
      </c>
      <c r="DX48" s="612" t="s">
        <v>898</v>
      </c>
      <c r="DY48" s="612" t="s">
        <v>432</v>
      </c>
      <c r="DZ48" s="612" t="s">
        <v>898</v>
      </c>
      <c r="EA48" s="612" t="s">
        <v>432</v>
      </c>
      <c r="EB48" s="612" t="s">
        <v>898</v>
      </c>
      <c r="EC48" s="612" t="s">
        <v>432</v>
      </c>
      <c r="ED48" s="612" t="s">
        <v>898</v>
      </c>
      <c r="EE48" s="612" t="s">
        <v>432</v>
      </c>
      <c r="EF48" s="612" t="s">
        <v>898</v>
      </c>
      <c r="EG48" s="612" t="s">
        <v>432</v>
      </c>
      <c r="EH48" s="612" t="s">
        <v>898</v>
      </c>
      <c r="EI48" s="612" t="s">
        <v>432</v>
      </c>
      <c r="EJ48" s="612" t="s">
        <v>898</v>
      </c>
      <c r="EK48" s="612" t="s">
        <v>432</v>
      </c>
      <c r="EL48" s="612" t="s">
        <v>898</v>
      </c>
      <c r="EM48" s="612" t="s">
        <v>432</v>
      </c>
      <c r="EN48" s="612" t="s">
        <v>898</v>
      </c>
      <c r="EO48" s="612" t="s">
        <v>432</v>
      </c>
      <c r="EP48" s="612" t="s">
        <v>898</v>
      </c>
      <c r="EQ48" s="612" t="s">
        <v>432</v>
      </c>
      <c r="ER48" s="612" t="s">
        <v>898</v>
      </c>
      <c r="ES48" s="612" t="s">
        <v>432</v>
      </c>
      <c r="ET48" s="612" t="s">
        <v>898</v>
      </c>
      <c r="EU48" s="612" t="s">
        <v>432</v>
      </c>
      <c r="EV48" s="612" t="s">
        <v>898</v>
      </c>
      <c r="EW48" s="612" t="s">
        <v>432</v>
      </c>
      <c r="EX48" s="612" t="s">
        <v>898</v>
      </c>
      <c r="EY48" s="612" t="s">
        <v>432</v>
      </c>
      <c r="EZ48" s="612" t="s">
        <v>898</v>
      </c>
      <c r="FA48" s="612" t="s">
        <v>432</v>
      </c>
      <c r="FB48" s="612" t="s">
        <v>898</v>
      </c>
      <c r="FC48" s="612" t="s">
        <v>432</v>
      </c>
      <c r="FD48" s="612" t="s">
        <v>898</v>
      </c>
      <c r="FE48" s="612" t="s">
        <v>432</v>
      </c>
      <c r="FF48" s="612" t="s">
        <v>898</v>
      </c>
      <c r="FG48" s="612" t="s">
        <v>432</v>
      </c>
      <c r="FH48" s="612" t="s">
        <v>898</v>
      </c>
      <c r="FI48" s="612" t="s">
        <v>432</v>
      </c>
      <c r="FJ48" s="612" t="s">
        <v>898</v>
      </c>
      <c r="FK48" s="612" t="s">
        <v>432</v>
      </c>
      <c r="FL48" s="612" t="s">
        <v>898</v>
      </c>
      <c r="FM48" s="612" t="s">
        <v>432</v>
      </c>
      <c r="FN48" s="612" t="s">
        <v>898</v>
      </c>
      <c r="FO48" s="612" t="s">
        <v>432</v>
      </c>
      <c r="FP48" s="612" t="s">
        <v>898</v>
      </c>
      <c r="FQ48" s="612" t="s">
        <v>432</v>
      </c>
      <c r="FR48" s="612" t="s">
        <v>898</v>
      </c>
      <c r="FS48" s="612" t="s">
        <v>432</v>
      </c>
      <c r="FT48" s="612" t="s">
        <v>898</v>
      </c>
      <c r="FU48" s="612" t="s">
        <v>432</v>
      </c>
      <c r="FV48" s="612" t="s">
        <v>898</v>
      </c>
      <c r="FW48" s="612" t="s">
        <v>432</v>
      </c>
      <c r="FX48" s="612" t="s">
        <v>898</v>
      </c>
      <c r="FY48" s="612" t="s">
        <v>432</v>
      </c>
      <c r="FZ48" s="612" t="s">
        <v>898</v>
      </c>
      <c r="GA48" s="612" t="s">
        <v>432</v>
      </c>
      <c r="GB48" s="612" t="s">
        <v>898</v>
      </c>
      <c r="GC48" s="612" t="s">
        <v>432</v>
      </c>
      <c r="GD48" s="612" t="s">
        <v>898</v>
      </c>
      <c r="GE48" s="612" t="s">
        <v>432</v>
      </c>
      <c r="GF48" s="612" t="s">
        <v>898</v>
      </c>
      <c r="GG48" s="612" t="s">
        <v>432</v>
      </c>
      <c r="GH48" s="612" t="s">
        <v>898</v>
      </c>
      <c r="GI48" s="612" t="s">
        <v>432</v>
      </c>
      <c r="GJ48" s="612" t="s">
        <v>898</v>
      </c>
      <c r="GK48" s="612" t="s">
        <v>432</v>
      </c>
      <c r="GL48" s="612" t="s">
        <v>898</v>
      </c>
      <c r="GM48" s="612" t="s">
        <v>432</v>
      </c>
      <c r="GN48" s="612" t="s">
        <v>898</v>
      </c>
      <c r="GO48" s="612" t="s">
        <v>432</v>
      </c>
      <c r="GP48" s="612" t="s">
        <v>898</v>
      </c>
      <c r="GQ48" s="612" t="s">
        <v>432</v>
      </c>
      <c r="GR48" s="612" t="s">
        <v>898</v>
      </c>
      <c r="GS48" s="612" t="s">
        <v>432</v>
      </c>
      <c r="GT48" s="612" t="s">
        <v>898</v>
      </c>
      <c r="GU48" s="612" t="s">
        <v>432</v>
      </c>
      <c r="GV48" s="612" t="s">
        <v>898</v>
      </c>
      <c r="GW48" s="612" t="s">
        <v>432</v>
      </c>
      <c r="GX48" s="612" t="s">
        <v>898</v>
      </c>
      <c r="GY48" s="612" t="s">
        <v>432</v>
      </c>
      <c r="GZ48" s="612" t="s">
        <v>898</v>
      </c>
      <c r="HA48" s="612" t="s">
        <v>432</v>
      </c>
      <c r="HB48" s="612" t="s">
        <v>898</v>
      </c>
      <c r="HC48" s="612" t="s">
        <v>432</v>
      </c>
      <c r="HD48" s="612" t="s">
        <v>898</v>
      </c>
      <c r="HE48" s="612" t="s">
        <v>432</v>
      </c>
      <c r="HF48" s="612" t="s">
        <v>898</v>
      </c>
      <c r="HG48" s="612" t="s">
        <v>432</v>
      </c>
      <c r="HH48" s="612" t="s">
        <v>898</v>
      </c>
      <c r="HI48" s="612" t="s">
        <v>432</v>
      </c>
      <c r="HJ48" s="612" t="s">
        <v>898</v>
      </c>
      <c r="HK48" s="612" t="s">
        <v>432</v>
      </c>
      <c r="HL48" s="612" t="s">
        <v>898</v>
      </c>
      <c r="HM48" s="612" t="s">
        <v>432</v>
      </c>
      <c r="HN48" s="612" t="s">
        <v>898</v>
      </c>
      <c r="HO48" s="612" t="s">
        <v>432</v>
      </c>
      <c r="HP48" s="612" t="s">
        <v>898</v>
      </c>
      <c r="HQ48" s="612" t="s">
        <v>432</v>
      </c>
      <c r="HR48" s="612" t="s">
        <v>898</v>
      </c>
      <c r="HS48" s="612" t="s">
        <v>432</v>
      </c>
      <c r="HT48" s="612" t="s">
        <v>898</v>
      </c>
      <c r="HU48" s="612" t="s">
        <v>432</v>
      </c>
      <c r="HV48" s="612" t="s">
        <v>898</v>
      </c>
      <c r="HW48" s="612" t="s">
        <v>432</v>
      </c>
      <c r="HX48" s="612" t="s">
        <v>898</v>
      </c>
      <c r="HY48" s="612" t="s">
        <v>432</v>
      </c>
      <c r="HZ48" s="612" t="s">
        <v>898</v>
      </c>
      <c r="IA48" s="612" t="s">
        <v>432</v>
      </c>
      <c r="IB48" s="612" t="s">
        <v>898</v>
      </c>
      <c r="IC48" s="612" t="s">
        <v>432</v>
      </c>
      <c r="ID48" s="612" t="s">
        <v>898</v>
      </c>
      <c r="IE48" s="612" t="s">
        <v>432</v>
      </c>
      <c r="IF48" s="612" t="s">
        <v>898</v>
      </c>
      <c r="IG48" s="612" t="s">
        <v>432</v>
      </c>
      <c r="IH48" s="612" t="s">
        <v>898</v>
      </c>
      <c r="II48" s="612" t="s">
        <v>432</v>
      </c>
      <c r="IJ48" s="612" t="s">
        <v>898</v>
      </c>
      <c r="IK48" s="612" t="s">
        <v>432</v>
      </c>
      <c r="IL48" s="612" t="s">
        <v>898</v>
      </c>
      <c r="IM48" s="612" t="s">
        <v>432</v>
      </c>
      <c r="IN48" s="612" t="s">
        <v>898</v>
      </c>
      <c r="IO48" s="612" t="s">
        <v>432</v>
      </c>
      <c r="IP48" s="612" t="s">
        <v>898</v>
      </c>
      <c r="IQ48" s="612" t="s">
        <v>432</v>
      </c>
      <c r="IR48" s="612" t="s">
        <v>898</v>
      </c>
      <c r="IS48" s="612" t="s">
        <v>432</v>
      </c>
      <c r="IT48" s="612" t="s">
        <v>898</v>
      </c>
      <c r="IU48" s="612" t="s">
        <v>432</v>
      </c>
      <c r="IV48" s="612" t="s">
        <v>898</v>
      </c>
      <c r="IW48" s="612" t="s">
        <v>432</v>
      </c>
      <c r="IX48" s="612" t="s">
        <v>898</v>
      </c>
      <c r="IY48" s="612" t="s">
        <v>432</v>
      </c>
      <c r="IZ48" s="612" t="s">
        <v>898</v>
      </c>
      <c r="JA48" s="612" t="s">
        <v>432</v>
      </c>
      <c r="JB48" s="612" t="s">
        <v>898</v>
      </c>
      <c r="JC48" s="612" t="s">
        <v>432</v>
      </c>
      <c r="JD48" s="612" t="s">
        <v>898</v>
      </c>
      <c r="JE48" s="612" t="s">
        <v>432</v>
      </c>
      <c r="JF48" s="612" t="s">
        <v>898</v>
      </c>
      <c r="JG48" s="612" t="s">
        <v>432</v>
      </c>
      <c r="JH48" s="612" t="s">
        <v>898</v>
      </c>
      <c r="JI48" s="612" t="s">
        <v>432</v>
      </c>
      <c r="JJ48" s="612" t="s">
        <v>898</v>
      </c>
      <c r="JK48" s="612" t="s">
        <v>432</v>
      </c>
      <c r="JL48" s="612" t="s">
        <v>898</v>
      </c>
      <c r="JM48" s="612" t="s">
        <v>432</v>
      </c>
      <c r="JN48" s="612" t="s">
        <v>898</v>
      </c>
      <c r="JO48" s="612" t="s">
        <v>432</v>
      </c>
      <c r="JP48" s="612" t="s">
        <v>898</v>
      </c>
      <c r="JQ48" s="612" t="s">
        <v>432</v>
      </c>
      <c r="JR48" s="612" t="s">
        <v>898</v>
      </c>
      <c r="JS48" s="612" t="s">
        <v>432</v>
      </c>
      <c r="JT48" s="612" t="s">
        <v>898</v>
      </c>
      <c r="JU48" s="612" t="s">
        <v>432</v>
      </c>
      <c r="JV48" s="612" t="s">
        <v>898</v>
      </c>
      <c r="JW48" s="612" t="s">
        <v>432</v>
      </c>
      <c r="JX48" s="612" t="s">
        <v>898</v>
      </c>
      <c r="JY48" s="612" t="s">
        <v>432</v>
      </c>
      <c r="JZ48" s="612" t="s">
        <v>898</v>
      </c>
      <c r="KA48" s="612" t="s">
        <v>432</v>
      </c>
      <c r="KB48" s="612" t="s">
        <v>898</v>
      </c>
      <c r="KC48" s="612" t="s">
        <v>432</v>
      </c>
      <c r="KD48" s="612" t="s">
        <v>898</v>
      </c>
      <c r="KE48" s="612" t="s">
        <v>432</v>
      </c>
      <c r="KF48" s="612" t="s">
        <v>898</v>
      </c>
      <c r="KG48" s="612" t="s">
        <v>432</v>
      </c>
      <c r="KH48" s="612" t="s">
        <v>898</v>
      </c>
      <c r="KI48" s="612" t="s">
        <v>432</v>
      </c>
      <c r="KJ48" s="612" t="s">
        <v>898</v>
      </c>
      <c r="KK48" s="612" t="s">
        <v>432</v>
      </c>
      <c r="KL48" s="612" t="s">
        <v>898</v>
      </c>
      <c r="KM48" s="612" t="s">
        <v>432</v>
      </c>
      <c r="KN48" s="612" t="s">
        <v>898</v>
      </c>
      <c r="KO48" s="612" t="s">
        <v>432</v>
      </c>
      <c r="KP48" s="612" t="s">
        <v>898</v>
      </c>
      <c r="KQ48" s="612" t="s">
        <v>432</v>
      </c>
      <c r="KR48" s="612" t="s">
        <v>898</v>
      </c>
      <c r="KS48" s="612" t="s">
        <v>432</v>
      </c>
      <c r="KT48" s="612" t="s">
        <v>898</v>
      </c>
      <c r="KU48" s="612" t="s">
        <v>432</v>
      </c>
      <c r="KV48" s="612" t="s">
        <v>898</v>
      </c>
      <c r="KW48" s="612" t="s">
        <v>432</v>
      </c>
      <c r="KX48" s="612" t="s">
        <v>898</v>
      </c>
      <c r="KY48" s="612" t="s">
        <v>432</v>
      </c>
      <c r="KZ48" s="612" t="s">
        <v>898</v>
      </c>
      <c r="LA48" s="612" t="s">
        <v>432</v>
      </c>
      <c r="LB48" s="612" t="s">
        <v>898</v>
      </c>
      <c r="LC48" s="612" t="s">
        <v>432</v>
      </c>
      <c r="LD48" s="612" t="s">
        <v>898</v>
      </c>
      <c r="LE48" s="612" t="s">
        <v>432</v>
      </c>
      <c r="LF48" s="612" t="s">
        <v>898</v>
      </c>
      <c r="LG48" s="612" t="s">
        <v>432</v>
      </c>
      <c r="LH48" s="612" t="s">
        <v>898</v>
      </c>
      <c r="LI48" s="612" t="s">
        <v>432</v>
      </c>
      <c r="LJ48" s="612" t="s">
        <v>898</v>
      </c>
      <c r="LK48" s="612" t="s">
        <v>432</v>
      </c>
      <c r="LL48" s="612" t="s">
        <v>898</v>
      </c>
      <c r="LM48" s="612" t="s">
        <v>432</v>
      </c>
      <c r="LN48" s="612" t="s">
        <v>898</v>
      </c>
      <c r="LO48" s="612" t="s">
        <v>432</v>
      </c>
      <c r="LP48" s="612" t="s">
        <v>898</v>
      </c>
      <c r="LQ48" s="612" t="s">
        <v>432</v>
      </c>
      <c r="LR48" s="612" t="s">
        <v>898</v>
      </c>
      <c r="LS48" s="612" t="s">
        <v>432</v>
      </c>
      <c r="LT48" s="612" t="s">
        <v>898</v>
      </c>
      <c r="LU48" s="612" t="s">
        <v>432</v>
      </c>
      <c r="LV48" s="612" t="s">
        <v>898</v>
      </c>
      <c r="LW48" s="612" t="s">
        <v>432</v>
      </c>
      <c r="LX48" s="612" t="s">
        <v>898</v>
      </c>
      <c r="LY48" s="612" t="s">
        <v>432</v>
      </c>
      <c r="LZ48" s="612" t="s">
        <v>898</v>
      </c>
      <c r="MA48" s="612" t="s">
        <v>432</v>
      </c>
      <c r="MB48" s="612" t="s">
        <v>898</v>
      </c>
      <c r="MC48" s="612" t="s">
        <v>432</v>
      </c>
      <c r="MD48" s="612" t="s">
        <v>898</v>
      </c>
      <c r="ME48" s="612" t="s">
        <v>432</v>
      </c>
      <c r="MF48" s="612" t="s">
        <v>898</v>
      </c>
      <c r="MG48" s="612" t="s">
        <v>432</v>
      </c>
      <c r="MH48" s="612" t="s">
        <v>898</v>
      </c>
      <c r="MI48" s="612" t="s">
        <v>432</v>
      </c>
      <c r="MJ48" s="612" t="s">
        <v>898</v>
      </c>
      <c r="MK48" s="612" t="s">
        <v>432</v>
      </c>
      <c r="ML48" s="612" t="s">
        <v>898</v>
      </c>
      <c r="MM48" s="612" t="s">
        <v>432</v>
      </c>
      <c r="MN48" s="612" t="s">
        <v>898</v>
      </c>
      <c r="MO48" s="612" t="s">
        <v>432</v>
      </c>
      <c r="MP48" s="612" t="s">
        <v>898</v>
      </c>
      <c r="MQ48" s="612" t="s">
        <v>432</v>
      </c>
      <c r="MR48" s="612" t="s">
        <v>898</v>
      </c>
      <c r="MS48" s="612" t="s">
        <v>432</v>
      </c>
      <c r="MT48" s="612" t="s">
        <v>898</v>
      </c>
      <c r="MU48" s="612" t="s">
        <v>432</v>
      </c>
      <c r="MV48" s="612" t="s">
        <v>898</v>
      </c>
      <c r="MW48" s="612" t="s">
        <v>432</v>
      </c>
      <c r="MX48" s="612" t="s">
        <v>898</v>
      </c>
      <c r="MY48" s="612" t="s">
        <v>432</v>
      </c>
      <c r="MZ48" s="612" t="s">
        <v>898</v>
      </c>
      <c r="NA48" s="612" t="s">
        <v>432</v>
      </c>
      <c r="NB48" s="612" t="s">
        <v>898</v>
      </c>
      <c r="NC48" s="612" t="s">
        <v>432</v>
      </c>
      <c r="ND48" s="612" t="s">
        <v>898</v>
      </c>
      <c r="NE48" s="612" t="s">
        <v>432</v>
      </c>
      <c r="NF48" s="612" t="s">
        <v>898</v>
      </c>
      <c r="NG48" s="612" t="s">
        <v>432</v>
      </c>
      <c r="NH48" s="612" t="s">
        <v>898</v>
      </c>
      <c r="NI48" s="612" t="s">
        <v>432</v>
      </c>
      <c r="NJ48" s="612" t="s">
        <v>898</v>
      </c>
      <c r="NK48" s="612" t="s">
        <v>432</v>
      </c>
      <c r="NL48" s="612" t="s">
        <v>898</v>
      </c>
      <c r="NM48" s="612" t="s">
        <v>432</v>
      </c>
      <c r="NN48" s="612" t="s">
        <v>898</v>
      </c>
      <c r="NO48" s="612" t="s">
        <v>432</v>
      </c>
      <c r="NP48" s="612" t="s">
        <v>898</v>
      </c>
      <c r="NQ48" s="612" t="s">
        <v>432</v>
      </c>
      <c r="NR48" s="612" t="s">
        <v>898</v>
      </c>
      <c r="NS48" s="612" t="s">
        <v>432</v>
      </c>
      <c r="NT48" s="612" t="s">
        <v>898</v>
      </c>
      <c r="NU48" s="612" t="s">
        <v>432</v>
      </c>
      <c r="NV48" s="612" t="s">
        <v>898</v>
      </c>
      <c r="NW48" s="612" t="s">
        <v>432</v>
      </c>
      <c r="NX48" s="612" t="s">
        <v>898</v>
      </c>
      <c r="NY48" s="612" t="s">
        <v>432</v>
      </c>
      <c r="NZ48" s="612" t="s">
        <v>898</v>
      </c>
      <c r="OA48" s="612" t="s">
        <v>432</v>
      </c>
      <c r="OB48" s="612" t="s">
        <v>898</v>
      </c>
      <c r="OC48" s="612" t="s">
        <v>432</v>
      </c>
      <c r="OD48" s="612" t="s">
        <v>898</v>
      </c>
      <c r="OE48" s="612" t="s">
        <v>432</v>
      </c>
      <c r="OF48" s="612" t="s">
        <v>898</v>
      </c>
      <c r="OG48" s="612" t="s">
        <v>432</v>
      </c>
      <c r="OH48" s="612" t="s">
        <v>898</v>
      </c>
      <c r="OI48" s="612" t="s">
        <v>432</v>
      </c>
      <c r="OJ48" s="612" t="s">
        <v>898</v>
      </c>
      <c r="OK48" s="612" t="s">
        <v>432</v>
      </c>
      <c r="OL48" s="612" t="s">
        <v>898</v>
      </c>
      <c r="OM48" s="612" t="s">
        <v>432</v>
      </c>
      <c r="ON48" s="612" t="s">
        <v>898</v>
      </c>
      <c r="OO48" s="612" t="s">
        <v>432</v>
      </c>
      <c r="OP48" s="612" t="s">
        <v>898</v>
      </c>
      <c r="OQ48" s="612" t="s">
        <v>432</v>
      </c>
      <c r="OR48" s="612" t="s">
        <v>898</v>
      </c>
      <c r="OS48" s="612" t="s">
        <v>432</v>
      </c>
      <c r="OT48" s="612" t="s">
        <v>898</v>
      </c>
      <c r="OU48" s="612" t="s">
        <v>432</v>
      </c>
      <c r="OV48" s="612" t="s">
        <v>898</v>
      </c>
      <c r="OW48" s="612" t="s">
        <v>432</v>
      </c>
      <c r="OX48" s="612" t="s">
        <v>898</v>
      </c>
      <c r="OY48" s="612" t="s">
        <v>432</v>
      </c>
      <c r="OZ48" s="612" t="s">
        <v>898</v>
      </c>
      <c r="PA48" s="612" t="s">
        <v>432</v>
      </c>
      <c r="PB48" s="612" t="s">
        <v>898</v>
      </c>
      <c r="PC48" s="612" t="s">
        <v>432</v>
      </c>
      <c r="PD48" s="612" t="s">
        <v>898</v>
      </c>
      <c r="PE48" s="612" t="s">
        <v>432</v>
      </c>
      <c r="PF48" s="612" t="s">
        <v>898</v>
      </c>
      <c r="PG48" s="612" t="s">
        <v>432</v>
      </c>
      <c r="PH48" s="612" t="s">
        <v>898</v>
      </c>
      <c r="PI48" s="612" t="s">
        <v>432</v>
      </c>
      <c r="PJ48" s="612" t="s">
        <v>898</v>
      </c>
      <c r="PK48" s="612" t="s">
        <v>432</v>
      </c>
      <c r="PL48" s="612" t="s">
        <v>898</v>
      </c>
      <c r="PM48" s="612" t="s">
        <v>432</v>
      </c>
      <c r="PN48" s="612" t="s">
        <v>898</v>
      </c>
      <c r="PO48" s="612" t="s">
        <v>432</v>
      </c>
      <c r="PP48" s="612" t="s">
        <v>898</v>
      </c>
      <c r="PQ48" s="612" t="s">
        <v>432</v>
      </c>
      <c r="PR48" s="612" t="s">
        <v>898</v>
      </c>
      <c r="PS48" s="612" t="s">
        <v>432</v>
      </c>
      <c r="PT48" s="612" t="s">
        <v>898</v>
      </c>
      <c r="PU48" s="612" t="s">
        <v>432</v>
      </c>
      <c r="PV48" s="612" t="s">
        <v>898</v>
      </c>
      <c r="PW48" s="612" t="s">
        <v>432</v>
      </c>
      <c r="PX48" s="612" t="s">
        <v>898</v>
      </c>
      <c r="PY48" s="612" t="s">
        <v>432</v>
      </c>
      <c r="PZ48" s="612" t="s">
        <v>898</v>
      </c>
      <c r="QA48" s="612" t="s">
        <v>432</v>
      </c>
      <c r="QB48" s="612" t="s">
        <v>898</v>
      </c>
      <c r="QC48" s="612" t="s">
        <v>432</v>
      </c>
      <c r="QD48" s="612" t="s">
        <v>898</v>
      </c>
      <c r="QE48" s="612" t="s">
        <v>432</v>
      </c>
      <c r="QF48" s="612" t="s">
        <v>898</v>
      </c>
      <c r="QG48" s="612" t="s">
        <v>432</v>
      </c>
      <c r="QH48" s="612" t="s">
        <v>898</v>
      </c>
      <c r="QI48" s="612" t="s">
        <v>432</v>
      </c>
      <c r="QJ48" s="612" t="s">
        <v>898</v>
      </c>
      <c r="QK48" s="612" t="s">
        <v>432</v>
      </c>
      <c r="QL48" s="612" t="s">
        <v>898</v>
      </c>
      <c r="QM48" s="612" t="s">
        <v>432</v>
      </c>
      <c r="QN48" s="612" t="s">
        <v>898</v>
      </c>
      <c r="QO48" s="612" t="s">
        <v>432</v>
      </c>
      <c r="QP48" s="612" t="s">
        <v>898</v>
      </c>
      <c r="QQ48" s="612" t="s">
        <v>432</v>
      </c>
      <c r="QR48" s="612" t="s">
        <v>898</v>
      </c>
      <c r="QS48" s="612" t="s">
        <v>432</v>
      </c>
      <c r="QT48" s="612" t="s">
        <v>898</v>
      </c>
      <c r="QU48" s="612" t="s">
        <v>432</v>
      </c>
      <c r="QV48" s="612" t="s">
        <v>898</v>
      </c>
      <c r="QW48" s="612" t="s">
        <v>432</v>
      </c>
      <c r="QX48" s="612" t="s">
        <v>898</v>
      </c>
      <c r="QY48" s="612" t="s">
        <v>432</v>
      </c>
      <c r="QZ48" s="612" t="s">
        <v>898</v>
      </c>
      <c r="RA48" s="612" t="s">
        <v>432</v>
      </c>
      <c r="RB48" s="612" t="s">
        <v>898</v>
      </c>
      <c r="RC48" s="612" t="s">
        <v>432</v>
      </c>
      <c r="RD48" s="612" t="s">
        <v>898</v>
      </c>
      <c r="RE48" s="612" t="s">
        <v>432</v>
      </c>
      <c r="RF48" s="612" t="s">
        <v>898</v>
      </c>
      <c r="RG48" s="612" t="s">
        <v>432</v>
      </c>
      <c r="RH48" s="612" t="s">
        <v>898</v>
      </c>
      <c r="RI48" s="612" t="s">
        <v>432</v>
      </c>
      <c r="RJ48" s="612" t="s">
        <v>898</v>
      </c>
      <c r="RK48" s="612" t="s">
        <v>432</v>
      </c>
      <c r="RL48" s="612" t="s">
        <v>898</v>
      </c>
      <c r="RM48" s="612" t="s">
        <v>432</v>
      </c>
      <c r="RN48" s="612" t="s">
        <v>898</v>
      </c>
      <c r="RO48" s="612" t="s">
        <v>432</v>
      </c>
      <c r="RP48" s="612" t="s">
        <v>898</v>
      </c>
      <c r="RQ48" s="612" t="s">
        <v>432</v>
      </c>
      <c r="RR48" s="612" t="s">
        <v>898</v>
      </c>
      <c r="RS48" s="612" t="s">
        <v>432</v>
      </c>
      <c r="RT48" s="612" t="s">
        <v>898</v>
      </c>
      <c r="RU48" s="612" t="s">
        <v>432</v>
      </c>
      <c r="RV48" s="612" t="s">
        <v>898</v>
      </c>
      <c r="RW48" s="612" t="s">
        <v>432</v>
      </c>
      <c r="RX48" s="612" t="s">
        <v>898</v>
      </c>
      <c r="RY48" s="612" t="s">
        <v>432</v>
      </c>
      <c r="RZ48" s="612" t="s">
        <v>898</v>
      </c>
      <c r="SA48" s="612" t="s">
        <v>432</v>
      </c>
      <c r="SB48" s="612" t="s">
        <v>898</v>
      </c>
      <c r="SC48" s="612" t="s">
        <v>432</v>
      </c>
      <c r="SD48" s="612" t="s">
        <v>898</v>
      </c>
      <c r="SE48" s="612" t="s">
        <v>432</v>
      </c>
      <c r="SF48" s="612" t="s">
        <v>898</v>
      </c>
      <c r="SG48" s="612" t="s">
        <v>432</v>
      </c>
      <c r="SH48" s="612" t="s">
        <v>898</v>
      </c>
      <c r="SI48" s="612" t="s">
        <v>432</v>
      </c>
      <c r="SJ48" s="612" t="s">
        <v>898</v>
      </c>
      <c r="SK48" s="612" t="s">
        <v>432</v>
      </c>
      <c r="SL48" s="612" t="s">
        <v>898</v>
      </c>
      <c r="SM48" s="612" t="s">
        <v>432</v>
      </c>
      <c r="SN48" s="612" t="s">
        <v>898</v>
      </c>
      <c r="SO48" s="612" t="s">
        <v>432</v>
      </c>
      <c r="SP48" s="612" t="s">
        <v>898</v>
      </c>
      <c r="SQ48" s="612" t="s">
        <v>432</v>
      </c>
      <c r="SR48" s="612" t="s">
        <v>898</v>
      </c>
      <c r="SS48" s="612" t="s">
        <v>432</v>
      </c>
      <c r="ST48" s="612" t="s">
        <v>898</v>
      </c>
      <c r="SU48" s="612" t="s">
        <v>432</v>
      </c>
      <c r="SV48" s="612" t="s">
        <v>898</v>
      </c>
      <c r="SW48" s="612" t="s">
        <v>432</v>
      </c>
      <c r="SX48" s="612" t="s">
        <v>898</v>
      </c>
      <c r="SY48" s="612" t="s">
        <v>432</v>
      </c>
      <c r="SZ48" s="612" t="s">
        <v>898</v>
      </c>
      <c r="TA48" s="612" t="s">
        <v>432</v>
      </c>
      <c r="TB48" s="612" t="s">
        <v>898</v>
      </c>
      <c r="TC48" s="612" t="s">
        <v>432</v>
      </c>
      <c r="TD48" s="612" t="s">
        <v>898</v>
      </c>
      <c r="TE48" s="612" t="s">
        <v>432</v>
      </c>
      <c r="TF48" s="612" t="s">
        <v>898</v>
      </c>
      <c r="TG48" s="612" t="s">
        <v>432</v>
      </c>
      <c r="TH48" s="612" t="s">
        <v>898</v>
      </c>
      <c r="TI48" s="612" t="s">
        <v>432</v>
      </c>
      <c r="TJ48" s="612" t="s">
        <v>898</v>
      </c>
      <c r="TK48" s="612" t="s">
        <v>432</v>
      </c>
      <c r="TL48" s="612" t="s">
        <v>898</v>
      </c>
      <c r="TM48" s="612" t="s">
        <v>432</v>
      </c>
      <c r="TN48" s="612" t="s">
        <v>898</v>
      </c>
      <c r="TO48" s="612" t="s">
        <v>432</v>
      </c>
      <c r="TP48" s="612" t="s">
        <v>898</v>
      </c>
      <c r="TQ48" s="612" t="s">
        <v>432</v>
      </c>
      <c r="TR48" s="612" t="s">
        <v>898</v>
      </c>
      <c r="TS48" s="612" t="s">
        <v>432</v>
      </c>
      <c r="TT48" s="612" t="s">
        <v>898</v>
      </c>
      <c r="TU48" s="612" t="s">
        <v>432</v>
      </c>
      <c r="TV48" s="612" t="s">
        <v>898</v>
      </c>
      <c r="TW48" s="612" t="s">
        <v>432</v>
      </c>
      <c r="TX48" s="612" t="s">
        <v>898</v>
      </c>
      <c r="TY48" s="612" t="s">
        <v>432</v>
      </c>
      <c r="TZ48" s="612" t="s">
        <v>898</v>
      </c>
      <c r="UA48" s="612" t="s">
        <v>432</v>
      </c>
      <c r="UB48" s="612" t="s">
        <v>898</v>
      </c>
      <c r="UC48" s="612" t="s">
        <v>432</v>
      </c>
      <c r="UD48" s="612" t="s">
        <v>898</v>
      </c>
      <c r="UE48" s="612" t="s">
        <v>432</v>
      </c>
      <c r="UF48" s="612" t="s">
        <v>898</v>
      </c>
      <c r="UG48" s="612" t="s">
        <v>432</v>
      </c>
      <c r="UH48" s="612" t="s">
        <v>898</v>
      </c>
      <c r="UI48" s="612" t="s">
        <v>432</v>
      </c>
      <c r="UJ48" s="612" t="s">
        <v>898</v>
      </c>
      <c r="UK48" s="612" t="s">
        <v>432</v>
      </c>
      <c r="UL48" s="612" t="s">
        <v>898</v>
      </c>
      <c r="UM48" s="612" t="s">
        <v>432</v>
      </c>
      <c r="UN48" s="612" t="s">
        <v>898</v>
      </c>
      <c r="UO48" s="612" t="s">
        <v>432</v>
      </c>
      <c r="UP48" s="612" t="s">
        <v>898</v>
      </c>
      <c r="UQ48" s="612" t="s">
        <v>432</v>
      </c>
      <c r="UR48" s="612" t="s">
        <v>898</v>
      </c>
      <c r="US48" s="612" t="s">
        <v>432</v>
      </c>
      <c r="UT48" s="612" t="s">
        <v>898</v>
      </c>
      <c r="UU48" s="612" t="s">
        <v>432</v>
      </c>
      <c r="UV48" s="612" t="s">
        <v>898</v>
      </c>
      <c r="UW48" s="612" t="s">
        <v>432</v>
      </c>
      <c r="UX48" s="612" t="s">
        <v>898</v>
      </c>
      <c r="UY48" s="612" t="s">
        <v>432</v>
      </c>
      <c r="UZ48" s="612" t="s">
        <v>898</v>
      </c>
      <c r="VA48" s="612" t="s">
        <v>432</v>
      </c>
      <c r="VB48" s="612" t="s">
        <v>898</v>
      </c>
      <c r="VC48" s="612" t="s">
        <v>432</v>
      </c>
      <c r="VD48" s="612" t="s">
        <v>898</v>
      </c>
      <c r="VE48" s="612" t="s">
        <v>432</v>
      </c>
      <c r="VF48" s="612" t="s">
        <v>898</v>
      </c>
      <c r="VG48" s="612" t="s">
        <v>432</v>
      </c>
      <c r="VH48" s="612" t="s">
        <v>898</v>
      </c>
      <c r="VI48" s="612" t="s">
        <v>432</v>
      </c>
      <c r="VJ48" s="612" t="s">
        <v>898</v>
      </c>
      <c r="VK48" s="612" t="s">
        <v>432</v>
      </c>
      <c r="VL48" s="612" t="s">
        <v>898</v>
      </c>
      <c r="VM48" s="612" t="s">
        <v>432</v>
      </c>
      <c r="VN48" s="612" t="s">
        <v>898</v>
      </c>
      <c r="VO48" s="612" t="s">
        <v>432</v>
      </c>
      <c r="VP48" s="612" t="s">
        <v>898</v>
      </c>
      <c r="VQ48" s="612" t="s">
        <v>432</v>
      </c>
      <c r="VR48" s="612" t="s">
        <v>898</v>
      </c>
      <c r="VS48" s="612" t="s">
        <v>432</v>
      </c>
      <c r="VT48" s="612" t="s">
        <v>898</v>
      </c>
      <c r="VU48" s="612" t="s">
        <v>432</v>
      </c>
      <c r="VV48" s="612" t="s">
        <v>898</v>
      </c>
      <c r="VW48" s="612" t="s">
        <v>432</v>
      </c>
      <c r="VX48" s="612" t="s">
        <v>898</v>
      </c>
      <c r="VY48" s="612" t="s">
        <v>432</v>
      </c>
      <c r="VZ48" s="612" t="s">
        <v>898</v>
      </c>
      <c r="WA48" s="612" t="s">
        <v>432</v>
      </c>
      <c r="WB48" s="612" t="s">
        <v>898</v>
      </c>
      <c r="WC48" s="612" t="s">
        <v>432</v>
      </c>
      <c r="WD48" s="612" t="s">
        <v>898</v>
      </c>
      <c r="WE48" s="612" t="s">
        <v>432</v>
      </c>
      <c r="WF48" s="612" t="s">
        <v>898</v>
      </c>
      <c r="WG48" s="612" t="s">
        <v>432</v>
      </c>
      <c r="WH48" s="612" t="s">
        <v>898</v>
      </c>
      <c r="WI48" s="612" t="s">
        <v>432</v>
      </c>
      <c r="WJ48" s="612" t="s">
        <v>898</v>
      </c>
      <c r="WK48" s="612" t="s">
        <v>432</v>
      </c>
      <c r="WL48" s="612" t="s">
        <v>898</v>
      </c>
      <c r="WM48" s="612" t="s">
        <v>432</v>
      </c>
      <c r="WN48" s="612" t="s">
        <v>898</v>
      </c>
      <c r="WO48" s="612" t="s">
        <v>432</v>
      </c>
      <c r="WP48" s="612" t="s">
        <v>898</v>
      </c>
      <c r="WQ48" s="612" t="s">
        <v>432</v>
      </c>
      <c r="WR48" s="612" t="s">
        <v>898</v>
      </c>
      <c r="WS48" s="612" t="s">
        <v>432</v>
      </c>
      <c r="WT48" s="612" t="s">
        <v>898</v>
      </c>
      <c r="WU48" s="612" t="s">
        <v>432</v>
      </c>
      <c r="WV48" s="612" t="s">
        <v>898</v>
      </c>
      <c r="WW48" s="612" t="s">
        <v>432</v>
      </c>
      <c r="WX48" s="612" t="s">
        <v>898</v>
      </c>
      <c r="WY48" s="612" t="s">
        <v>432</v>
      </c>
      <c r="WZ48" s="612" t="s">
        <v>898</v>
      </c>
      <c r="XA48" s="612" t="s">
        <v>432</v>
      </c>
      <c r="XB48" s="612" t="s">
        <v>898</v>
      </c>
      <c r="XC48" s="612" t="s">
        <v>432</v>
      </c>
      <c r="XD48" s="612" t="s">
        <v>898</v>
      </c>
      <c r="XE48" s="612" t="s">
        <v>432</v>
      </c>
      <c r="XF48" s="612" t="s">
        <v>898</v>
      </c>
      <c r="XG48" s="612" t="s">
        <v>432</v>
      </c>
      <c r="XH48" s="612" t="s">
        <v>898</v>
      </c>
      <c r="XI48" s="612" t="s">
        <v>432</v>
      </c>
      <c r="XJ48" s="612" t="s">
        <v>898</v>
      </c>
      <c r="XK48" s="612" t="s">
        <v>432</v>
      </c>
      <c r="XL48" s="612" t="s">
        <v>898</v>
      </c>
      <c r="XM48" s="612" t="s">
        <v>432</v>
      </c>
      <c r="XN48" s="612" t="s">
        <v>898</v>
      </c>
      <c r="XO48" s="612" t="s">
        <v>432</v>
      </c>
      <c r="XP48" s="612" t="s">
        <v>898</v>
      </c>
      <c r="XQ48" s="612" t="s">
        <v>432</v>
      </c>
      <c r="XR48" s="612" t="s">
        <v>898</v>
      </c>
      <c r="XS48" s="612" t="s">
        <v>432</v>
      </c>
      <c r="XT48" s="612" t="s">
        <v>898</v>
      </c>
      <c r="XU48" s="612" t="s">
        <v>432</v>
      </c>
      <c r="XV48" s="612" t="s">
        <v>898</v>
      </c>
      <c r="XW48" s="612" t="s">
        <v>432</v>
      </c>
      <c r="XX48" s="612" t="s">
        <v>898</v>
      </c>
      <c r="XY48" s="612" t="s">
        <v>432</v>
      </c>
      <c r="XZ48" s="612" t="s">
        <v>898</v>
      </c>
      <c r="YA48" s="612" t="s">
        <v>432</v>
      </c>
      <c r="YB48" s="612" t="s">
        <v>898</v>
      </c>
      <c r="YC48" s="612" t="s">
        <v>432</v>
      </c>
      <c r="YD48" s="612" t="s">
        <v>898</v>
      </c>
      <c r="YE48" s="612" t="s">
        <v>432</v>
      </c>
      <c r="YF48" s="612" t="s">
        <v>898</v>
      </c>
      <c r="YG48" s="612" t="s">
        <v>432</v>
      </c>
      <c r="YH48" s="612" t="s">
        <v>898</v>
      </c>
      <c r="YI48" s="612" t="s">
        <v>432</v>
      </c>
      <c r="YJ48" s="612" t="s">
        <v>898</v>
      </c>
      <c r="YK48" s="612" t="s">
        <v>432</v>
      </c>
      <c r="YL48" s="612" t="s">
        <v>898</v>
      </c>
      <c r="YM48" s="612" t="s">
        <v>432</v>
      </c>
      <c r="YN48" s="612" t="s">
        <v>898</v>
      </c>
      <c r="YO48" s="612" t="s">
        <v>432</v>
      </c>
      <c r="YP48" s="612" t="s">
        <v>898</v>
      </c>
      <c r="YQ48" s="612" t="s">
        <v>432</v>
      </c>
      <c r="YR48" s="612" t="s">
        <v>898</v>
      </c>
      <c r="YS48" s="612" t="s">
        <v>432</v>
      </c>
      <c r="YT48" s="612" t="s">
        <v>898</v>
      </c>
      <c r="YU48" s="612" t="s">
        <v>432</v>
      </c>
      <c r="YV48" s="612" t="s">
        <v>898</v>
      </c>
      <c r="YW48" s="612" t="s">
        <v>432</v>
      </c>
      <c r="YX48" s="612" t="s">
        <v>898</v>
      </c>
      <c r="YY48" s="612" t="s">
        <v>432</v>
      </c>
      <c r="YZ48" s="612" t="s">
        <v>898</v>
      </c>
      <c r="ZA48" s="612" t="s">
        <v>432</v>
      </c>
      <c r="ZB48" s="612" t="s">
        <v>898</v>
      </c>
      <c r="ZC48" s="612" t="s">
        <v>432</v>
      </c>
      <c r="ZD48" s="612" t="s">
        <v>898</v>
      </c>
      <c r="ZE48" s="612" t="s">
        <v>432</v>
      </c>
      <c r="ZF48" s="612" t="s">
        <v>898</v>
      </c>
      <c r="ZG48" s="612" t="s">
        <v>432</v>
      </c>
      <c r="ZH48" s="612" t="s">
        <v>898</v>
      </c>
      <c r="ZI48" s="612" t="s">
        <v>432</v>
      </c>
      <c r="ZJ48" s="612" t="s">
        <v>898</v>
      </c>
      <c r="ZK48" s="612" t="s">
        <v>432</v>
      </c>
      <c r="ZL48" s="612" t="s">
        <v>898</v>
      </c>
      <c r="ZM48" s="612" t="s">
        <v>432</v>
      </c>
      <c r="ZN48" s="612" t="s">
        <v>898</v>
      </c>
      <c r="ZO48" s="612" t="s">
        <v>432</v>
      </c>
      <c r="ZP48" s="612" t="s">
        <v>898</v>
      </c>
      <c r="ZQ48" s="612" t="s">
        <v>432</v>
      </c>
      <c r="ZR48" s="612" t="s">
        <v>898</v>
      </c>
      <c r="ZS48" s="612" t="s">
        <v>432</v>
      </c>
      <c r="ZT48" s="612" t="s">
        <v>898</v>
      </c>
      <c r="ZU48" s="612" t="s">
        <v>432</v>
      </c>
      <c r="ZV48" s="612" t="s">
        <v>898</v>
      </c>
      <c r="ZW48" s="612" t="s">
        <v>432</v>
      </c>
      <c r="ZX48" s="612" t="s">
        <v>898</v>
      </c>
      <c r="ZY48" s="612" t="s">
        <v>432</v>
      </c>
      <c r="ZZ48" s="612" t="s">
        <v>898</v>
      </c>
      <c r="AAA48" s="612" t="s">
        <v>432</v>
      </c>
      <c r="AAB48" s="612" t="s">
        <v>898</v>
      </c>
      <c r="AAC48" s="612" t="s">
        <v>432</v>
      </c>
      <c r="AAD48" s="612" t="s">
        <v>898</v>
      </c>
      <c r="AAE48" s="612" t="s">
        <v>432</v>
      </c>
      <c r="AAF48" s="612" t="s">
        <v>898</v>
      </c>
      <c r="AAG48" s="612" t="s">
        <v>432</v>
      </c>
      <c r="AAH48" s="612" t="s">
        <v>898</v>
      </c>
      <c r="AAI48" s="612" t="s">
        <v>432</v>
      </c>
      <c r="AAJ48" s="612" t="s">
        <v>898</v>
      </c>
      <c r="AAK48" s="612" t="s">
        <v>432</v>
      </c>
      <c r="AAL48" s="612" t="s">
        <v>898</v>
      </c>
      <c r="AAM48" s="612" t="s">
        <v>432</v>
      </c>
      <c r="AAN48" s="612" t="s">
        <v>898</v>
      </c>
      <c r="AAO48" s="612" t="s">
        <v>432</v>
      </c>
      <c r="AAP48" s="612" t="s">
        <v>898</v>
      </c>
      <c r="AAQ48" s="612" t="s">
        <v>432</v>
      </c>
      <c r="AAR48" s="612" t="s">
        <v>898</v>
      </c>
      <c r="AAS48" s="612" t="s">
        <v>432</v>
      </c>
      <c r="AAT48" s="612" t="s">
        <v>898</v>
      </c>
      <c r="AAU48" s="612" t="s">
        <v>432</v>
      </c>
      <c r="AAV48" s="612" t="s">
        <v>898</v>
      </c>
      <c r="AAW48" s="612" t="s">
        <v>432</v>
      </c>
      <c r="AAX48" s="612" t="s">
        <v>898</v>
      </c>
      <c r="AAY48" s="612" t="s">
        <v>432</v>
      </c>
      <c r="AAZ48" s="612" t="s">
        <v>898</v>
      </c>
      <c r="ABA48" s="612" t="s">
        <v>432</v>
      </c>
      <c r="ABB48" s="612" t="s">
        <v>898</v>
      </c>
      <c r="ABC48" s="612" t="s">
        <v>432</v>
      </c>
      <c r="ABD48" s="612" t="s">
        <v>898</v>
      </c>
      <c r="ABE48" s="612" t="s">
        <v>432</v>
      </c>
      <c r="ABF48" s="612" t="s">
        <v>898</v>
      </c>
      <c r="ABG48" s="612" t="s">
        <v>432</v>
      </c>
      <c r="ABH48" s="612" t="s">
        <v>898</v>
      </c>
      <c r="ABI48" s="612" t="s">
        <v>432</v>
      </c>
      <c r="ABJ48" s="612" t="s">
        <v>898</v>
      </c>
      <c r="ABK48" s="612" t="s">
        <v>432</v>
      </c>
      <c r="ABL48" s="612" t="s">
        <v>898</v>
      </c>
      <c r="ABM48" s="612" t="s">
        <v>432</v>
      </c>
      <c r="ABN48" s="612" t="s">
        <v>898</v>
      </c>
      <c r="ABO48" s="612" t="s">
        <v>432</v>
      </c>
      <c r="ABP48" s="612" t="s">
        <v>898</v>
      </c>
      <c r="ABQ48" s="612" t="s">
        <v>432</v>
      </c>
      <c r="ABR48" s="612" t="s">
        <v>898</v>
      </c>
      <c r="ABS48" s="612" t="s">
        <v>432</v>
      </c>
      <c r="ABT48" s="612" t="s">
        <v>898</v>
      </c>
      <c r="ABU48" s="612" t="s">
        <v>432</v>
      </c>
      <c r="ABV48" s="612" t="s">
        <v>898</v>
      </c>
      <c r="ABW48" s="612" t="s">
        <v>432</v>
      </c>
      <c r="ABX48" s="612" t="s">
        <v>898</v>
      </c>
      <c r="ABY48" s="612" t="s">
        <v>432</v>
      </c>
      <c r="ABZ48" s="612" t="s">
        <v>898</v>
      </c>
      <c r="ACA48" s="612" t="s">
        <v>432</v>
      </c>
      <c r="ACB48" s="612" t="s">
        <v>898</v>
      </c>
      <c r="ACC48" s="612" t="s">
        <v>432</v>
      </c>
      <c r="ACD48" s="612" t="s">
        <v>898</v>
      </c>
      <c r="ACE48" s="612" t="s">
        <v>432</v>
      </c>
      <c r="ACF48" s="612" t="s">
        <v>898</v>
      </c>
      <c r="ACG48" s="612" t="s">
        <v>432</v>
      </c>
      <c r="ACH48" s="612" t="s">
        <v>898</v>
      </c>
      <c r="ACI48" s="612" t="s">
        <v>432</v>
      </c>
      <c r="ACJ48" s="612" t="s">
        <v>898</v>
      </c>
      <c r="ACK48" s="612" t="s">
        <v>432</v>
      </c>
      <c r="ACL48" s="612" t="s">
        <v>898</v>
      </c>
      <c r="ACM48" s="612" t="s">
        <v>432</v>
      </c>
      <c r="ACN48" s="612" t="s">
        <v>898</v>
      </c>
      <c r="ACO48" s="612" t="s">
        <v>432</v>
      </c>
      <c r="ACP48" s="612" t="s">
        <v>898</v>
      </c>
      <c r="ACQ48" s="612" t="s">
        <v>432</v>
      </c>
      <c r="ACR48" s="612" t="s">
        <v>898</v>
      </c>
      <c r="ACS48" s="612" t="s">
        <v>432</v>
      </c>
      <c r="ACT48" s="612" t="s">
        <v>898</v>
      </c>
      <c r="ACU48" s="612" t="s">
        <v>432</v>
      </c>
      <c r="ACV48" s="612" t="s">
        <v>898</v>
      </c>
      <c r="ACW48" s="612" t="s">
        <v>432</v>
      </c>
      <c r="ACX48" s="612" t="s">
        <v>898</v>
      </c>
      <c r="ACY48" s="612" t="s">
        <v>432</v>
      </c>
      <c r="ACZ48" s="612" t="s">
        <v>898</v>
      </c>
      <c r="ADA48" s="612" t="s">
        <v>432</v>
      </c>
      <c r="ADB48" s="612" t="s">
        <v>898</v>
      </c>
      <c r="ADC48" s="612" t="s">
        <v>432</v>
      </c>
      <c r="ADD48" s="612" t="s">
        <v>898</v>
      </c>
      <c r="ADE48" s="612" t="s">
        <v>432</v>
      </c>
      <c r="ADF48" s="612" t="s">
        <v>898</v>
      </c>
      <c r="ADG48" s="612" t="s">
        <v>432</v>
      </c>
      <c r="ADH48" s="612" t="s">
        <v>898</v>
      </c>
      <c r="ADI48" s="612" t="s">
        <v>432</v>
      </c>
      <c r="ADJ48" s="612" t="s">
        <v>898</v>
      </c>
      <c r="ADK48" s="612" t="s">
        <v>432</v>
      </c>
      <c r="ADL48" s="612" t="s">
        <v>898</v>
      </c>
      <c r="ADM48" s="612" t="s">
        <v>432</v>
      </c>
      <c r="ADN48" s="612" t="s">
        <v>898</v>
      </c>
      <c r="ADO48" s="612" t="s">
        <v>432</v>
      </c>
      <c r="ADP48" s="612" t="s">
        <v>898</v>
      </c>
      <c r="ADQ48" s="612" t="s">
        <v>432</v>
      </c>
      <c r="ADR48" s="612" t="s">
        <v>898</v>
      </c>
      <c r="ADS48" s="612" t="s">
        <v>432</v>
      </c>
      <c r="ADT48" s="612" t="s">
        <v>898</v>
      </c>
      <c r="ADU48" s="612" t="s">
        <v>432</v>
      </c>
      <c r="ADV48" s="612" t="s">
        <v>898</v>
      </c>
      <c r="ADW48" s="612" t="s">
        <v>432</v>
      </c>
      <c r="ADX48" s="612" t="s">
        <v>898</v>
      </c>
      <c r="ADY48" s="612" t="s">
        <v>432</v>
      </c>
      <c r="ADZ48" s="612" t="s">
        <v>898</v>
      </c>
      <c r="AEA48" s="612" t="s">
        <v>432</v>
      </c>
      <c r="AEB48" s="612" t="s">
        <v>898</v>
      </c>
      <c r="AEC48" s="612" t="s">
        <v>432</v>
      </c>
      <c r="AED48" s="612" t="s">
        <v>898</v>
      </c>
      <c r="AEE48" s="612" t="s">
        <v>432</v>
      </c>
      <c r="AEF48" s="612" t="s">
        <v>898</v>
      </c>
      <c r="AEG48" s="612" t="s">
        <v>432</v>
      </c>
      <c r="AEH48" s="612" t="s">
        <v>898</v>
      </c>
      <c r="AEI48" s="612" t="s">
        <v>432</v>
      </c>
      <c r="AEJ48" s="612" t="s">
        <v>898</v>
      </c>
      <c r="AEK48" s="612" t="s">
        <v>432</v>
      </c>
      <c r="AEL48" s="612" t="s">
        <v>898</v>
      </c>
      <c r="AEM48" s="612" t="s">
        <v>432</v>
      </c>
      <c r="AEN48" s="612" t="s">
        <v>898</v>
      </c>
      <c r="AEO48" s="612" t="s">
        <v>432</v>
      </c>
      <c r="AEP48" s="612" t="s">
        <v>898</v>
      </c>
      <c r="AEQ48" s="612" t="s">
        <v>432</v>
      </c>
      <c r="AER48" s="612" t="s">
        <v>898</v>
      </c>
      <c r="AES48" s="612" t="s">
        <v>432</v>
      </c>
      <c r="AET48" s="612" t="s">
        <v>898</v>
      </c>
      <c r="AEU48" s="612" t="s">
        <v>432</v>
      </c>
      <c r="AEV48" s="612" t="s">
        <v>898</v>
      </c>
      <c r="AEW48" s="612" t="s">
        <v>432</v>
      </c>
      <c r="AEX48" s="612" t="s">
        <v>898</v>
      </c>
      <c r="AEY48" s="612" t="s">
        <v>432</v>
      </c>
      <c r="AEZ48" s="612" t="s">
        <v>898</v>
      </c>
      <c r="AFA48" s="612" t="s">
        <v>432</v>
      </c>
      <c r="AFB48" s="612" t="s">
        <v>898</v>
      </c>
      <c r="AFC48" s="612" t="s">
        <v>432</v>
      </c>
      <c r="AFD48" s="612" t="s">
        <v>898</v>
      </c>
      <c r="AFE48" s="612" t="s">
        <v>432</v>
      </c>
      <c r="AFF48" s="612" t="s">
        <v>898</v>
      </c>
      <c r="AFG48" s="612" t="s">
        <v>432</v>
      </c>
      <c r="AFH48" s="612" t="s">
        <v>898</v>
      </c>
      <c r="AFI48" s="612" t="s">
        <v>432</v>
      </c>
      <c r="AFJ48" s="612" t="s">
        <v>898</v>
      </c>
      <c r="AFK48" s="612" t="s">
        <v>432</v>
      </c>
      <c r="AFL48" s="612" t="s">
        <v>898</v>
      </c>
      <c r="AFM48" s="612" t="s">
        <v>432</v>
      </c>
      <c r="AFN48" s="612" t="s">
        <v>898</v>
      </c>
      <c r="AFO48" s="612" t="s">
        <v>432</v>
      </c>
      <c r="AFP48" s="612" t="s">
        <v>898</v>
      </c>
      <c r="AFQ48" s="612" t="s">
        <v>432</v>
      </c>
      <c r="AFR48" s="612" t="s">
        <v>898</v>
      </c>
      <c r="AFS48" s="612" t="s">
        <v>432</v>
      </c>
      <c r="AFT48" s="612" t="s">
        <v>898</v>
      </c>
      <c r="AFU48" s="612" t="s">
        <v>432</v>
      </c>
      <c r="AFV48" s="612" t="s">
        <v>898</v>
      </c>
      <c r="AFW48" s="612" t="s">
        <v>432</v>
      </c>
      <c r="AFX48" s="612" t="s">
        <v>898</v>
      </c>
      <c r="AFY48" s="612" t="s">
        <v>432</v>
      </c>
      <c r="AFZ48" s="612" t="s">
        <v>898</v>
      </c>
      <c r="AGA48" s="612" t="s">
        <v>432</v>
      </c>
      <c r="AGB48" s="612" t="s">
        <v>898</v>
      </c>
      <c r="AGC48" s="612" t="s">
        <v>432</v>
      </c>
      <c r="AGD48" s="612" t="s">
        <v>898</v>
      </c>
      <c r="AGE48" s="612" t="s">
        <v>432</v>
      </c>
      <c r="AGF48" s="612" t="s">
        <v>898</v>
      </c>
      <c r="AGG48" s="612" t="s">
        <v>432</v>
      </c>
      <c r="AGH48" s="612" t="s">
        <v>898</v>
      </c>
      <c r="AGI48" s="612" t="s">
        <v>432</v>
      </c>
      <c r="AGJ48" s="612" t="s">
        <v>898</v>
      </c>
      <c r="AGK48" s="612" t="s">
        <v>432</v>
      </c>
      <c r="AGL48" s="612" t="s">
        <v>898</v>
      </c>
      <c r="AGM48" s="612" t="s">
        <v>432</v>
      </c>
      <c r="AGN48" s="612" t="s">
        <v>898</v>
      </c>
      <c r="AGO48" s="612" t="s">
        <v>432</v>
      </c>
      <c r="AGP48" s="612" t="s">
        <v>898</v>
      </c>
      <c r="AGQ48" s="612" t="s">
        <v>432</v>
      </c>
      <c r="AGR48" s="612" t="s">
        <v>898</v>
      </c>
      <c r="AGS48" s="612" t="s">
        <v>432</v>
      </c>
      <c r="AGT48" s="612" t="s">
        <v>898</v>
      </c>
      <c r="AGU48" s="612" t="s">
        <v>432</v>
      </c>
      <c r="AGV48" s="612" t="s">
        <v>898</v>
      </c>
      <c r="AGW48" s="612" t="s">
        <v>432</v>
      </c>
      <c r="AGX48" s="612" t="s">
        <v>898</v>
      </c>
      <c r="AGY48" s="612" t="s">
        <v>432</v>
      </c>
      <c r="AGZ48" s="612" t="s">
        <v>898</v>
      </c>
      <c r="AHA48" s="612" t="s">
        <v>432</v>
      </c>
      <c r="AHB48" s="612" t="s">
        <v>898</v>
      </c>
      <c r="AHC48" s="612" t="s">
        <v>432</v>
      </c>
      <c r="AHD48" s="612" t="s">
        <v>898</v>
      </c>
      <c r="AHE48" s="612" t="s">
        <v>432</v>
      </c>
      <c r="AHF48" s="612" t="s">
        <v>898</v>
      </c>
      <c r="AHG48" s="612" t="s">
        <v>432</v>
      </c>
      <c r="AHH48" s="612" t="s">
        <v>898</v>
      </c>
      <c r="AHI48" s="612" t="s">
        <v>432</v>
      </c>
      <c r="AHJ48" s="612" t="s">
        <v>898</v>
      </c>
      <c r="AHK48" s="612" t="s">
        <v>432</v>
      </c>
      <c r="AHL48" s="612" t="s">
        <v>898</v>
      </c>
      <c r="AHM48" s="612" t="s">
        <v>432</v>
      </c>
      <c r="AHN48" s="612" t="s">
        <v>898</v>
      </c>
      <c r="AHO48" s="612" t="s">
        <v>432</v>
      </c>
      <c r="AHP48" s="612" t="s">
        <v>898</v>
      </c>
      <c r="AHQ48" s="612" t="s">
        <v>432</v>
      </c>
      <c r="AHR48" s="612" t="s">
        <v>898</v>
      </c>
      <c r="AHS48" s="612" t="s">
        <v>432</v>
      </c>
      <c r="AHT48" s="612" t="s">
        <v>898</v>
      </c>
      <c r="AHU48" s="612" t="s">
        <v>432</v>
      </c>
      <c r="AHV48" s="612" t="s">
        <v>898</v>
      </c>
      <c r="AHW48" s="612" t="s">
        <v>432</v>
      </c>
      <c r="AHX48" s="612" t="s">
        <v>898</v>
      </c>
      <c r="AHY48" s="612" t="s">
        <v>432</v>
      </c>
      <c r="AHZ48" s="612" t="s">
        <v>898</v>
      </c>
      <c r="AIA48" s="612" t="s">
        <v>432</v>
      </c>
      <c r="AIB48" s="612" t="s">
        <v>898</v>
      </c>
      <c r="AIC48" s="612" t="s">
        <v>432</v>
      </c>
      <c r="AID48" s="612" t="s">
        <v>898</v>
      </c>
      <c r="AIE48" s="612" t="s">
        <v>432</v>
      </c>
      <c r="AIF48" s="612" t="s">
        <v>898</v>
      </c>
      <c r="AIG48" s="612" t="s">
        <v>432</v>
      </c>
      <c r="AIH48" s="612" t="s">
        <v>898</v>
      </c>
      <c r="AII48" s="612" t="s">
        <v>432</v>
      </c>
      <c r="AIJ48" s="612" t="s">
        <v>898</v>
      </c>
      <c r="AIK48" s="612" t="s">
        <v>432</v>
      </c>
      <c r="AIL48" s="612" t="s">
        <v>898</v>
      </c>
      <c r="AIM48" s="612" t="s">
        <v>432</v>
      </c>
      <c r="AIN48" s="612" t="s">
        <v>898</v>
      </c>
      <c r="AIO48" s="612" t="s">
        <v>432</v>
      </c>
      <c r="AIP48" s="612" t="s">
        <v>898</v>
      </c>
      <c r="AIQ48" s="612" t="s">
        <v>432</v>
      </c>
      <c r="AIR48" s="612" t="s">
        <v>898</v>
      </c>
      <c r="AIS48" s="612" t="s">
        <v>432</v>
      </c>
      <c r="AIT48" s="612" t="s">
        <v>898</v>
      </c>
      <c r="AIU48" s="612" t="s">
        <v>432</v>
      </c>
      <c r="AIV48" s="612" t="s">
        <v>898</v>
      </c>
      <c r="AIW48" s="612" t="s">
        <v>432</v>
      </c>
      <c r="AIX48" s="612" t="s">
        <v>898</v>
      </c>
      <c r="AIY48" s="612" t="s">
        <v>432</v>
      </c>
      <c r="AIZ48" s="612" t="s">
        <v>898</v>
      </c>
      <c r="AJA48" s="612" t="s">
        <v>432</v>
      </c>
      <c r="AJB48" s="612" t="s">
        <v>898</v>
      </c>
      <c r="AJC48" s="612" t="s">
        <v>432</v>
      </c>
      <c r="AJD48" s="612" t="s">
        <v>898</v>
      </c>
      <c r="AJE48" s="612" t="s">
        <v>432</v>
      </c>
      <c r="AJF48" s="612" t="s">
        <v>898</v>
      </c>
      <c r="AJG48" s="612" t="s">
        <v>432</v>
      </c>
      <c r="AJH48" s="612" t="s">
        <v>898</v>
      </c>
      <c r="AJI48" s="612" t="s">
        <v>432</v>
      </c>
      <c r="AJJ48" s="612" t="s">
        <v>898</v>
      </c>
      <c r="AJK48" s="612" t="s">
        <v>432</v>
      </c>
      <c r="AJL48" s="612" t="s">
        <v>898</v>
      </c>
      <c r="AJM48" s="612" t="s">
        <v>432</v>
      </c>
      <c r="AJN48" s="612" t="s">
        <v>898</v>
      </c>
      <c r="AJO48" s="612" t="s">
        <v>432</v>
      </c>
      <c r="AJP48" s="612" t="s">
        <v>898</v>
      </c>
      <c r="AJQ48" s="612" t="s">
        <v>432</v>
      </c>
      <c r="AJR48" s="612" t="s">
        <v>898</v>
      </c>
      <c r="AJS48" s="612" t="s">
        <v>432</v>
      </c>
      <c r="AJT48" s="612" t="s">
        <v>898</v>
      </c>
      <c r="AJU48" s="612" t="s">
        <v>432</v>
      </c>
      <c r="AJV48" s="612" t="s">
        <v>898</v>
      </c>
      <c r="AJW48" s="612" t="s">
        <v>432</v>
      </c>
      <c r="AJX48" s="612" t="s">
        <v>898</v>
      </c>
      <c r="AJY48" s="612" t="s">
        <v>432</v>
      </c>
      <c r="AJZ48" s="612" t="s">
        <v>898</v>
      </c>
      <c r="AKA48" s="612" t="s">
        <v>432</v>
      </c>
      <c r="AKB48" s="612" t="s">
        <v>898</v>
      </c>
      <c r="AKC48" s="612" t="s">
        <v>432</v>
      </c>
      <c r="AKD48" s="612" t="s">
        <v>898</v>
      </c>
      <c r="AKE48" s="612" t="s">
        <v>432</v>
      </c>
      <c r="AKF48" s="612" t="s">
        <v>898</v>
      </c>
      <c r="AKG48" s="612" t="s">
        <v>432</v>
      </c>
      <c r="AKH48" s="612" t="s">
        <v>898</v>
      </c>
      <c r="AKI48" s="612" t="s">
        <v>432</v>
      </c>
      <c r="AKJ48" s="612" t="s">
        <v>898</v>
      </c>
      <c r="AKK48" s="612" t="s">
        <v>432</v>
      </c>
      <c r="AKL48" s="612" t="s">
        <v>898</v>
      </c>
      <c r="AKM48" s="612" t="s">
        <v>432</v>
      </c>
      <c r="AKN48" s="612" t="s">
        <v>898</v>
      </c>
      <c r="AKO48" s="612" t="s">
        <v>432</v>
      </c>
      <c r="AKP48" s="612" t="s">
        <v>898</v>
      </c>
      <c r="AKQ48" s="612" t="s">
        <v>432</v>
      </c>
      <c r="AKR48" s="612" t="s">
        <v>898</v>
      </c>
      <c r="AKS48" s="612" t="s">
        <v>432</v>
      </c>
      <c r="AKT48" s="612" t="s">
        <v>898</v>
      </c>
      <c r="AKU48" s="612" t="s">
        <v>432</v>
      </c>
      <c r="AKV48" s="612" t="s">
        <v>898</v>
      </c>
      <c r="AKW48" s="612" t="s">
        <v>432</v>
      </c>
      <c r="AKX48" s="612" t="s">
        <v>898</v>
      </c>
      <c r="AKY48" s="612" t="s">
        <v>432</v>
      </c>
      <c r="AKZ48" s="612" t="s">
        <v>898</v>
      </c>
      <c r="ALA48" s="612" t="s">
        <v>432</v>
      </c>
      <c r="ALB48" s="612" t="s">
        <v>898</v>
      </c>
      <c r="ALC48" s="612" t="s">
        <v>432</v>
      </c>
      <c r="ALD48" s="612" t="s">
        <v>898</v>
      </c>
      <c r="ALE48" s="612" t="s">
        <v>432</v>
      </c>
      <c r="ALF48" s="612" t="s">
        <v>898</v>
      </c>
      <c r="ALG48" s="612" t="s">
        <v>432</v>
      </c>
      <c r="ALH48" s="612" t="s">
        <v>898</v>
      </c>
      <c r="ALI48" s="612" t="s">
        <v>432</v>
      </c>
      <c r="ALJ48" s="612" t="s">
        <v>898</v>
      </c>
      <c r="ALK48" s="612" t="s">
        <v>432</v>
      </c>
      <c r="ALL48" s="612" t="s">
        <v>898</v>
      </c>
      <c r="ALM48" s="612" t="s">
        <v>432</v>
      </c>
      <c r="ALN48" s="612" t="s">
        <v>898</v>
      </c>
      <c r="ALO48" s="612" t="s">
        <v>432</v>
      </c>
      <c r="ALP48" s="612" t="s">
        <v>898</v>
      </c>
      <c r="ALQ48" s="612" t="s">
        <v>432</v>
      </c>
      <c r="ALR48" s="612" t="s">
        <v>898</v>
      </c>
      <c r="ALS48" s="612" t="s">
        <v>432</v>
      </c>
      <c r="ALT48" s="612" t="s">
        <v>898</v>
      </c>
      <c r="ALU48" s="612" t="s">
        <v>432</v>
      </c>
      <c r="ALV48" s="612" t="s">
        <v>898</v>
      </c>
      <c r="ALW48" s="612" t="s">
        <v>432</v>
      </c>
      <c r="ALX48" s="612" t="s">
        <v>898</v>
      </c>
      <c r="ALY48" s="612" t="s">
        <v>432</v>
      </c>
      <c r="ALZ48" s="612" t="s">
        <v>898</v>
      </c>
      <c r="AMA48" s="612" t="s">
        <v>432</v>
      </c>
      <c r="AMB48" s="612" t="s">
        <v>898</v>
      </c>
      <c r="AMC48" s="612" t="s">
        <v>432</v>
      </c>
      <c r="AMD48" s="612" t="s">
        <v>898</v>
      </c>
      <c r="AME48" s="612" t="s">
        <v>432</v>
      </c>
      <c r="AMF48" s="612" t="s">
        <v>898</v>
      </c>
      <c r="AMG48" s="612" t="s">
        <v>432</v>
      </c>
      <c r="AMH48" s="612" t="s">
        <v>898</v>
      </c>
      <c r="AMI48" s="612" t="s">
        <v>432</v>
      </c>
      <c r="AMJ48" s="612" t="s">
        <v>898</v>
      </c>
      <c r="AMK48" s="612" t="s">
        <v>432</v>
      </c>
      <c r="AML48" s="612" t="s">
        <v>898</v>
      </c>
      <c r="AMM48" s="612" t="s">
        <v>432</v>
      </c>
      <c r="AMN48" s="612" t="s">
        <v>898</v>
      </c>
      <c r="AMO48" s="612" t="s">
        <v>432</v>
      </c>
      <c r="AMP48" s="612" t="s">
        <v>898</v>
      </c>
      <c r="AMQ48" s="612" t="s">
        <v>432</v>
      </c>
      <c r="AMR48" s="612" t="s">
        <v>898</v>
      </c>
      <c r="AMS48" s="612" t="s">
        <v>432</v>
      </c>
      <c r="AMT48" s="612" t="s">
        <v>898</v>
      </c>
      <c r="AMU48" s="612" t="s">
        <v>432</v>
      </c>
      <c r="AMV48" s="612" t="s">
        <v>898</v>
      </c>
      <c r="AMW48" s="612" t="s">
        <v>432</v>
      </c>
      <c r="AMX48" s="612" t="s">
        <v>898</v>
      </c>
      <c r="AMY48" s="612" t="s">
        <v>432</v>
      </c>
      <c r="AMZ48" s="612" t="s">
        <v>898</v>
      </c>
      <c r="ANA48" s="612" t="s">
        <v>432</v>
      </c>
      <c r="ANB48" s="612" t="s">
        <v>898</v>
      </c>
      <c r="ANC48" s="612" t="s">
        <v>432</v>
      </c>
      <c r="AND48" s="612" t="s">
        <v>898</v>
      </c>
      <c r="ANE48" s="612" t="s">
        <v>432</v>
      </c>
      <c r="ANF48" s="612" t="s">
        <v>898</v>
      </c>
      <c r="ANG48" s="612" t="s">
        <v>432</v>
      </c>
      <c r="ANH48" s="612" t="s">
        <v>898</v>
      </c>
      <c r="ANI48" s="612" t="s">
        <v>432</v>
      </c>
      <c r="ANJ48" s="612" t="s">
        <v>898</v>
      </c>
      <c r="ANK48" s="612" t="s">
        <v>432</v>
      </c>
      <c r="ANL48" s="612" t="s">
        <v>898</v>
      </c>
      <c r="ANM48" s="612" t="s">
        <v>432</v>
      </c>
      <c r="ANN48" s="612" t="s">
        <v>898</v>
      </c>
      <c r="ANO48" s="612" t="s">
        <v>432</v>
      </c>
      <c r="ANP48" s="612" t="s">
        <v>898</v>
      </c>
      <c r="ANQ48" s="612" t="s">
        <v>432</v>
      </c>
      <c r="ANR48" s="612" t="s">
        <v>898</v>
      </c>
      <c r="ANS48" s="612" t="s">
        <v>432</v>
      </c>
      <c r="ANT48" s="612" t="s">
        <v>898</v>
      </c>
      <c r="ANU48" s="612" t="s">
        <v>432</v>
      </c>
      <c r="ANV48" s="612" t="s">
        <v>898</v>
      </c>
      <c r="ANW48" s="612" t="s">
        <v>432</v>
      </c>
      <c r="ANX48" s="612" t="s">
        <v>898</v>
      </c>
      <c r="ANY48" s="612" t="s">
        <v>432</v>
      </c>
      <c r="ANZ48" s="612" t="s">
        <v>898</v>
      </c>
      <c r="AOA48" s="612" t="s">
        <v>432</v>
      </c>
      <c r="AOB48" s="612" t="s">
        <v>898</v>
      </c>
      <c r="AOC48" s="612" t="s">
        <v>432</v>
      </c>
      <c r="AOD48" s="612" t="s">
        <v>898</v>
      </c>
      <c r="AOE48" s="612" t="s">
        <v>432</v>
      </c>
      <c r="AOF48" s="612" t="s">
        <v>898</v>
      </c>
      <c r="AOG48" s="612" t="s">
        <v>432</v>
      </c>
      <c r="AOH48" s="612" t="s">
        <v>898</v>
      </c>
      <c r="AOI48" s="612" t="s">
        <v>432</v>
      </c>
      <c r="AOJ48" s="612" t="s">
        <v>898</v>
      </c>
      <c r="AOK48" s="612" t="s">
        <v>432</v>
      </c>
      <c r="AOL48" s="612" t="s">
        <v>898</v>
      </c>
      <c r="AOM48" s="612" t="s">
        <v>432</v>
      </c>
      <c r="AON48" s="612" t="s">
        <v>898</v>
      </c>
      <c r="AOO48" s="612" t="s">
        <v>432</v>
      </c>
      <c r="AOP48" s="612" t="s">
        <v>898</v>
      </c>
      <c r="AOQ48" s="612" t="s">
        <v>432</v>
      </c>
      <c r="AOR48" s="612" t="s">
        <v>898</v>
      </c>
      <c r="AOS48" s="612" t="s">
        <v>432</v>
      </c>
      <c r="AOT48" s="612" t="s">
        <v>898</v>
      </c>
      <c r="AOU48" s="612" t="s">
        <v>432</v>
      </c>
      <c r="AOV48" s="612" t="s">
        <v>898</v>
      </c>
      <c r="AOW48" s="612" t="s">
        <v>432</v>
      </c>
      <c r="AOX48" s="612" t="s">
        <v>898</v>
      </c>
      <c r="AOY48" s="612" t="s">
        <v>432</v>
      </c>
      <c r="AOZ48" s="612" t="s">
        <v>898</v>
      </c>
      <c r="APA48" s="612" t="s">
        <v>432</v>
      </c>
      <c r="APB48" s="612" t="s">
        <v>898</v>
      </c>
      <c r="APC48" s="612" t="s">
        <v>432</v>
      </c>
      <c r="APD48" s="612" t="s">
        <v>898</v>
      </c>
      <c r="APE48" s="612" t="s">
        <v>432</v>
      </c>
      <c r="APF48" s="612" t="s">
        <v>898</v>
      </c>
      <c r="APG48" s="612" t="s">
        <v>432</v>
      </c>
      <c r="APH48" s="612" t="s">
        <v>898</v>
      </c>
      <c r="API48" s="612" t="s">
        <v>432</v>
      </c>
      <c r="APJ48" s="612" t="s">
        <v>898</v>
      </c>
      <c r="APK48" s="612" t="s">
        <v>432</v>
      </c>
      <c r="APL48" s="612" t="s">
        <v>898</v>
      </c>
      <c r="APM48" s="612" t="s">
        <v>432</v>
      </c>
      <c r="APN48" s="612" t="s">
        <v>898</v>
      </c>
      <c r="APO48" s="612" t="s">
        <v>432</v>
      </c>
      <c r="APP48" s="612" t="s">
        <v>898</v>
      </c>
      <c r="APQ48" s="612" t="s">
        <v>432</v>
      </c>
      <c r="APR48" s="612" t="s">
        <v>898</v>
      </c>
      <c r="APS48" s="612" t="s">
        <v>432</v>
      </c>
      <c r="APT48" s="612" t="s">
        <v>898</v>
      </c>
      <c r="APU48" s="612" t="s">
        <v>432</v>
      </c>
      <c r="APV48" s="612" t="s">
        <v>898</v>
      </c>
      <c r="APW48" s="612" t="s">
        <v>432</v>
      </c>
      <c r="APX48" s="612" t="s">
        <v>898</v>
      </c>
      <c r="APY48" s="612" t="s">
        <v>432</v>
      </c>
      <c r="APZ48" s="612" t="s">
        <v>898</v>
      </c>
      <c r="AQA48" s="612" t="s">
        <v>432</v>
      </c>
      <c r="AQB48" s="612" t="s">
        <v>898</v>
      </c>
      <c r="AQC48" s="612" t="s">
        <v>432</v>
      </c>
      <c r="AQD48" s="612" t="s">
        <v>898</v>
      </c>
      <c r="AQE48" s="612" t="s">
        <v>432</v>
      </c>
      <c r="AQF48" s="612" t="s">
        <v>898</v>
      </c>
      <c r="AQG48" s="612" t="s">
        <v>432</v>
      </c>
      <c r="AQH48" s="612" t="s">
        <v>898</v>
      </c>
      <c r="AQI48" s="612" t="s">
        <v>432</v>
      </c>
      <c r="AQJ48" s="612" t="s">
        <v>898</v>
      </c>
      <c r="AQK48" s="612" t="s">
        <v>432</v>
      </c>
      <c r="AQL48" s="612" t="s">
        <v>898</v>
      </c>
      <c r="AQM48" s="612" t="s">
        <v>432</v>
      </c>
      <c r="AQN48" s="612" t="s">
        <v>898</v>
      </c>
      <c r="AQO48" s="612" t="s">
        <v>432</v>
      </c>
      <c r="AQP48" s="612" t="s">
        <v>898</v>
      </c>
      <c r="AQQ48" s="612" t="s">
        <v>432</v>
      </c>
      <c r="AQR48" s="612" t="s">
        <v>898</v>
      </c>
      <c r="AQS48" s="612" t="s">
        <v>432</v>
      </c>
      <c r="AQT48" s="612" t="s">
        <v>898</v>
      </c>
      <c r="AQU48" s="612" t="s">
        <v>432</v>
      </c>
      <c r="AQV48" s="612" t="s">
        <v>898</v>
      </c>
      <c r="AQW48" s="612" t="s">
        <v>432</v>
      </c>
      <c r="AQX48" s="612" t="s">
        <v>898</v>
      </c>
      <c r="AQY48" s="612" t="s">
        <v>432</v>
      </c>
      <c r="AQZ48" s="612" t="s">
        <v>898</v>
      </c>
      <c r="ARA48" s="612" t="s">
        <v>432</v>
      </c>
      <c r="ARB48" s="612" t="s">
        <v>898</v>
      </c>
      <c r="ARC48" s="612" t="s">
        <v>432</v>
      </c>
      <c r="ARD48" s="612" t="s">
        <v>898</v>
      </c>
      <c r="ARE48" s="612" t="s">
        <v>432</v>
      </c>
      <c r="ARF48" s="612" t="s">
        <v>898</v>
      </c>
      <c r="ARG48" s="612" t="s">
        <v>432</v>
      </c>
      <c r="ARH48" s="612" t="s">
        <v>898</v>
      </c>
      <c r="ARI48" s="612" t="s">
        <v>432</v>
      </c>
      <c r="ARJ48" s="612" t="s">
        <v>898</v>
      </c>
      <c r="ARK48" s="612" t="s">
        <v>432</v>
      </c>
      <c r="ARL48" s="612" t="s">
        <v>898</v>
      </c>
      <c r="ARM48" s="612" t="s">
        <v>432</v>
      </c>
      <c r="ARN48" s="612" t="s">
        <v>898</v>
      </c>
      <c r="ARO48" s="612" t="s">
        <v>432</v>
      </c>
      <c r="ARP48" s="612" t="s">
        <v>898</v>
      </c>
      <c r="ARQ48" s="612" t="s">
        <v>432</v>
      </c>
      <c r="ARR48" s="612" t="s">
        <v>898</v>
      </c>
      <c r="ARS48" s="612" t="s">
        <v>432</v>
      </c>
      <c r="ART48" s="612" t="s">
        <v>898</v>
      </c>
      <c r="ARU48" s="612" t="s">
        <v>432</v>
      </c>
      <c r="ARV48" s="612" t="s">
        <v>898</v>
      </c>
      <c r="ARW48" s="612" t="s">
        <v>432</v>
      </c>
      <c r="ARX48" s="612" t="s">
        <v>898</v>
      </c>
      <c r="ARY48" s="612" t="s">
        <v>432</v>
      </c>
      <c r="ARZ48" s="612" t="s">
        <v>898</v>
      </c>
      <c r="ASA48" s="612" t="s">
        <v>432</v>
      </c>
      <c r="ASB48" s="612" t="s">
        <v>898</v>
      </c>
      <c r="ASC48" s="612" t="s">
        <v>432</v>
      </c>
      <c r="ASD48" s="612" t="s">
        <v>898</v>
      </c>
      <c r="ASE48" s="612" t="s">
        <v>432</v>
      </c>
      <c r="ASF48" s="612" t="s">
        <v>898</v>
      </c>
      <c r="ASG48" s="612" t="s">
        <v>432</v>
      </c>
      <c r="ASH48" s="612" t="s">
        <v>898</v>
      </c>
      <c r="ASI48" s="612" t="s">
        <v>432</v>
      </c>
      <c r="ASJ48" s="612" t="s">
        <v>898</v>
      </c>
      <c r="ASK48" s="612" t="s">
        <v>432</v>
      </c>
      <c r="ASL48" s="612" t="s">
        <v>898</v>
      </c>
      <c r="ASM48" s="612" t="s">
        <v>432</v>
      </c>
      <c r="ASN48" s="612" t="s">
        <v>898</v>
      </c>
      <c r="ASO48" s="612" t="s">
        <v>432</v>
      </c>
      <c r="ASP48" s="612" t="s">
        <v>898</v>
      </c>
      <c r="ASQ48" s="612" t="s">
        <v>432</v>
      </c>
      <c r="ASR48" s="612" t="s">
        <v>898</v>
      </c>
      <c r="ASS48" s="612" t="s">
        <v>432</v>
      </c>
      <c r="AST48" s="612" t="s">
        <v>898</v>
      </c>
      <c r="ASU48" s="612" t="s">
        <v>432</v>
      </c>
      <c r="ASV48" s="612" t="s">
        <v>898</v>
      </c>
      <c r="ASW48" s="612" t="s">
        <v>432</v>
      </c>
      <c r="ASX48" s="612" t="s">
        <v>898</v>
      </c>
      <c r="ASY48" s="612" t="s">
        <v>432</v>
      </c>
      <c r="ASZ48" s="612" t="s">
        <v>898</v>
      </c>
      <c r="ATA48" s="612" t="s">
        <v>432</v>
      </c>
      <c r="ATB48" s="612" t="s">
        <v>898</v>
      </c>
      <c r="ATC48" s="612" t="s">
        <v>432</v>
      </c>
      <c r="ATD48" s="612" t="s">
        <v>898</v>
      </c>
      <c r="ATE48" s="612" t="s">
        <v>432</v>
      </c>
      <c r="ATF48" s="612" t="s">
        <v>898</v>
      </c>
      <c r="ATG48" s="612" t="s">
        <v>432</v>
      </c>
      <c r="ATH48" s="612" t="s">
        <v>898</v>
      </c>
      <c r="ATI48" s="612" t="s">
        <v>432</v>
      </c>
      <c r="ATJ48" s="612" t="s">
        <v>898</v>
      </c>
      <c r="ATK48" s="612" t="s">
        <v>432</v>
      </c>
      <c r="ATL48" s="612" t="s">
        <v>898</v>
      </c>
      <c r="ATM48" s="612" t="s">
        <v>432</v>
      </c>
      <c r="ATN48" s="612" t="s">
        <v>898</v>
      </c>
      <c r="ATO48" s="612" t="s">
        <v>432</v>
      </c>
      <c r="ATP48" s="612" t="s">
        <v>898</v>
      </c>
      <c r="ATQ48" s="612" t="s">
        <v>432</v>
      </c>
      <c r="ATR48" s="612" t="s">
        <v>898</v>
      </c>
      <c r="ATS48" s="612" t="s">
        <v>432</v>
      </c>
      <c r="ATT48" s="612" t="s">
        <v>898</v>
      </c>
      <c r="ATU48" s="612" t="s">
        <v>432</v>
      </c>
      <c r="ATV48" s="612" t="s">
        <v>898</v>
      </c>
      <c r="ATW48" s="612" t="s">
        <v>432</v>
      </c>
      <c r="ATX48" s="612" t="s">
        <v>898</v>
      </c>
      <c r="ATY48" s="612" t="s">
        <v>432</v>
      </c>
      <c r="ATZ48" s="612" t="s">
        <v>898</v>
      </c>
      <c r="AUA48" s="612" t="s">
        <v>432</v>
      </c>
      <c r="AUB48" s="612" t="s">
        <v>898</v>
      </c>
      <c r="AUC48" s="612" t="s">
        <v>432</v>
      </c>
      <c r="AUD48" s="612" t="s">
        <v>898</v>
      </c>
      <c r="AUE48" s="612" t="s">
        <v>432</v>
      </c>
      <c r="AUF48" s="612" t="s">
        <v>898</v>
      </c>
      <c r="AUG48" s="612" t="s">
        <v>432</v>
      </c>
      <c r="AUH48" s="612" t="s">
        <v>898</v>
      </c>
      <c r="AUI48" s="612" t="s">
        <v>432</v>
      </c>
      <c r="AUJ48" s="612" t="s">
        <v>898</v>
      </c>
      <c r="AUK48" s="612" t="s">
        <v>432</v>
      </c>
      <c r="AUL48" s="612" t="s">
        <v>898</v>
      </c>
      <c r="AUM48" s="612" t="s">
        <v>432</v>
      </c>
      <c r="AUN48" s="612" t="s">
        <v>898</v>
      </c>
      <c r="AUO48" s="612" t="s">
        <v>432</v>
      </c>
      <c r="AUP48" s="612" t="s">
        <v>898</v>
      </c>
      <c r="AUQ48" s="612" t="s">
        <v>432</v>
      </c>
      <c r="AUR48" s="612" t="s">
        <v>898</v>
      </c>
      <c r="AUS48" s="612" t="s">
        <v>432</v>
      </c>
      <c r="AUT48" s="612" t="s">
        <v>898</v>
      </c>
      <c r="AUU48" s="612" t="s">
        <v>432</v>
      </c>
      <c r="AUV48" s="612" t="s">
        <v>898</v>
      </c>
      <c r="AUW48" s="612" t="s">
        <v>432</v>
      </c>
      <c r="AUX48" s="612" t="s">
        <v>898</v>
      </c>
      <c r="AUY48" s="612" t="s">
        <v>432</v>
      </c>
      <c r="AUZ48" s="612" t="s">
        <v>898</v>
      </c>
      <c r="AVA48" s="612" t="s">
        <v>432</v>
      </c>
      <c r="AVB48" s="612" t="s">
        <v>898</v>
      </c>
      <c r="AVC48" s="612" t="s">
        <v>432</v>
      </c>
      <c r="AVD48" s="612" t="s">
        <v>898</v>
      </c>
      <c r="AVE48" s="612" t="s">
        <v>432</v>
      </c>
      <c r="AVF48" s="612" t="s">
        <v>898</v>
      </c>
      <c r="AVG48" s="612" t="s">
        <v>432</v>
      </c>
      <c r="AVH48" s="612" t="s">
        <v>898</v>
      </c>
      <c r="AVI48" s="612" t="s">
        <v>432</v>
      </c>
      <c r="AVJ48" s="612" t="s">
        <v>898</v>
      </c>
      <c r="AVK48" s="612" t="s">
        <v>432</v>
      </c>
      <c r="AVL48" s="612" t="s">
        <v>898</v>
      </c>
      <c r="AVM48" s="612" t="s">
        <v>432</v>
      </c>
      <c r="AVN48" s="612" t="s">
        <v>898</v>
      </c>
      <c r="AVO48" s="612" t="s">
        <v>432</v>
      </c>
      <c r="AVP48" s="612" t="s">
        <v>898</v>
      </c>
      <c r="AVQ48" s="612" t="s">
        <v>432</v>
      </c>
      <c r="AVR48" s="612" t="s">
        <v>898</v>
      </c>
      <c r="AVS48" s="612" t="s">
        <v>432</v>
      </c>
      <c r="AVT48" s="612" t="s">
        <v>898</v>
      </c>
      <c r="AVU48" s="612" t="s">
        <v>432</v>
      </c>
      <c r="AVV48" s="612" t="s">
        <v>898</v>
      </c>
      <c r="AVW48" s="612" t="s">
        <v>432</v>
      </c>
      <c r="AVX48" s="612" t="s">
        <v>898</v>
      </c>
      <c r="AVY48" s="612" t="s">
        <v>432</v>
      </c>
      <c r="AVZ48" s="612" t="s">
        <v>898</v>
      </c>
      <c r="AWA48" s="612" t="s">
        <v>432</v>
      </c>
      <c r="AWB48" s="612" t="s">
        <v>898</v>
      </c>
      <c r="AWC48" s="612" t="s">
        <v>432</v>
      </c>
      <c r="AWD48" s="612" t="s">
        <v>898</v>
      </c>
      <c r="AWE48" s="612" t="s">
        <v>432</v>
      </c>
      <c r="AWF48" s="612" t="s">
        <v>898</v>
      </c>
      <c r="AWG48" s="612" t="s">
        <v>432</v>
      </c>
      <c r="AWH48" s="612" t="s">
        <v>898</v>
      </c>
      <c r="AWI48" s="612" t="s">
        <v>432</v>
      </c>
      <c r="AWJ48" s="612" t="s">
        <v>898</v>
      </c>
      <c r="AWK48" s="612" t="s">
        <v>432</v>
      </c>
      <c r="AWL48" s="612" t="s">
        <v>898</v>
      </c>
      <c r="AWM48" s="612" t="s">
        <v>432</v>
      </c>
      <c r="AWN48" s="612" t="s">
        <v>898</v>
      </c>
      <c r="AWO48" s="612" t="s">
        <v>432</v>
      </c>
      <c r="AWP48" s="612" t="s">
        <v>898</v>
      </c>
      <c r="AWQ48" s="612" t="s">
        <v>432</v>
      </c>
      <c r="AWR48" s="612" t="s">
        <v>898</v>
      </c>
      <c r="AWS48" s="612" t="s">
        <v>432</v>
      </c>
      <c r="AWT48" s="612" t="s">
        <v>898</v>
      </c>
      <c r="AWU48" s="612" t="s">
        <v>432</v>
      </c>
      <c r="AWV48" s="612" t="s">
        <v>898</v>
      </c>
      <c r="AWW48" s="612" t="s">
        <v>432</v>
      </c>
      <c r="AWX48" s="612" t="s">
        <v>898</v>
      </c>
      <c r="AWY48" s="612" t="s">
        <v>432</v>
      </c>
      <c r="AWZ48" s="612" t="s">
        <v>898</v>
      </c>
      <c r="AXA48" s="612" t="s">
        <v>432</v>
      </c>
      <c r="AXB48" s="612" t="s">
        <v>898</v>
      </c>
      <c r="AXC48" s="612" t="s">
        <v>432</v>
      </c>
      <c r="AXD48" s="612" t="s">
        <v>898</v>
      </c>
      <c r="AXE48" s="612" t="s">
        <v>432</v>
      </c>
      <c r="AXF48" s="612" t="s">
        <v>898</v>
      </c>
      <c r="AXG48" s="612" t="s">
        <v>432</v>
      </c>
      <c r="AXH48" s="612" t="s">
        <v>898</v>
      </c>
      <c r="AXI48" s="612" t="s">
        <v>432</v>
      </c>
      <c r="AXJ48" s="612" t="s">
        <v>898</v>
      </c>
      <c r="AXK48" s="612" t="s">
        <v>432</v>
      </c>
      <c r="AXL48" s="612" t="s">
        <v>898</v>
      </c>
      <c r="AXM48" s="612" t="s">
        <v>432</v>
      </c>
      <c r="AXN48" s="612" t="s">
        <v>898</v>
      </c>
      <c r="AXO48" s="612" t="s">
        <v>432</v>
      </c>
      <c r="AXP48" s="612" t="s">
        <v>898</v>
      </c>
      <c r="AXQ48" s="612" t="s">
        <v>432</v>
      </c>
      <c r="AXR48" s="612" t="s">
        <v>898</v>
      </c>
      <c r="AXS48" s="612" t="s">
        <v>432</v>
      </c>
      <c r="AXT48" s="612" t="s">
        <v>898</v>
      </c>
      <c r="AXU48" s="612" t="s">
        <v>432</v>
      </c>
      <c r="AXV48" s="612" t="s">
        <v>898</v>
      </c>
      <c r="AXW48" s="612" t="s">
        <v>432</v>
      </c>
      <c r="AXX48" s="612" t="s">
        <v>898</v>
      </c>
      <c r="AXY48" s="612" t="s">
        <v>432</v>
      </c>
      <c r="AXZ48" s="612" t="s">
        <v>898</v>
      </c>
      <c r="AYA48" s="612" t="s">
        <v>432</v>
      </c>
      <c r="AYB48" s="612" t="s">
        <v>898</v>
      </c>
      <c r="AYC48" s="612" t="s">
        <v>432</v>
      </c>
      <c r="AYD48" s="612" t="s">
        <v>898</v>
      </c>
      <c r="AYE48" s="612" t="s">
        <v>432</v>
      </c>
      <c r="AYF48" s="612" t="s">
        <v>898</v>
      </c>
      <c r="AYG48" s="612" t="s">
        <v>432</v>
      </c>
      <c r="AYH48" s="612" t="s">
        <v>898</v>
      </c>
      <c r="AYI48" s="612" t="s">
        <v>432</v>
      </c>
      <c r="AYJ48" s="612" t="s">
        <v>898</v>
      </c>
      <c r="AYK48" s="612" t="s">
        <v>432</v>
      </c>
      <c r="AYL48" s="612" t="s">
        <v>898</v>
      </c>
      <c r="AYM48" s="612" t="s">
        <v>432</v>
      </c>
      <c r="AYN48" s="612" t="s">
        <v>898</v>
      </c>
      <c r="AYO48" s="612" t="s">
        <v>432</v>
      </c>
      <c r="AYP48" s="612" t="s">
        <v>898</v>
      </c>
      <c r="AYQ48" s="612" t="s">
        <v>432</v>
      </c>
      <c r="AYR48" s="612" t="s">
        <v>898</v>
      </c>
      <c r="AYS48" s="612" t="s">
        <v>432</v>
      </c>
      <c r="AYT48" s="612" t="s">
        <v>898</v>
      </c>
      <c r="AYU48" s="612" t="s">
        <v>432</v>
      </c>
      <c r="AYV48" s="612" t="s">
        <v>898</v>
      </c>
      <c r="AYW48" s="612" t="s">
        <v>432</v>
      </c>
      <c r="AYX48" s="612" t="s">
        <v>898</v>
      </c>
      <c r="AYY48" s="612" t="s">
        <v>432</v>
      </c>
      <c r="AYZ48" s="612" t="s">
        <v>898</v>
      </c>
      <c r="AZA48" s="612" t="s">
        <v>432</v>
      </c>
      <c r="AZB48" s="612" t="s">
        <v>898</v>
      </c>
      <c r="AZC48" s="612" t="s">
        <v>432</v>
      </c>
      <c r="AZD48" s="612" t="s">
        <v>898</v>
      </c>
      <c r="AZE48" s="612" t="s">
        <v>432</v>
      </c>
      <c r="AZF48" s="612" t="s">
        <v>898</v>
      </c>
      <c r="AZG48" s="612" t="s">
        <v>432</v>
      </c>
      <c r="AZH48" s="612" t="s">
        <v>898</v>
      </c>
      <c r="AZI48" s="612" t="s">
        <v>432</v>
      </c>
      <c r="AZJ48" s="612" t="s">
        <v>898</v>
      </c>
      <c r="AZK48" s="612" t="s">
        <v>432</v>
      </c>
      <c r="AZL48" s="612" t="s">
        <v>898</v>
      </c>
      <c r="AZM48" s="612" t="s">
        <v>432</v>
      </c>
      <c r="AZN48" s="612" t="s">
        <v>898</v>
      </c>
      <c r="AZO48" s="612" t="s">
        <v>432</v>
      </c>
      <c r="AZP48" s="612" t="s">
        <v>898</v>
      </c>
      <c r="AZQ48" s="612" t="s">
        <v>432</v>
      </c>
      <c r="AZR48" s="612" t="s">
        <v>898</v>
      </c>
      <c r="AZS48" s="612" t="s">
        <v>432</v>
      </c>
      <c r="AZT48" s="612" t="s">
        <v>898</v>
      </c>
      <c r="AZU48" s="612" t="s">
        <v>432</v>
      </c>
      <c r="AZV48" s="612" t="s">
        <v>898</v>
      </c>
      <c r="AZW48" s="612" t="s">
        <v>432</v>
      </c>
      <c r="AZX48" s="612" t="s">
        <v>898</v>
      </c>
      <c r="AZY48" s="612" t="s">
        <v>432</v>
      </c>
      <c r="AZZ48" s="612" t="s">
        <v>898</v>
      </c>
      <c r="BAA48" s="612" t="s">
        <v>432</v>
      </c>
      <c r="BAB48" s="612" t="s">
        <v>898</v>
      </c>
      <c r="BAC48" s="612" t="s">
        <v>432</v>
      </c>
      <c r="BAD48" s="612" t="s">
        <v>898</v>
      </c>
      <c r="BAE48" s="612" t="s">
        <v>432</v>
      </c>
      <c r="BAF48" s="612" t="s">
        <v>898</v>
      </c>
      <c r="BAG48" s="612" t="s">
        <v>432</v>
      </c>
      <c r="BAH48" s="612" t="s">
        <v>898</v>
      </c>
      <c r="BAI48" s="612" t="s">
        <v>432</v>
      </c>
      <c r="BAJ48" s="612" t="s">
        <v>898</v>
      </c>
      <c r="BAK48" s="612" t="s">
        <v>432</v>
      </c>
      <c r="BAL48" s="612" t="s">
        <v>898</v>
      </c>
      <c r="BAM48" s="612" t="s">
        <v>432</v>
      </c>
      <c r="BAN48" s="612" t="s">
        <v>898</v>
      </c>
      <c r="BAO48" s="612" t="s">
        <v>432</v>
      </c>
      <c r="BAP48" s="612" t="s">
        <v>898</v>
      </c>
      <c r="BAQ48" s="612" t="s">
        <v>432</v>
      </c>
      <c r="BAR48" s="612" t="s">
        <v>898</v>
      </c>
      <c r="BAS48" s="612" t="s">
        <v>432</v>
      </c>
      <c r="BAT48" s="612" t="s">
        <v>898</v>
      </c>
      <c r="BAU48" s="612" t="s">
        <v>432</v>
      </c>
      <c r="BAV48" s="612" t="s">
        <v>898</v>
      </c>
      <c r="BAW48" s="612" t="s">
        <v>432</v>
      </c>
      <c r="BAX48" s="612" t="s">
        <v>898</v>
      </c>
      <c r="BAY48" s="612" t="s">
        <v>432</v>
      </c>
      <c r="BAZ48" s="612" t="s">
        <v>898</v>
      </c>
      <c r="BBA48" s="612" t="s">
        <v>432</v>
      </c>
      <c r="BBB48" s="612" t="s">
        <v>898</v>
      </c>
      <c r="BBC48" s="612" t="s">
        <v>432</v>
      </c>
      <c r="BBD48" s="612" t="s">
        <v>898</v>
      </c>
      <c r="BBE48" s="612" t="s">
        <v>432</v>
      </c>
      <c r="BBF48" s="612" t="s">
        <v>898</v>
      </c>
      <c r="BBG48" s="612" t="s">
        <v>432</v>
      </c>
      <c r="BBH48" s="612" t="s">
        <v>898</v>
      </c>
      <c r="BBI48" s="612" t="s">
        <v>432</v>
      </c>
      <c r="BBJ48" s="612" t="s">
        <v>898</v>
      </c>
      <c r="BBK48" s="612" t="s">
        <v>432</v>
      </c>
      <c r="BBL48" s="612" t="s">
        <v>898</v>
      </c>
      <c r="BBM48" s="612" t="s">
        <v>432</v>
      </c>
      <c r="BBN48" s="612" t="s">
        <v>898</v>
      </c>
      <c r="BBO48" s="612" t="s">
        <v>432</v>
      </c>
      <c r="BBP48" s="612" t="s">
        <v>898</v>
      </c>
      <c r="BBQ48" s="612" t="s">
        <v>432</v>
      </c>
      <c r="BBR48" s="612" t="s">
        <v>898</v>
      </c>
      <c r="BBS48" s="612" t="s">
        <v>432</v>
      </c>
      <c r="BBT48" s="612" t="s">
        <v>898</v>
      </c>
      <c r="BBU48" s="612" t="s">
        <v>432</v>
      </c>
      <c r="BBV48" s="612" t="s">
        <v>898</v>
      </c>
      <c r="BBW48" s="612" t="s">
        <v>432</v>
      </c>
      <c r="BBX48" s="612" t="s">
        <v>898</v>
      </c>
      <c r="BBY48" s="612" t="s">
        <v>432</v>
      </c>
      <c r="BBZ48" s="612" t="s">
        <v>898</v>
      </c>
      <c r="BCA48" s="612" t="s">
        <v>432</v>
      </c>
      <c r="BCB48" s="612" t="s">
        <v>898</v>
      </c>
      <c r="BCC48" s="612" t="s">
        <v>432</v>
      </c>
      <c r="BCD48" s="612" t="s">
        <v>898</v>
      </c>
      <c r="BCE48" s="612" t="s">
        <v>432</v>
      </c>
      <c r="BCF48" s="612" t="s">
        <v>898</v>
      </c>
      <c r="BCG48" s="612" t="s">
        <v>432</v>
      </c>
      <c r="BCH48" s="612" t="s">
        <v>898</v>
      </c>
      <c r="BCI48" s="612" t="s">
        <v>432</v>
      </c>
      <c r="BCJ48" s="612" t="s">
        <v>898</v>
      </c>
      <c r="BCK48" s="612" t="s">
        <v>432</v>
      </c>
      <c r="BCL48" s="612" t="s">
        <v>898</v>
      </c>
      <c r="BCM48" s="612" t="s">
        <v>432</v>
      </c>
      <c r="BCN48" s="612" t="s">
        <v>898</v>
      </c>
      <c r="BCO48" s="612" t="s">
        <v>432</v>
      </c>
      <c r="BCP48" s="612" t="s">
        <v>898</v>
      </c>
      <c r="BCQ48" s="612" t="s">
        <v>432</v>
      </c>
      <c r="BCR48" s="612" t="s">
        <v>898</v>
      </c>
      <c r="BCS48" s="612" t="s">
        <v>432</v>
      </c>
      <c r="BCT48" s="612" t="s">
        <v>898</v>
      </c>
      <c r="BCU48" s="612" t="s">
        <v>432</v>
      </c>
      <c r="BCV48" s="612" t="s">
        <v>898</v>
      </c>
      <c r="BCW48" s="612" t="s">
        <v>432</v>
      </c>
      <c r="BCX48" s="612" t="s">
        <v>898</v>
      </c>
      <c r="BCY48" s="612" t="s">
        <v>432</v>
      </c>
      <c r="BCZ48" s="612" t="s">
        <v>898</v>
      </c>
      <c r="BDA48" s="612" t="s">
        <v>432</v>
      </c>
      <c r="BDB48" s="612" t="s">
        <v>898</v>
      </c>
      <c r="BDC48" s="612" t="s">
        <v>432</v>
      </c>
      <c r="BDD48" s="612" t="s">
        <v>898</v>
      </c>
      <c r="BDE48" s="612" t="s">
        <v>432</v>
      </c>
      <c r="BDF48" s="612" t="s">
        <v>898</v>
      </c>
      <c r="BDG48" s="612" t="s">
        <v>432</v>
      </c>
      <c r="BDH48" s="612" t="s">
        <v>898</v>
      </c>
      <c r="BDI48" s="612" t="s">
        <v>432</v>
      </c>
      <c r="BDJ48" s="612" t="s">
        <v>898</v>
      </c>
      <c r="BDK48" s="612" t="s">
        <v>432</v>
      </c>
      <c r="BDL48" s="612" t="s">
        <v>898</v>
      </c>
      <c r="BDM48" s="612" t="s">
        <v>432</v>
      </c>
      <c r="BDN48" s="612" t="s">
        <v>898</v>
      </c>
      <c r="BDO48" s="612" t="s">
        <v>432</v>
      </c>
      <c r="BDP48" s="612" t="s">
        <v>898</v>
      </c>
      <c r="BDQ48" s="612" t="s">
        <v>432</v>
      </c>
      <c r="BDR48" s="612" t="s">
        <v>898</v>
      </c>
      <c r="BDS48" s="612" t="s">
        <v>432</v>
      </c>
      <c r="BDT48" s="612" t="s">
        <v>898</v>
      </c>
      <c r="BDU48" s="612" t="s">
        <v>432</v>
      </c>
      <c r="BDV48" s="612" t="s">
        <v>898</v>
      </c>
      <c r="BDW48" s="612" t="s">
        <v>432</v>
      </c>
      <c r="BDX48" s="612" t="s">
        <v>898</v>
      </c>
      <c r="BDY48" s="612" t="s">
        <v>432</v>
      </c>
      <c r="BDZ48" s="612" t="s">
        <v>898</v>
      </c>
      <c r="BEA48" s="612" t="s">
        <v>432</v>
      </c>
      <c r="BEB48" s="612" t="s">
        <v>898</v>
      </c>
      <c r="BEC48" s="612" t="s">
        <v>432</v>
      </c>
      <c r="BED48" s="612" t="s">
        <v>898</v>
      </c>
      <c r="BEE48" s="612" t="s">
        <v>432</v>
      </c>
      <c r="BEF48" s="612" t="s">
        <v>898</v>
      </c>
      <c r="BEG48" s="612" t="s">
        <v>432</v>
      </c>
      <c r="BEH48" s="612" t="s">
        <v>898</v>
      </c>
      <c r="BEI48" s="612" t="s">
        <v>432</v>
      </c>
      <c r="BEJ48" s="612" t="s">
        <v>898</v>
      </c>
      <c r="BEK48" s="612" t="s">
        <v>432</v>
      </c>
      <c r="BEL48" s="612" t="s">
        <v>898</v>
      </c>
      <c r="BEM48" s="612" t="s">
        <v>432</v>
      </c>
      <c r="BEN48" s="612" t="s">
        <v>898</v>
      </c>
      <c r="BEO48" s="612" t="s">
        <v>432</v>
      </c>
      <c r="BEP48" s="612" t="s">
        <v>898</v>
      </c>
      <c r="BEQ48" s="612" t="s">
        <v>432</v>
      </c>
      <c r="BER48" s="612" t="s">
        <v>898</v>
      </c>
      <c r="BES48" s="612" t="s">
        <v>432</v>
      </c>
      <c r="BET48" s="612" t="s">
        <v>898</v>
      </c>
      <c r="BEU48" s="612" t="s">
        <v>432</v>
      </c>
      <c r="BEV48" s="612" t="s">
        <v>898</v>
      </c>
      <c r="BEW48" s="612" t="s">
        <v>432</v>
      </c>
      <c r="BEX48" s="612" t="s">
        <v>898</v>
      </c>
      <c r="BEY48" s="612" t="s">
        <v>432</v>
      </c>
      <c r="BEZ48" s="612" t="s">
        <v>898</v>
      </c>
      <c r="BFA48" s="612" t="s">
        <v>432</v>
      </c>
      <c r="BFB48" s="612" t="s">
        <v>898</v>
      </c>
      <c r="BFC48" s="612" t="s">
        <v>432</v>
      </c>
      <c r="BFD48" s="612" t="s">
        <v>898</v>
      </c>
      <c r="BFE48" s="612" t="s">
        <v>432</v>
      </c>
      <c r="BFF48" s="612" t="s">
        <v>898</v>
      </c>
      <c r="BFG48" s="612" t="s">
        <v>432</v>
      </c>
      <c r="BFH48" s="612" t="s">
        <v>898</v>
      </c>
      <c r="BFI48" s="612" t="s">
        <v>432</v>
      </c>
      <c r="BFJ48" s="612" t="s">
        <v>898</v>
      </c>
      <c r="BFK48" s="612" t="s">
        <v>432</v>
      </c>
      <c r="BFL48" s="612" t="s">
        <v>898</v>
      </c>
      <c r="BFM48" s="612" t="s">
        <v>432</v>
      </c>
      <c r="BFN48" s="612" t="s">
        <v>898</v>
      </c>
      <c r="BFO48" s="612" t="s">
        <v>432</v>
      </c>
      <c r="BFP48" s="612" t="s">
        <v>898</v>
      </c>
      <c r="BFQ48" s="612" t="s">
        <v>432</v>
      </c>
      <c r="BFR48" s="612" t="s">
        <v>898</v>
      </c>
      <c r="BFS48" s="612" t="s">
        <v>432</v>
      </c>
      <c r="BFT48" s="612" t="s">
        <v>898</v>
      </c>
      <c r="BFU48" s="612" t="s">
        <v>432</v>
      </c>
      <c r="BFV48" s="612" t="s">
        <v>898</v>
      </c>
      <c r="BFW48" s="612" t="s">
        <v>432</v>
      </c>
      <c r="BFX48" s="612" t="s">
        <v>898</v>
      </c>
      <c r="BFY48" s="612" t="s">
        <v>432</v>
      </c>
      <c r="BFZ48" s="612" t="s">
        <v>898</v>
      </c>
      <c r="BGA48" s="612" t="s">
        <v>432</v>
      </c>
      <c r="BGB48" s="612" t="s">
        <v>898</v>
      </c>
      <c r="BGC48" s="612" t="s">
        <v>432</v>
      </c>
      <c r="BGD48" s="612" t="s">
        <v>898</v>
      </c>
      <c r="BGE48" s="612" t="s">
        <v>432</v>
      </c>
      <c r="BGF48" s="612" t="s">
        <v>898</v>
      </c>
      <c r="BGG48" s="612" t="s">
        <v>432</v>
      </c>
      <c r="BGH48" s="612" t="s">
        <v>898</v>
      </c>
      <c r="BGI48" s="612" t="s">
        <v>432</v>
      </c>
      <c r="BGJ48" s="612" t="s">
        <v>898</v>
      </c>
      <c r="BGK48" s="612" t="s">
        <v>432</v>
      </c>
      <c r="BGL48" s="612" t="s">
        <v>898</v>
      </c>
      <c r="BGM48" s="612" t="s">
        <v>432</v>
      </c>
      <c r="BGN48" s="612" t="s">
        <v>898</v>
      </c>
      <c r="BGO48" s="612" t="s">
        <v>432</v>
      </c>
      <c r="BGP48" s="612" t="s">
        <v>898</v>
      </c>
      <c r="BGQ48" s="612" t="s">
        <v>432</v>
      </c>
      <c r="BGR48" s="612" t="s">
        <v>898</v>
      </c>
      <c r="BGS48" s="612" t="s">
        <v>432</v>
      </c>
      <c r="BGT48" s="612" t="s">
        <v>898</v>
      </c>
      <c r="BGU48" s="612" t="s">
        <v>432</v>
      </c>
      <c r="BGV48" s="612" t="s">
        <v>898</v>
      </c>
      <c r="BGW48" s="612" t="s">
        <v>432</v>
      </c>
      <c r="BGX48" s="612" t="s">
        <v>898</v>
      </c>
      <c r="BGY48" s="612" t="s">
        <v>432</v>
      </c>
      <c r="BGZ48" s="612" t="s">
        <v>898</v>
      </c>
      <c r="BHA48" s="612" t="s">
        <v>432</v>
      </c>
      <c r="BHB48" s="612" t="s">
        <v>898</v>
      </c>
      <c r="BHC48" s="612" t="s">
        <v>432</v>
      </c>
      <c r="BHD48" s="612" t="s">
        <v>898</v>
      </c>
      <c r="BHE48" s="612" t="s">
        <v>432</v>
      </c>
      <c r="BHF48" s="612" t="s">
        <v>898</v>
      </c>
      <c r="BHG48" s="612" t="s">
        <v>432</v>
      </c>
      <c r="BHH48" s="612" t="s">
        <v>898</v>
      </c>
      <c r="BHI48" s="612" t="s">
        <v>432</v>
      </c>
      <c r="BHJ48" s="612" t="s">
        <v>898</v>
      </c>
      <c r="BHK48" s="612" t="s">
        <v>432</v>
      </c>
      <c r="BHL48" s="612" t="s">
        <v>898</v>
      </c>
      <c r="BHM48" s="612" t="s">
        <v>432</v>
      </c>
      <c r="BHN48" s="612" t="s">
        <v>898</v>
      </c>
      <c r="BHO48" s="612" t="s">
        <v>432</v>
      </c>
      <c r="BHP48" s="612" t="s">
        <v>898</v>
      </c>
      <c r="BHQ48" s="612" t="s">
        <v>432</v>
      </c>
      <c r="BHR48" s="612" t="s">
        <v>898</v>
      </c>
      <c r="BHS48" s="612" t="s">
        <v>432</v>
      </c>
      <c r="BHT48" s="612" t="s">
        <v>898</v>
      </c>
      <c r="BHU48" s="612" t="s">
        <v>432</v>
      </c>
      <c r="BHV48" s="612" t="s">
        <v>898</v>
      </c>
      <c r="BHW48" s="612" t="s">
        <v>432</v>
      </c>
      <c r="BHX48" s="612" t="s">
        <v>898</v>
      </c>
      <c r="BHY48" s="612" t="s">
        <v>432</v>
      </c>
      <c r="BHZ48" s="612" t="s">
        <v>898</v>
      </c>
      <c r="BIA48" s="612" t="s">
        <v>432</v>
      </c>
      <c r="BIB48" s="612" t="s">
        <v>898</v>
      </c>
      <c r="BIC48" s="612" t="s">
        <v>432</v>
      </c>
      <c r="BID48" s="612" t="s">
        <v>898</v>
      </c>
      <c r="BIE48" s="612" t="s">
        <v>432</v>
      </c>
      <c r="BIF48" s="612" t="s">
        <v>898</v>
      </c>
      <c r="BIG48" s="612" t="s">
        <v>432</v>
      </c>
      <c r="BIH48" s="612" t="s">
        <v>898</v>
      </c>
      <c r="BII48" s="612" t="s">
        <v>432</v>
      </c>
      <c r="BIJ48" s="612" t="s">
        <v>898</v>
      </c>
      <c r="BIK48" s="612" t="s">
        <v>432</v>
      </c>
      <c r="BIL48" s="612" t="s">
        <v>898</v>
      </c>
      <c r="BIM48" s="612" t="s">
        <v>432</v>
      </c>
      <c r="BIN48" s="612" t="s">
        <v>898</v>
      </c>
      <c r="BIO48" s="612" t="s">
        <v>432</v>
      </c>
      <c r="BIP48" s="612" t="s">
        <v>898</v>
      </c>
      <c r="BIQ48" s="612" t="s">
        <v>432</v>
      </c>
      <c r="BIR48" s="612" t="s">
        <v>898</v>
      </c>
      <c r="BIS48" s="612" t="s">
        <v>432</v>
      </c>
      <c r="BIT48" s="612" t="s">
        <v>898</v>
      </c>
      <c r="BIU48" s="612" t="s">
        <v>432</v>
      </c>
      <c r="BIV48" s="612" t="s">
        <v>898</v>
      </c>
      <c r="BIW48" s="612" t="s">
        <v>432</v>
      </c>
      <c r="BIX48" s="612" t="s">
        <v>898</v>
      </c>
      <c r="BIY48" s="612" t="s">
        <v>432</v>
      </c>
      <c r="BIZ48" s="612" t="s">
        <v>898</v>
      </c>
      <c r="BJA48" s="612" t="s">
        <v>432</v>
      </c>
      <c r="BJB48" s="612" t="s">
        <v>898</v>
      </c>
      <c r="BJC48" s="612" t="s">
        <v>432</v>
      </c>
      <c r="BJD48" s="612" t="s">
        <v>898</v>
      </c>
      <c r="BJE48" s="612" t="s">
        <v>432</v>
      </c>
      <c r="BJF48" s="612" t="s">
        <v>898</v>
      </c>
      <c r="BJG48" s="612" t="s">
        <v>432</v>
      </c>
      <c r="BJH48" s="612" t="s">
        <v>898</v>
      </c>
      <c r="BJI48" s="612" t="s">
        <v>432</v>
      </c>
      <c r="BJJ48" s="612" t="s">
        <v>898</v>
      </c>
      <c r="BJK48" s="612" t="s">
        <v>432</v>
      </c>
      <c r="BJL48" s="612" t="s">
        <v>898</v>
      </c>
      <c r="BJM48" s="612" t="s">
        <v>432</v>
      </c>
      <c r="BJN48" s="612" t="s">
        <v>898</v>
      </c>
      <c r="BJO48" s="612" t="s">
        <v>432</v>
      </c>
      <c r="BJP48" s="612" t="s">
        <v>898</v>
      </c>
      <c r="BJQ48" s="612" t="s">
        <v>432</v>
      </c>
      <c r="BJR48" s="612" t="s">
        <v>898</v>
      </c>
      <c r="BJS48" s="612" t="s">
        <v>432</v>
      </c>
      <c r="BJT48" s="612" t="s">
        <v>898</v>
      </c>
      <c r="BJU48" s="612" t="s">
        <v>432</v>
      </c>
      <c r="BJV48" s="612" t="s">
        <v>898</v>
      </c>
      <c r="BJW48" s="612" t="s">
        <v>432</v>
      </c>
      <c r="BJX48" s="612" t="s">
        <v>898</v>
      </c>
      <c r="BJY48" s="612" t="s">
        <v>432</v>
      </c>
      <c r="BJZ48" s="612" t="s">
        <v>898</v>
      </c>
      <c r="BKA48" s="612" t="s">
        <v>432</v>
      </c>
      <c r="BKB48" s="612" t="s">
        <v>898</v>
      </c>
      <c r="BKC48" s="612" t="s">
        <v>432</v>
      </c>
      <c r="BKD48" s="612" t="s">
        <v>898</v>
      </c>
      <c r="BKE48" s="612" t="s">
        <v>432</v>
      </c>
      <c r="BKF48" s="612" t="s">
        <v>898</v>
      </c>
      <c r="BKG48" s="612" t="s">
        <v>432</v>
      </c>
      <c r="BKH48" s="612" t="s">
        <v>898</v>
      </c>
      <c r="BKI48" s="612" t="s">
        <v>432</v>
      </c>
      <c r="BKJ48" s="612" t="s">
        <v>898</v>
      </c>
      <c r="BKK48" s="612" t="s">
        <v>432</v>
      </c>
      <c r="BKL48" s="612" t="s">
        <v>898</v>
      </c>
      <c r="BKM48" s="612" t="s">
        <v>432</v>
      </c>
      <c r="BKN48" s="612" t="s">
        <v>898</v>
      </c>
      <c r="BKO48" s="612" t="s">
        <v>432</v>
      </c>
      <c r="BKP48" s="612" t="s">
        <v>898</v>
      </c>
      <c r="BKQ48" s="612" t="s">
        <v>432</v>
      </c>
      <c r="BKR48" s="612" t="s">
        <v>898</v>
      </c>
      <c r="BKS48" s="612" t="s">
        <v>432</v>
      </c>
      <c r="BKT48" s="612" t="s">
        <v>898</v>
      </c>
      <c r="BKU48" s="612" t="s">
        <v>432</v>
      </c>
      <c r="BKV48" s="612" t="s">
        <v>898</v>
      </c>
      <c r="BKW48" s="612" t="s">
        <v>432</v>
      </c>
      <c r="BKX48" s="612" t="s">
        <v>898</v>
      </c>
      <c r="BKY48" s="612" t="s">
        <v>432</v>
      </c>
      <c r="BKZ48" s="612" t="s">
        <v>898</v>
      </c>
      <c r="BLA48" s="612" t="s">
        <v>432</v>
      </c>
      <c r="BLB48" s="612" t="s">
        <v>898</v>
      </c>
      <c r="BLC48" s="612" t="s">
        <v>432</v>
      </c>
      <c r="BLD48" s="612" t="s">
        <v>898</v>
      </c>
      <c r="BLE48" s="612" t="s">
        <v>432</v>
      </c>
      <c r="BLF48" s="612" t="s">
        <v>898</v>
      </c>
      <c r="BLG48" s="612" t="s">
        <v>432</v>
      </c>
      <c r="BLH48" s="612" t="s">
        <v>898</v>
      </c>
      <c r="BLI48" s="612" t="s">
        <v>432</v>
      </c>
      <c r="BLJ48" s="612" t="s">
        <v>898</v>
      </c>
      <c r="BLK48" s="612" t="s">
        <v>432</v>
      </c>
      <c r="BLL48" s="612" t="s">
        <v>898</v>
      </c>
      <c r="BLM48" s="612" t="s">
        <v>432</v>
      </c>
      <c r="BLN48" s="612" t="s">
        <v>898</v>
      </c>
      <c r="BLO48" s="612" t="s">
        <v>432</v>
      </c>
      <c r="BLP48" s="612" t="s">
        <v>898</v>
      </c>
      <c r="BLQ48" s="612" t="s">
        <v>432</v>
      </c>
      <c r="BLR48" s="612" t="s">
        <v>898</v>
      </c>
      <c r="BLS48" s="612" t="s">
        <v>432</v>
      </c>
      <c r="BLT48" s="612" t="s">
        <v>898</v>
      </c>
      <c r="BLU48" s="612" t="s">
        <v>432</v>
      </c>
      <c r="BLV48" s="612" t="s">
        <v>898</v>
      </c>
      <c r="BLW48" s="612" t="s">
        <v>432</v>
      </c>
      <c r="BLX48" s="612" t="s">
        <v>898</v>
      </c>
      <c r="BLY48" s="612" t="s">
        <v>432</v>
      </c>
      <c r="BLZ48" s="612" t="s">
        <v>898</v>
      </c>
      <c r="BMA48" s="612" t="s">
        <v>432</v>
      </c>
      <c r="BMB48" s="612" t="s">
        <v>898</v>
      </c>
      <c r="BMC48" s="612" t="s">
        <v>432</v>
      </c>
      <c r="BMD48" s="612" t="s">
        <v>898</v>
      </c>
      <c r="BME48" s="612" t="s">
        <v>432</v>
      </c>
      <c r="BMF48" s="612" t="s">
        <v>898</v>
      </c>
      <c r="BMG48" s="612" t="s">
        <v>432</v>
      </c>
      <c r="BMH48" s="612" t="s">
        <v>898</v>
      </c>
      <c r="BMI48" s="612" t="s">
        <v>432</v>
      </c>
      <c r="BMJ48" s="612" t="s">
        <v>898</v>
      </c>
      <c r="BMK48" s="612" t="s">
        <v>432</v>
      </c>
      <c r="BML48" s="612" t="s">
        <v>898</v>
      </c>
      <c r="BMM48" s="612" t="s">
        <v>432</v>
      </c>
      <c r="BMN48" s="612" t="s">
        <v>898</v>
      </c>
      <c r="BMO48" s="612" t="s">
        <v>432</v>
      </c>
      <c r="BMP48" s="612" t="s">
        <v>898</v>
      </c>
      <c r="BMQ48" s="612" t="s">
        <v>432</v>
      </c>
      <c r="BMR48" s="612" t="s">
        <v>898</v>
      </c>
      <c r="BMS48" s="612" t="s">
        <v>432</v>
      </c>
      <c r="BMT48" s="612" t="s">
        <v>898</v>
      </c>
      <c r="BMU48" s="612" t="s">
        <v>432</v>
      </c>
      <c r="BMV48" s="612" t="s">
        <v>898</v>
      </c>
      <c r="BMW48" s="612" t="s">
        <v>432</v>
      </c>
      <c r="BMX48" s="612" t="s">
        <v>898</v>
      </c>
      <c r="BMY48" s="612" t="s">
        <v>432</v>
      </c>
      <c r="BMZ48" s="612" t="s">
        <v>898</v>
      </c>
      <c r="BNA48" s="612" t="s">
        <v>432</v>
      </c>
      <c r="BNB48" s="612" t="s">
        <v>898</v>
      </c>
      <c r="BNC48" s="612" t="s">
        <v>432</v>
      </c>
      <c r="BND48" s="612" t="s">
        <v>898</v>
      </c>
      <c r="BNE48" s="612" t="s">
        <v>432</v>
      </c>
      <c r="BNF48" s="612" t="s">
        <v>898</v>
      </c>
      <c r="BNG48" s="612" t="s">
        <v>432</v>
      </c>
      <c r="BNH48" s="612" t="s">
        <v>898</v>
      </c>
      <c r="BNI48" s="612" t="s">
        <v>432</v>
      </c>
      <c r="BNJ48" s="612" t="s">
        <v>898</v>
      </c>
      <c r="BNK48" s="612" t="s">
        <v>432</v>
      </c>
      <c r="BNL48" s="612" t="s">
        <v>898</v>
      </c>
      <c r="BNM48" s="612" t="s">
        <v>432</v>
      </c>
      <c r="BNN48" s="612" t="s">
        <v>898</v>
      </c>
      <c r="BNO48" s="612" t="s">
        <v>432</v>
      </c>
      <c r="BNP48" s="612" t="s">
        <v>898</v>
      </c>
      <c r="BNQ48" s="612" t="s">
        <v>432</v>
      </c>
      <c r="BNR48" s="612" t="s">
        <v>898</v>
      </c>
      <c r="BNS48" s="612" t="s">
        <v>432</v>
      </c>
      <c r="BNT48" s="612" t="s">
        <v>898</v>
      </c>
      <c r="BNU48" s="612" t="s">
        <v>432</v>
      </c>
      <c r="BNV48" s="612" t="s">
        <v>898</v>
      </c>
      <c r="BNW48" s="612" t="s">
        <v>432</v>
      </c>
      <c r="BNX48" s="612" t="s">
        <v>898</v>
      </c>
      <c r="BNY48" s="612" t="s">
        <v>432</v>
      </c>
      <c r="BNZ48" s="612" t="s">
        <v>898</v>
      </c>
      <c r="BOA48" s="612" t="s">
        <v>432</v>
      </c>
      <c r="BOB48" s="612" t="s">
        <v>898</v>
      </c>
      <c r="BOC48" s="612" t="s">
        <v>432</v>
      </c>
      <c r="BOD48" s="612" t="s">
        <v>898</v>
      </c>
      <c r="BOE48" s="612" t="s">
        <v>432</v>
      </c>
      <c r="BOF48" s="612" t="s">
        <v>898</v>
      </c>
      <c r="BOG48" s="612" t="s">
        <v>432</v>
      </c>
      <c r="BOH48" s="612" t="s">
        <v>898</v>
      </c>
      <c r="BOI48" s="612" t="s">
        <v>432</v>
      </c>
      <c r="BOJ48" s="612" t="s">
        <v>898</v>
      </c>
      <c r="BOK48" s="612" t="s">
        <v>432</v>
      </c>
      <c r="BOL48" s="612" t="s">
        <v>898</v>
      </c>
      <c r="BOM48" s="612" t="s">
        <v>432</v>
      </c>
      <c r="BON48" s="612" t="s">
        <v>898</v>
      </c>
      <c r="BOO48" s="612" t="s">
        <v>432</v>
      </c>
      <c r="BOP48" s="612" t="s">
        <v>898</v>
      </c>
      <c r="BOQ48" s="612" t="s">
        <v>432</v>
      </c>
      <c r="BOR48" s="612" t="s">
        <v>898</v>
      </c>
      <c r="BOS48" s="612" t="s">
        <v>432</v>
      </c>
      <c r="BOT48" s="612" t="s">
        <v>898</v>
      </c>
      <c r="BOU48" s="612" t="s">
        <v>432</v>
      </c>
      <c r="BOV48" s="612" t="s">
        <v>898</v>
      </c>
      <c r="BOW48" s="612" t="s">
        <v>432</v>
      </c>
      <c r="BOX48" s="612" t="s">
        <v>898</v>
      </c>
      <c r="BOY48" s="612" t="s">
        <v>432</v>
      </c>
      <c r="BOZ48" s="612" t="s">
        <v>898</v>
      </c>
      <c r="BPA48" s="612" t="s">
        <v>432</v>
      </c>
      <c r="BPB48" s="612" t="s">
        <v>898</v>
      </c>
      <c r="BPC48" s="612" t="s">
        <v>432</v>
      </c>
      <c r="BPD48" s="612" t="s">
        <v>898</v>
      </c>
      <c r="BPE48" s="612" t="s">
        <v>432</v>
      </c>
      <c r="BPF48" s="612" t="s">
        <v>898</v>
      </c>
      <c r="BPG48" s="612" t="s">
        <v>432</v>
      </c>
      <c r="BPH48" s="612" t="s">
        <v>898</v>
      </c>
      <c r="BPI48" s="612" t="s">
        <v>432</v>
      </c>
      <c r="BPJ48" s="612" t="s">
        <v>898</v>
      </c>
      <c r="BPK48" s="612" t="s">
        <v>432</v>
      </c>
      <c r="BPL48" s="612" t="s">
        <v>898</v>
      </c>
      <c r="BPM48" s="612" t="s">
        <v>432</v>
      </c>
      <c r="BPN48" s="612" t="s">
        <v>898</v>
      </c>
      <c r="BPO48" s="612" t="s">
        <v>432</v>
      </c>
      <c r="BPP48" s="612" t="s">
        <v>898</v>
      </c>
      <c r="BPQ48" s="612" t="s">
        <v>432</v>
      </c>
      <c r="BPR48" s="612" t="s">
        <v>898</v>
      </c>
      <c r="BPS48" s="612" t="s">
        <v>432</v>
      </c>
      <c r="BPT48" s="612" t="s">
        <v>898</v>
      </c>
      <c r="BPU48" s="612" t="s">
        <v>432</v>
      </c>
      <c r="BPV48" s="612" t="s">
        <v>898</v>
      </c>
      <c r="BPW48" s="612" t="s">
        <v>432</v>
      </c>
      <c r="BPX48" s="612" t="s">
        <v>898</v>
      </c>
      <c r="BPY48" s="612" t="s">
        <v>432</v>
      </c>
      <c r="BPZ48" s="612" t="s">
        <v>898</v>
      </c>
      <c r="BQA48" s="612" t="s">
        <v>432</v>
      </c>
      <c r="BQB48" s="612" t="s">
        <v>898</v>
      </c>
      <c r="BQC48" s="612" t="s">
        <v>432</v>
      </c>
      <c r="BQD48" s="612" t="s">
        <v>898</v>
      </c>
      <c r="BQE48" s="612" t="s">
        <v>432</v>
      </c>
      <c r="BQF48" s="612" t="s">
        <v>898</v>
      </c>
      <c r="BQG48" s="612" t="s">
        <v>432</v>
      </c>
      <c r="BQH48" s="612" t="s">
        <v>898</v>
      </c>
      <c r="BQI48" s="612" t="s">
        <v>432</v>
      </c>
      <c r="BQJ48" s="612" t="s">
        <v>898</v>
      </c>
      <c r="BQK48" s="612" t="s">
        <v>432</v>
      </c>
      <c r="BQL48" s="612" t="s">
        <v>898</v>
      </c>
      <c r="BQM48" s="612" t="s">
        <v>432</v>
      </c>
      <c r="BQN48" s="612" t="s">
        <v>898</v>
      </c>
      <c r="BQO48" s="612" t="s">
        <v>432</v>
      </c>
      <c r="BQP48" s="612" t="s">
        <v>898</v>
      </c>
      <c r="BQQ48" s="612" t="s">
        <v>432</v>
      </c>
      <c r="BQR48" s="612" t="s">
        <v>898</v>
      </c>
      <c r="BQS48" s="612" t="s">
        <v>432</v>
      </c>
      <c r="BQT48" s="612" t="s">
        <v>898</v>
      </c>
      <c r="BQU48" s="612" t="s">
        <v>432</v>
      </c>
      <c r="BQV48" s="612" t="s">
        <v>898</v>
      </c>
      <c r="BQW48" s="612" t="s">
        <v>432</v>
      </c>
      <c r="BQX48" s="612" t="s">
        <v>898</v>
      </c>
      <c r="BQY48" s="612" t="s">
        <v>432</v>
      </c>
      <c r="BQZ48" s="612" t="s">
        <v>898</v>
      </c>
      <c r="BRA48" s="612" t="s">
        <v>432</v>
      </c>
      <c r="BRB48" s="612" t="s">
        <v>898</v>
      </c>
      <c r="BRC48" s="612" t="s">
        <v>432</v>
      </c>
      <c r="BRD48" s="612" t="s">
        <v>898</v>
      </c>
      <c r="BRE48" s="612" t="s">
        <v>432</v>
      </c>
      <c r="BRF48" s="612" t="s">
        <v>898</v>
      </c>
      <c r="BRG48" s="612" t="s">
        <v>432</v>
      </c>
      <c r="BRH48" s="612" t="s">
        <v>898</v>
      </c>
      <c r="BRI48" s="612" t="s">
        <v>432</v>
      </c>
      <c r="BRJ48" s="612" t="s">
        <v>898</v>
      </c>
      <c r="BRK48" s="612" t="s">
        <v>432</v>
      </c>
      <c r="BRL48" s="612" t="s">
        <v>898</v>
      </c>
      <c r="BRM48" s="612" t="s">
        <v>432</v>
      </c>
      <c r="BRN48" s="612" t="s">
        <v>898</v>
      </c>
      <c r="BRO48" s="612" t="s">
        <v>432</v>
      </c>
      <c r="BRP48" s="612" t="s">
        <v>898</v>
      </c>
      <c r="BRQ48" s="612" t="s">
        <v>432</v>
      </c>
      <c r="BRR48" s="612" t="s">
        <v>898</v>
      </c>
      <c r="BRS48" s="612" t="s">
        <v>432</v>
      </c>
      <c r="BRT48" s="612" t="s">
        <v>898</v>
      </c>
      <c r="BRU48" s="612" t="s">
        <v>432</v>
      </c>
      <c r="BRV48" s="612" t="s">
        <v>898</v>
      </c>
      <c r="BRW48" s="612" t="s">
        <v>432</v>
      </c>
      <c r="BRX48" s="612" t="s">
        <v>898</v>
      </c>
      <c r="BRY48" s="612" t="s">
        <v>432</v>
      </c>
      <c r="BRZ48" s="612" t="s">
        <v>898</v>
      </c>
      <c r="BSA48" s="612" t="s">
        <v>432</v>
      </c>
      <c r="BSB48" s="612" t="s">
        <v>898</v>
      </c>
      <c r="BSC48" s="612" t="s">
        <v>432</v>
      </c>
      <c r="BSD48" s="612" t="s">
        <v>898</v>
      </c>
      <c r="BSE48" s="612" t="s">
        <v>432</v>
      </c>
      <c r="BSF48" s="612" t="s">
        <v>898</v>
      </c>
      <c r="BSG48" s="612" t="s">
        <v>432</v>
      </c>
      <c r="BSH48" s="612" t="s">
        <v>898</v>
      </c>
      <c r="BSI48" s="612" t="s">
        <v>432</v>
      </c>
      <c r="BSJ48" s="612" t="s">
        <v>898</v>
      </c>
      <c r="BSK48" s="612" t="s">
        <v>432</v>
      </c>
      <c r="BSL48" s="612" t="s">
        <v>898</v>
      </c>
      <c r="BSM48" s="612" t="s">
        <v>432</v>
      </c>
      <c r="BSN48" s="612" t="s">
        <v>898</v>
      </c>
      <c r="BSO48" s="612" t="s">
        <v>432</v>
      </c>
      <c r="BSP48" s="612" t="s">
        <v>898</v>
      </c>
      <c r="BSQ48" s="612" t="s">
        <v>432</v>
      </c>
      <c r="BSR48" s="612" t="s">
        <v>898</v>
      </c>
      <c r="BSS48" s="612" t="s">
        <v>432</v>
      </c>
      <c r="BST48" s="612" t="s">
        <v>898</v>
      </c>
      <c r="BSU48" s="612" t="s">
        <v>432</v>
      </c>
      <c r="BSV48" s="612" t="s">
        <v>898</v>
      </c>
      <c r="BSW48" s="612" t="s">
        <v>432</v>
      </c>
      <c r="BSX48" s="612" t="s">
        <v>898</v>
      </c>
      <c r="BSY48" s="612" t="s">
        <v>432</v>
      </c>
      <c r="BSZ48" s="612" t="s">
        <v>898</v>
      </c>
      <c r="BTA48" s="612" t="s">
        <v>432</v>
      </c>
      <c r="BTB48" s="612" t="s">
        <v>898</v>
      </c>
      <c r="BTC48" s="612" t="s">
        <v>432</v>
      </c>
      <c r="BTD48" s="612" t="s">
        <v>898</v>
      </c>
      <c r="BTE48" s="612" t="s">
        <v>432</v>
      </c>
      <c r="BTF48" s="612" t="s">
        <v>898</v>
      </c>
      <c r="BTG48" s="612" t="s">
        <v>432</v>
      </c>
      <c r="BTH48" s="612" t="s">
        <v>898</v>
      </c>
      <c r="BTI48" s="612" t="s">
        <v>432</v>
      </c>
      <c r="BTJ48" s="612" t="s">
        <v>898</v>
      </c>
      <c r="BTK48" s="612" t="s">
        <v>432</v>
      </c>
      <c r="BTL48" s="612" t="s">
        <v>898</v>
      </c>
      <c r="BTM48" s="612" t="s">
        <v>432</v>
      </c>
      <c r="BTN48" s="612" t="s">
        <v>898</v>
      </c>
      <c r="BTO48" s="612" t="s">
        <v>432</v>
      </c>
      <c r="BTP48" s="612" t="s">
        <v>898</v>
      </c>
      <c r="BTQ48" s="612" t="s">
        <v>432</v>
      </c>
      <c r="BTR48" s="612" t="s">
        <v>898</v>
      </c>
      <c r="BTS48" s="612" t="s">
        <v>432</v>
      </c>
      <c r="BTT48" s="612" t="s">
        <v>898</v>
      </c>
      <c r="BTU48" s="612" t="s">
        <v>432</v>
      </c>
      <c r="BTV48" s="612" t="s">
        <v>898</v>
      </c>
      <c r="BTW48" s="612" t="s">
        <v>432</v>
      </c>
      <c r="BTX48" s="612" t="s">
        <v>898</v>
      </c>
      <c r="BTY48" s="612" t="s">
        <v>432</v>
      </c>
      <c r="BTZ48" s="612" t="s">
        <v>898</v>
      </c>
      <c r="BUA48" s="612" t="s">
        <v>432</v>
      </c>
      <c r="BUB48" s="612" t="s">
        <v>898</v>
      </c>
      <c r="BUC48" s="612" t="s">
        <v>432</v>
      </c>
      <c r="BUD48" s="612" t="s">
        <v>898</v>
      </c>
      <c r="BUE48" s="612" t="s">
        <v>432</v>
      </c>
      <c r="BUF48" s="612" t="s">
        <v>898</v>
      </c>
      <c r="BUG48" s="612" t="s">
        <v>432</v>
      </c>
      <c r="BUH48" s="612" t="s">
        <v>898</v>
      </c>
      <c r="BUI48" s="612" t="s">
        <v>432</v>
      </c>
      <c r="BUJ48" s="612" t="s">
        <v>898</v>
      </c>
      <c r="BUK48" s="612" t="s">
        <v>432</v>
      </c>
      <c r="BUL48" s="612" t="s">
        <v>898</v>
      </c>
      <c r="BUM48" s="612" t="s">
        <v>432</v>
      </c>
      <c r="BUN48" s="612" t="s">
        <v>898</v>
      </c>
      <c r="BUO48" s="612" t="s">
        <v>432</v>
      </c>
      <c r="BUP48" s="612" t="s">
        <v>898</v>
      </c>
      <c r="BUQ48" s="612" t="s">
        <v>432</v>
      </c>
      <c r="BUR48" s="612" t="s">
        <v>898</v>
      </c>
      <c r="BUS48" s="612" t="s">
        <v>432</v>
      </c>
      <c r="BUT48" s="612" t="s">
        <v>898</v>
      </c>
      <c r="BUU48" s="612" t="s">
        <v>432</v>
      </c>
      <c r="BUV48" s="612" t="s">
        <v>898</v>
      </c>
      <c r="BUW48" s="612" t="s">
        <v>432</v>
      </c>
      <c r="BUX48" s="612" t="s">
        <v>898</v>
      </c>
      <c r="BUY48" s="612" t="s">
        <v>432</v>
      </c>
      <c r="BUZ48" s="612" t="s">
        <v>898</v>
      </c>
      <c r="BVA48" s="612" t="s">
        <v>432</v>
      </c>
      <c r="BVB48" s="612" t="s">
        <v>898</v>
      </c>
      <c r="BVC48" s="612" t="s">
        <v>432</v>
      </c>
      <c r="BVD48" s="612" t="s">
        <v>898</v>
      </c>
      <c r="BVE48" s="612" t="s">
        <v>432</v>
      </c>
      <c r="BVF48" s="612" t="s">
        <v>898</v>
      </c>
      <c r="BVG48" s="612" t="s">
        <v>432</v>
      </c>
      <c r="BVH48" s="612" t="s">
        <v>898</v>
      </c>
      <c r="BVI48" s="612" t="s">
        <v>432</v>
      </c>
      <c r="BVJ48" s="612" t="s">
        <v>898</v>
      </c>
      <c r="BVK48" s="612" t="s">
        <v>432</v>
      </c>
      <c r="BVL48" s="612" t="s">
        <v>898</v>
      </c>
      <c r="BVM48" s="612" t="s">
        <v>432</v>
      </c>
      <c r="BVN48" s="612" t="s">
        <v>898</v>
      </c>
      <c r="BVO48" s="612" t="s">
        <v>432</v>
      </c>
      <c r="BVP48" s="612" t="s">
        <v>898</v>
      </c>
      <c r="BVQ48" s="612" t="s">
        <v>432</v>
      </c>
      <c r="BVR48" s="612" t="s">
        <v>898</v>
      </c>
      <c r="BVS48" s="612" t="s">
        <v>432</v>
      </c>
      <c r="BVT48" s="612" t="s">
        <v>898</v>
      </c>
      <c r="BVU48" s="612" t="s">
        <v>432</v>
      </c>
      <c r="BVV48" s="612" t="s">
        <v>898</v>
      </c>
      <c r="BVW48" s="612" t="s">
        <v>432</v>
      </c>
      <c r="BVX48" s="612" t="s">
        <v>898</v>
      </c>
      <c r="BVY48" s="612" t="s">
        <v>432</v>
      </c>
      <c r="BVZ48" s="612" t="s">
        <v>898</v>
      </c>
      <c r="BWA48" s="612" t="s">
        <v>432</v>
      </c>
      <c r="BWB48" s="612" t="s">
        <v>898</v>
      </c>
      <c r="BWC48" s="612" t="s">
        <v>432</v>
      </c>
      <c r="BWD48" s="612" t="s">
        <v>898</v>
      </c>
      <c r="BWE48" s="612" t="s">
        <v>432</v>
      </c>
      <c r="BWF48" s="612" t="s">
        <v>898</v>
      </c>
      <c r="BWG48" s="612" t="s">
        <v>432</v>
      </c>
      <c r="BWH48" s="612" t="s">
        <v>898</v>
      </c>
      <c r="BWI48" s="612" t="s">
        <v>432</v>
      </c>
      <c r="BWJ48" s="612" t="s">
        <v>898</v>
      </c>
      <c r="BWK48" s="612" t="s">
        <v>432</v>
      </c>
      <c r="BWL48" s="612" t="s">
        <v>898</v>
      </c>
      <c r="BWM48" s="612" t="s">
        <v>432</v>
      </c>
      <c r="BWN48" s="612" t="s">
        <v>898</v>
      </c>
      <c r="BWO48" s="612" t="s">
        <v>432</v>
      </c>
      <c r="BWP48" s="612" t="s">
        <v>898</v>
      </c>
      <c r="BWQ48" s="612" t="s">
        <v>432</v>
      </c>
      <c r="BWR48" s="612" t="s">
        <v>898</v>
      </c>
      <c r="BWS48" s="612" t="s">
        <v>432</v>
      </c>
      <c r="BWT48" s="612" t="s">
        <v>898</v>
      </c>
      <c r="BWU48" s="612" t="s">
        <v>432</v>
      </c>
      <c r="BWV48" s="612" t="s">
        <v>898</v>
      </c>
      <c r="BWW48" s="612" t="s">
        <v>432</v>
      </c>
      <c r="BWX48" s="612" t="s">
        <v>898</v>
      </c>
      <c r="BWY48" s="612" t="s">
        <v>432</v>
      </c>
      <c r="BWZ48" s="612" t="s">
        <v>898</v>
      </c>
      <c r="BXA48" s="612" t="s">
        <v>432</v>
      </c>
      <c r="BXB48" s="612" t="s">
        <v>898</v>
      </c>
      <c r="BXC48" s="612" t="s">
        <v>432</v>
      </c>
      <c r="BXD48" s="612" t="s">
        <v>898</v>
      </c>
      <c r="BXE48" s="612" t="s">
        <v>432</v>
      </c>
      <c r="BXF48" s="612" t="s">
        <v>898</v>
      </c>
      <c r="BXG48" s="612" t="s">
        <v>432</v>
      </c>
      <c r="BXH48" s="612" t="s">
        <v>898</v>
      </c>
      <c r="BXI48" s="612" t="s">
        <v>432</v>
      </c>
      <c r="BXJ48" s="612" t="s">
        <v>898</v>
      </c>
      <c r="BXK48" s="612" t="s">
        <v>432</v>
      </c>
      <c r="BXL48" s="612" t="s">
        <v>898</v>
      </c>
      <c r="BXM48" s="612" t="s">
        <v>432</v>
      </c>
      <c r="BXN48" s="612" t="s">
        <v>898</v>
      </c>
      <c r="BXO48" s="612" t="s">
        <v>432</v>
      </c>
      <c r="BXP48" s="612" t="s">
        <v>898</v>
      </c>
      <c r="BXQ48" s="612" t="s">
        <v>432</v>
      </c>
      <c r="BXR48" s="612" t="s">
        <v>898</v>
      </c>
      <c r="BXS48" s="612" t="s">
        <v>432</v>
      </c>
      <c r="BXT48" s="612" t="s">
        <v>898</v>
      </c>
      <c r="BXU48" s="612" t="s">
        <v>432</v>
      </c>
      <c r="BXV48" s="612" t="s">
        <v>898</v>
      </c>
      <c r="BXW48" s="612" t="s">
        <v>432</v>
      </c>
      <c r="BXX48" s="612" t="s">
        <v>898</v>
      </c>
      <c r="BXY48" s="612" t="s">
        <v>432</v>
      </c>
      <c r="BXZ48" s="612" t="s">
        <v>898</v>
      </c>
      <c r="BYA48" s="612" t="s">
        <v>432</v>
      </c>
      <c r="BYB48" s="612" t="s">
        <v>898</v>
      </c>
      <c r="BYC48" s="612" t="s">
        <v>432</v>
      </c>
      <c r="BYD48" s="612" t="s">
        <v>898</v>
      </c>
      <c r="BYE48" s="612" t="s">
        <v>432</v>
      </c>
      <c r="BYF48" s="612" t="s">
        <v>898</v>
      </c>
      <c r="BYG48" s="612" t="s">
        <v>432</v>
      </c>
      <c r="BYH48" s="612" t="s">
        <v>898</v>
      </c>
      <c r="BYI48" s="612" t="s">
        <v>432</v>
      </c>
      <c r="BYJ48" s="612" t="s">
        <v>898</v>
      </c>
      <c r="BYK48" s="612" t="s">
        <v>432</v>
      </c>
      <c r="BYL48" s="612" t="s">
        <v>898</v>
      </c>
      <c r="BYM48" s="612" t="s">
        <v>432</v>
      </c>
      <c r="BYN48" s="612" t="s">
        <v>898</v>
      </c>
      <c r="BYO48" s="612" t="s">
        <v>432</v>
      </c>
      <c r="BYP48" s="612" t="s">
        <v>898</v>
      </c>
      <c r="BYQ48" s="612" t="s">
        <v>432</v>
      </c>
      <c r="BYR48" s="612" t="s">
        <v>898</v>
      </c>
      <c r="BYS48" s="612" t="s">
        <v>432</v>
      </c>
      <c r="BYT48" s="612" t="s">
        <v>898</v>
      </c>
      <c r="BYU48" s="612" t="s">
        <v>432</v>
      </c>
      <c r="BYV48" s="612" t="s">
        <v>898</v>
      </c>
      <c r="BYW48" s="612" t="s">
        <v>432</v>
      </c>
      <c r="BYX48" s="612" t="s">
        <v>898</v>
      </c>
      <c r="BYY48" s="612" t="s">
        <v>432</v>
      </c>
      <c r="BYZ48" s="612" t="s">
        <v>898</v>
      </c>
      <c r="BZA48" s="612" t="s">
        <v>432</v>
      </c>
      <c r="BZB48" s="612" t="s">
        <v>898</v>
      </c>
      <c r="BZC48" s="612" t="s">
        <v>432</v>
      </c>
      <c r="BZD48" s="612" t="s">
        <v>898</v>
      </c>
      <c r="BZE48" s="612" t="s">
        <v>432</v>
      </c>
      <c r="BZF48" s="612" t="s">
        <v>898</v>
      </c>
      <c r="BZG48" s="612" t="s">
        <v>432</v>
      </c>
      <c r="BZH48" s="612" t="s">
        <v>898</v>
      </c>
      <c r="BZI48" s="612" t="s">
        <v>432</v>
      </c>
      <c r="BZJ48" s="612" t="s">
        <v>898</v>
      </c>
      <c r="BZK48" s="612" t="s">
        <v>432</v>
      </c>
      <c r="BZL48" s="612" t="s">
        <v>898</v>
      </c>
      <c r="BZM48" s="612" t="s">
        <v>432</v>
      </c>
      <c r="BZN48" s="612" t="s">
        <v>898</v>
      </c>
      <c r="BZO48" s="612" t="s">
        <v>432</v>
      </c>
      <c r="BZP48" s="612" t="s">
        <v>898</v>
      </c>
      <c r="BZQ48" s="612" t="s">
        <v>432</v>
      </c>
      <c r="BZR48" s="612" t="s">
        <v>898</v>
      </c>
      <c r="BZS48" s="612" t="s">
        <v>432</v>
      </c>
      <c r="BZT48" s="612" t="s">
        <v>898</v>
      </c>
      <c r="BZU48" s="612" t="s">
        <v>432</v>
      </c>
      <c r="BZV48" s="612" t="s">
        <v>898</v>
      </c>
      <c r="BZW48" s="612" t="s">
        <v>432</v>
      </c>
      <c r="BZX48" s="612" t="s">
        <v>898</v>
      </c>
      <c r="BZY48" s="612" t="s">
        <v>432</v>
      </c>
      <c r="BZZ48" s="612" t="s">
        <v>898</v>
      </c>
      <c r="CAA48" s="612" t="s">
        <v>432</v>
      </c>
      <c r="CAB48" s="612" t="s">
        <v>898</v>
      </c>
      <c r="CAC48" s="612" t="s">
        <v>432</v>
      </c>
      <c r="CAD48" s="612" t="s">
        <v>898</v>
      </c>
      <c r="CAE48" s="612" t="s">
        <v>432</v>
      </c>
      <c r="CAF48" s="612" t="s">
        <v>898</v>
      </c>
      <c r="CAG48" s="612" t="s">
        <v>432</v>
      </c>
      <c r="CAH48" s="612" t="s">
        <v>898</v>
      </c>
      <c r="CAI48" s="612" t="s">
        <v>432</v>
      </c>
      <c r="CAJ48" s="612" t="s">
        <v>898</v>
      </c>
      <c r="CAK48" s="612" t="s">
        <v>432</v>
      </c>
      <c r="CAL48" s="612" t="s">
        <v>898</v>
      </c>
      <c r="CAM48" s="612" t="s">
        <v>432</v>
      </c>
      <c r="CAN48" s="612" t="s">
        <v>898</v>
      </c>
      <c r="CAO48" s="612" t="s">
        <v>432</v>
      </c>
      <c r="CAP48" s="612" t="s">
        <v>898</v>
      </c>
      <c r="CAQ48" s="612" t="s">
        <v>432</v>
      </c>
      <c r="CAR48" s="612" t="s">
        <v>898</v>
      </c>
      <c r="CAS48" s="612" t="s">
        <v>432</v>
      </c>
      <c r="CAT48" s="612" t="s">
        <v>898</v>
      </c>
      <c r="CAU48" s="612" t="s">
        <v>432</v>
      </c>
      <c r="CAV48" s="612" t="s">
        <v>898</v>
      </c>
      <c r="CAW48" s="612" t="s">
        <v>432</v>
      </c>
      <c r="CAX48" s="612" t="s">
        <v>898</v>
      </c>
      <c r="CAY48" s="612" t="s">
        <v>432</v>
      </c>
      <c r="CAZ48" s="612" t="s">
        <v>898</v>
      </c>
      <c r="CBA48" s="612" t="s">
        <v>432</v>
      </c>
      <c r="CBB48" s="612" t="s">
        <v>898</v>
      </c>
      <c r="CBC48" s="612" t="s">
        <v>432</v>
      </c>
      <c r="CBD48" s="612" t="s">
        <v>898</v>
      </c>
      <c r="CBE48" s="612" t="s">
        <v>432</v>
      </c>
      <c r="CBF48" s="612" t="s">
        <v>898</v>
      </c>
      <c r="CBG48" s="612" t="s">
        <v>432</v>
      </c>
      <c r="CBH48" s="612" t="s">
        <v>898</v>
      </c>
      <c r="CBI48" s="612" t="s">
        <v>432</v>
      </c>
      <c r="CBJ48" s="612" t="s">
        <v>898</v>
      </c>
      <c r="CBK48" s="612" t="s">
        <v>432</v>
      </c>
      <c r="CBL48" s="612" t="s">
        <v>898</v>
      </c>
      <c r="CBM48" s="612" t="s">
        <v>432</v>
      </c>
      <c r="CBN48" s="612" t="s">
        <v>898</v>
      </c>
      <c r="CBO48" s="612" t="s">
        <v>432</v>
      </c>
      <c r="CBP48" s="612" t="s">
        <v>898</v>
      </c>
      <c r="CBQ48" s="612" t="s">
        <v>432</v>
      </c>
      <c r="CBR48" s="612" t="s">
        <v>898</v>
      </c>
      <c r="CBS48" s="612" t="s">
        <v>432</v>
      </c>
      <c r="CBT48" s="612" t="s">
        <v>898</v>
      </c>
      <c r="CBU48" s="612" t="s">
        <v>432</v>
      </c>
      <c r="CBV48" s="612" t="s">
        <v>898</v>
      </c>
      <c r="CBW48" s="612" t="s">
        <v>432</v>
      </c>
      <c r="CBX48" s="612" t="s">
        <v>898</v>
      </c>
      <c r="CBY48" s="612" t="s">
        <v>432</v>
      </c>
      <c r="CBZ48" s="612" t="s">
        <v>898</v>
      </c>
      <c r="CCA48" s="612" t="s">
        <v>432</v>
      </c>
      <c r="CCB48" s="612" t="s">
        <v>898</v>
      </c>
      <c r="CCC48" s="612" t="s">
        <v>432</v>
      </c>
      <c r="CCD48" s="612" t="s">
        <v>898</v>
      </c>
      <c r="CCE48" s="612" t="s">
        <v>432</v>
      </c>
      <c r="CCF48" s="612" t="s">
        <v>898</v>
      </c>
      <c r="CCG48" s="612" t="s">
        <v>432</v>
      </c>
      <c r="CCH48" s="612" t="s">
        <v>898</v>
      </c>
      <c r="CCI48" s="612" t="s">
        <v>432</v>
      </c>
      <c r="CCJ48" s="612" t="s">
        <v>898</v>
      </c>
      <c r="CCK48" s="612" t="s">
        <v>432</v>
      </c>
      <c r="CCL48" s="612" t="s">
        <v>898</v>
      </c>
      <c r="CCM48" s="612" t="s">
        <v>432</v>
      </c>
      <c r="CCN48" s="612" t="s">
        <v>898</v>
      </c>
      <c r="CCO48" s="612" t="s">
        <v>432</v>
      </c>
      <c r="CCP48" s="612" t="s">
        <v>898</v>
      </c>
      <c r="CCQ48" s="612" t="s">
        <v>432</v>
      </c>
      <c r="CCR48" s="612" t="s">
        <v>898</v>
      </c>
      <c r="CCS48" s="612" t="s">
        <v>432</v>
      </c>
      <c r="CCT48" s="612" t="s">
        <v>898</v>
      </c>
      <c r="CCU48" s="612" t="s">
        <v>432</v>
      </c>
      <c r="CCV48" s="612" t="s">
        <v>898</v>
      </c>
      <c r="CCW48" s="612" t="s">
        <v>432</v>
      </c>
      <c r="CCX48" s="612" t="s">
        <v>898</v>
      </c>
      <c r="CCY48" s="612" t="s">
        <v>432</v>
      </c>
      <c r="CCZ48" s="612" t="s">
        <v>898</v>
      </c>
      <c r="CDA48" s="612" t="s">
        <v>432</v>
      </c>
      <c r="CDB48" s="612" t="s">
        <v>898</v>
      </c>
      <c r="CDC48" s="612" t="s">
        <v>432</v>
      </c>
      <c r="CDD48" s="612" t="s">
        <v>898</v>
      </c>
      <c r="CDE48" s="612" t="s">
        <v>432</v>
      </c>
      <c r="CDF48" s="612" t="s">
        <v>898</v>
      </c>
      <c r="CDG48" s="612" t="s">
        <v>432</v>
      </c>
      <c r="CDH48" s="612" t="s">
        <v>898</v>
      </c>
      <c r="CDI48" s="612" t="s">
        <v>432</v>
      </c>
      <c r="CDJ48" s="612" t="s">
        <v>898</v>
      </c>
      <c r="CDK48" s="612" t="s">
        <v>432</v>
      </c>
      <c r="CDL48" s="612" t="s">
        <v>898</v>
      </c>
      <c r="CDM48" s="612" t="s">
        <v>432</v>
      </c>
      <c r="CDN48" s="612" t="s">
        <v>898</v>
      </c>
      <c r="CDO48" s="612" t="s">
        <v>432</v>
      </c>
      <c r="CDP48" s="612" t="s">
        <v>898</v>
      </c>
      <c r="CDQ48" s="612" t="s">
        <v>432</v>
      </c>
      <c r="CDR48" s="612" t="s">
        <v>898</v>
      </c>
      <c r="CDS48" s="612" t="s">
        <v>432</v>
      </c>
      <c r="CDT48" s="612" t="s">
        <v>898</v>
      </c>
      <c r="CDU48" s="612" t="s">
        <v>432</v>
      </c>
      <c r="CDV48" s="612" t="s">
        <v>898</v>
      </c>
      <c r="CDW48" s="612" t="s">
        <v>432</v>
      </c>
      <c r="CDX48" s="612" t="s">
        <v>898</v>
      </c>
      <c r="CDY48" s="612" t="s">
        <v>432</v>
      </c>
      <c r="CDZ48" s="612" t="s">
        <v>898</v>
      </c>
      <c r="CEA48" s="612" t="s">
        <v>432</v>
      </c>
      <c r="CEB48" s="612" t="s">
        <v>898</v>
      </c>
      <c r="CEC48" s="612" t="s">
        <v>432</v>
      </c>
      <c r="CED48" s="612" t="s">
        <v>898</v>
      </c>
      <c r="CEE48" s="612" t="s">
        <v>432</v>
      </c>
      <c r="CEF48" s="612" t="s">
        <v>898</v>
      </c>
      <c r="CEG48" s="612" t="s">
        <v>432</v>
      </c>
      <c r="CEH48" s="612" t="s">
        <v>898</v>
      </c>
      <c r="CEI48" s="612" t="s">
        <v>432</v>
      </c>
      <c r="CEJ48" s="612" t="s">
        <v>898</v>
      </c>
      <c r="CEK48" s="612" t="s">
        <v>432</v>
      </c>
      <c r="CEL48" s="612" t="s">
        <v>898</v>
      </c>
      <c r="CEM48" s="612" t="s">
        <v>432</v>
      </c>
      <c r="CEN48" s="612" t="s">
        <v>898</v>
      </c>
      <c r="CEO48" s="612" t="s">
        <v>432</v>
      </c>
      <c r="CEP48" s="612" t="s">
        <v>898</v>
      </c>
      <c r="CEQ48" s="612" t="s">
        <v>432</v>
      </c>
      <c r="CER48" s="612" t="s">
        <v>898</v>
      </c>
      <c r="CES48" s="612" t="s">
        <v>432</v>
      </c>
      <c r="CET48" s="612" t="s">
        <v>898</v>
      </c>
      <c r="CEU48" s="612" t="s">
        <v>432</v>
      </c>
      <c r="CEV48" s="612" t="s">
        <v>898</v>
      </c>
      <c r="CEW48" s="612" t="s">
        <v>432</v>
      </c>
      <c r="CEX48" s="612" t="s">
        <v>898</v>
      </c>
      <c r="CEY48" s="612" t="s">
        <v>432</v>
      </c>
      <c r="CEZ48" s="612" t="s">
        <v>898</v>
      </c>
      <c r="CFA48" s="612" t="s">
        <v>432</v>
      </c>
      <c r="CFB48" s="612" t="s">
        <v>898</v>
      </c>
      <c r="CFC48" s="612" t="s">
        <v>432</v>
      </c>
      <c r="CFD48" s="612" t="s">
        <v>898</v>
      </c>
      <c r="CFE48" s="612" t="s">
        <v>432</v>
      </c>
      <c r="CFF48" s="612" t="s">
        <v>898</v>
      </c>
      <c r="CFG48" s="612" t="s">
        <v>432</v>
      </c>
      <c r="CFH48" s="612" t="s">
        <v>898</v>
      </c>
      <c r="CFI48" s="612" t="s">
        <v>432</v>
      </c>
      <c r="CFJ48" s="612" t="s">
        <v>898</v>
      </c>
      <c r="CFK48" s="612" t="s">
        <v>432</v>
      </c>
      <c r="CFL48" s="612" t="s">
        <v>898</v>
      </c>
      <c r="CFM48" s="612" t="s">
        <v>432</v>
      </c>
      <c r="CFN48" s="612" t="s">
        <v>898</v>
      </c>
      <c r="CFO48" s="612" t="s">
        <v>432</v>
      </c>
      <c r="CFP48" s="612" t="s">
        <v>898</v>
      </c>
      <c r="CFQ48" s="612" t="s">
        <v>432</v>
      </c>
      <c r="CFR48" s="612" t="s">
        <v>898</v>
      </c>
      <c r="CFS48" s="612" t="s">
        <v>432</v>
      </c>
      <c r="CFT48" s="612" t="s">
        <v>898</v>
      </c>
      <c r="CFU48" s="612" t="s">
        <v>432</v>
      </c>
      <c r="CFV48" s="612" t="s">
        <v>898</v>
      </c>
      <c r="CFW48" s="612" t="s">
        <v>432</v>
      </c>
      <c r="CFX48" s="612" t="s">
        <v>898</v>
      </c>
      <c r="CFY48" s="612" t="s">
        <v>432</v>
      </c>
      <c r="CFZ48" s="612" t="s">
        <v>898</v>
      </c>
      <c r="CGA48" s="612" t="s">
        <v>432</v>
      </c>
      <c r="CGB48" s="612" t="s">
        <v>898</v>
      </c>
      <c r="CGC48" s="612" t="s">
        <v>432</v>
      </c>
      <c r="CGD48" s="612" t="s">
        <v>898</v>
      </c>
      <c r="CGE48" s="612" t="s">
        <v>432</v>
      </c>
      <c r="CGF48" s="612" t="s">
        <v>898</v>
      </c>
      <c r="CGG48" s="612" t="s">
        <v>432</v>
      </c>
      <c r="CGH48" s="612" t="s">
        <v>898</v>
      </c>
      <c r="CGI48" s="612" t="s">
        <v>432</v>
      </c>
      <c r="CGJ48" s="612" t="s">
        <v>898</v>
      </c>
      <c r="CGK48" s="612" t="s">
        <v>432</v>
      </c>
      <c r="CGL48" s="612" t="s">
        <v>898</v>
      </c>
      <c r="CGM48" s="612" t="s">
        <v>432</v>
      </c>
      <c r="CGN48" s="612" t="s">
        <v>898</v>
      </c>
      <c r="CGO48" s="612" t="s">
        <v>432</v>
      </c>
      <c r="CGP48" s="612" t="s">
        <v>898</v>
      </c>
      <c r="CGQ48" s="612" t="s">
        <v>432</v>
      </c>
      <c r="CGR48" s="612" t="s">
        <v>898</v>
      </c>
      <c r="CGS48" s="612" t="s">
        <v>432</v>
      </c>
      <c r="CGT48" s="612" t="s">
        <v>898</v>
      </c>
      <c r="CGU48" s="612" t="s">
        <v>432</v>
      </c>
      <c r="CGV48" s="612" t="s">
        <v>898</v>
      </c>
      <c r="CGW48" s="612" t="s">
        <v>432</v>
      </c>
      <c r="CGX48" s="612" t="s">
        <v>898</v>
      </c>
      <c r="CGY48" s="612" t="s">
        <v>432</v>
      </c>
      <c r="CGZ48" s="612" t="s">
        <v>898</v>
      </c>
      <c r="CHA48" s="612" t="s">
        <v>432</v>
      </c>
      <c r="CHB48" s="612" t="s">
        <v>898</v>
      </c>
      <c r="CHC48" s="612" t="s">
        <v>432</v>
      </c>
      <c r="CHD48" s="612" t="s">
        <v>898</v>
      </c>
      <c r="CHE48" s="612" t="s">
        <v>432</v>
      </c>
      <c r="CHF48" s="612" t="s">
        <v>898</v>
      </c>
      <c r="CHG48" s="612" t="s">
        <v>432</v>
      </c>
      <c r="CHH48" s="612" t="s">
        <v>898</v>
      </c>
      <c r="CHI48" s="612" t="s">
        <v>432</v>
      </c>
      <c r="CHJ48" s="612" t="s">
        <v>898</v>
      </c>
      <c r="CHK48" s="612" t="s">
        <v>432</v>
      </c>
      <c r="CHL48" s="612" t="s">
        <v>898</v>
      </c>
      <c r="CHM48" s="612" t="s">
        <v>432</v>
      </c>
      <c r="CHN48" s="612" t="s">
        <v>898</v>
      </c>
      <c r="CHO48" s="612" t="s">
        <v>432</v>
      </c>
      <c r="CHP48" s="612" t="s">
        <v>898</v>
      </c>
      <c r="CHQ48" s="612" t="s">
        <v>432</v>
      </c>
      <c r="CHR48" s="612" t="s">
        <v>898</v>
      </c>
      <c r="CHS48" s="612" t="s">
        <v>432</v>
      </c>
      <c r="CHT48" s="612" t="s">
        <v>898</v>
      </c>
      <c r="CHU48" s="612" t="s">
        <v>432</v>
      </c>
      <c r="CHV48" s="612" t="s">
        <v>898</v>
      </c>
      <c r="CHW48" s="612" t="s">
        <v>432</v>
      </c>
      <c r="CHX48" s="612" t="s">
        <v>898</v>
      </c>
      <c r="CHY48" s="612" t="s">
        <v>432</v>
      </c>
      <c r="CHZ48" s="612" t="s">
        <v>898</v>
      </c>
      <c r="CIA48" s="612" t="s">
        <v>432</v>
      </c>
      <c r="CIB48" s="612" t="s">
        <v>898</v>
      </c>
      <c r="CIC48" s="612" t="s">
        <v>432</v>
      </c>
      <c r="CID48" s="612" t="s">
        <v>898</v>
      </c>
      <c r="CIE48" s="612" t="s">
        <v>432</v>
      </c>
      <c r="CIF48" s="612" t="s">
        <v>898</v>
      </c>
      <c r="CIG48" s="612" t="s">
        <v>432</v>
      </c>
      <c r="CIH48" s="612" t="s">
        <v>898</v>
      </c>
      <c r="CII48" s="612" t="s">
        <v>432</v>
      </c>
      <c r="CIJ48" s="612" t="s">
        <v>898</v>
      </c>
      <c r="CIK48" s="612" t="s">
        <v>432</v>
      </c>
      <c r="CIL48" s="612" t="s">
        <v>898</v>
      </c>
      <c r="CIM48" s="612" t="s">
        <v>432</v>
      </c>
      <c r="CIN48" s="612" t="s">
        <v>898</v>
      </c>
      <c r="CIO48" s="612" t="s">
        <v>432</v>
      </c>
      <c r="CIP48" s="612" t="s">
        <v>898</v>
      </c>
      <c r="CIQ48" s="612" t="s">
        <v>432</v>
      </c>
      <c r="CIR48" s="612" t="s">
        <v>898</v>
      </c>
      <c r="CIS48" s="612" t="s">
        <v>432</v>
      </c>
      <c r="CIT48" s="612" t="s">
        <v>898</v>
      </c>
      <c r="CIU48" s="612" t="s">
        <v>432</v>
      </c>
      <c r="CIV48" s="612" t="s">
        <v>898</v>
      </c>
      <c r="CIW48" s="612" t="s">
        <v>432</v>
      </c>
      <c r="CIX48" s="612" t="s">
        <v>898</v>
      </c>
      <c r="CIY48" s="612" t="s">
        <v>432</v>
      </c>
      <c r="CIZ48" s="612" t="s">
        <v>898</v>
      </c>
      <c r="CJA48" s="612" t="s">
        <v>432</v>
      </c>
      <c r="CJB48" s="612" t="s">
        <v>898</v>
      </c>
      <c r="CJC48" s="612" t="s">
        <v>432</v>
      </c>
      <c r="CJD48" s="612" t="s">
        <v>898</v>
      </c>
      <c r="CJE48" s="612" t="s">
        <v>432</v>
      </c>
      <c r="CJF48" s="612" t="s">
        <v>898</v>
      </c>
      <c r="CJG48" s="612" t="s">
        <v>432</v>
      </c>
      <c r="CJH48" s="612" t="s">
        <v>898</v>
      </c>
      <c r="CJI48" s="612" t="s">
        <v>432</v>
      </c>
      <c r="CJJ48" s="612" t="s">
        <v>898</v>
      </c>
      <c r="CJK48" s="612" t="s">
        <v>432</v>
      </c>
      <c r="CJL48" s="612" t="s">
        <v>898</v>
      </c>
      <c r="CJM48" s="612" t="s">
        <v>432</v>
      </c>
      <c r="CJN48" s="612" t="s">
        <v>898</v>
      </c>
      <c r="CJO48" s="612" t="s">
        <v>432</v>
      </c>
      <c r="CJP48" s="612" t="s">
        <v>898</v>
      </c>
      <c r="CJQ48" s="612" t="s">
        <v>432</v>
      </c>
      <c r="CJR48" s="612" t="s">
        <v>898</v>
      </c>
      <c r="CJS48" s="612" t="s">
        <v>432</v>
      </c>
      <c r="CJT48" s="612" t="s">
        <v>898</v>
      </c>
      <c r="CJU48" s="612" t="s">
        <v>432</v>
      </c>
      <c r="CJV48" s="612" t="s">
        <v>898</v>
      </c>
      <c r="CJW48" s="612" t="s">
        <v>432</v>
      </c>
      <c r="CJX48" s="612" t="s">
        <v>898</v>
      </c>
      <c r="CJY48" s="612" t="s">
        <v>432</v>
      </c>
      <c r="CJZ48" s="612" t="s">
        <v>898</v>
      </c>
      <c r="CKA48" s="612" t="s">
        <v>432</v>
      </c>
      <c r="CKB48" s="612" t="s">
        <v>898</v>
      </c>
      <c r="CKC48" s="612" t="s">
        <v>432</v>
      </c>
      <c r="CKD48" s="612" t="s">
        <v>898</v>
      </c>
      <c r="CKE48" s="612" t="s">
        <v>432</v>
      </c>
      <c r="CKF48" s="612" t="s">
        <v>898</v>
      </c>
      <c r="CKG48" s="612" t="s">
        <v>432</v>
      </c>
      <c r="CKH48" s="612" t="s">
        <v>898</v>
      </c>
      <c r="CKI48" s="612" t="s">
        <v>432</v>
      </c>
      <c r="CKJ48" s="612" t="s">
        <v>898</v>
      </c>
      <c r="CKK48" s="612" t="s">
        <v>432</v>
      </c>
      <c r="CKL48" s="612" t="s">
        <v>898</v>
      </c>
      <c r="CKM48" s="612" t="s">
        <v>432</v>
      </c>
      <c r="CKN48" s="612" t="s">
        <v>898</v>
      </c>
      <c r="CKO48" s="612" t="s">
        <v>432</v>
      </c>
      <c r="CKP48" s="612" t="s">
        <v>898</v>
      </c>
      <c r="CKQ48" s="612" t="s">
        <v>432</v>
      </c>
      <c r="CKR48" s="612" t="s">
        <v>898</v>
      </c>
      <c r="CKS48" s="612" t="s">
        <v>432</v>
      </c>
      <c r="CKT48" s="612" t="s">
        <v>898</v>
      </c>
      <c r="CKU48" s="612" t="s">
        <v>432</v>
      </c>
      <c r="CKV48" s="612" t="s">
        <v>898</v>
      </c>
      <c r="CKW48" s="612" t="s">
        <v>432</v>
      </c>
      <c r="CKX48" s="612" t="s">
        <v>898</v>
      </c>
      <c r="CKY48" s="612" t="s">
        <v>432</v>
      </c>
      <c r="CKZ48" s="612" t="s">
        <v>898</v>
      </c>
      <c r="CLA48" s="612" t="s">
        <v>432</v>
      </c>
      <c r="CLB48" s="612" t="s">
        <v>898</v>
      </c>
      <c r="CLC48" s="612" t="s">
        <v>432</v>
      </c>
      <c r="CLD48" s="612" t="s">
        <v>898</v>
      </c>
      <c r="CLE48" s="612" t="s">
        <v>432</v>
      </c>
      <c r="CLF48" s="612" t="s">
        <v>898</v>
      </c>
      <c r="CLG48" s="612" t="s">
        <v>432</v>
      </c>
      <c r="CLH48" s="612" t="s">
        <v>898</v>
      </c>
      <c r="CLI48" s="612" t="s">
        <v>432</v>
      </c>
      <c r="CLJ48" s="612" t="s">
        <v>898</v>
      </c>
      <c r="CLK48" s="612" t="s">
        <v>432</v>
      </c>
      <c r="CLL48" s="612" t="s">
        <v>898</v>
      </c>
      <c r="CLM48" s="612" t="s">
        <v>432</v>
      </c>
      <c r="CLN48" s="612" t="s">
        <v>898</v>
      </c>
      <c r="CLO48" s="612" t="s">
        <v>432</v>
      </c>
      <c r="CLP48" s="612" t="s">
        <v>898</v>
      </c>
      <c r="CLQ48" s="612" t="s">
        <v>432</v>
      </c>
      <c r="CLR48" s="612" t="s">
        <v>898</v>
      </c>
      <c r="CLS48" s="612" t="s">
        <v>432</v>
      </c>
      <c r="CLT48" s="612" t="s">
        <v>898</v>
      </c>
      <c r="CLU48" s="612" t="s">
        <v>432</v>
      </c>
      <c r="CLV48" s="612" t="s">
        <v>898</v>
      </c>
      <c r="CLW48" s="612" t="s">
        <v>432</v>
      </c>
      <c r="CLX48" s="612" t="s">
        <v>898</v>
      </c>
      <c r="CLY48" s="612" t="s">
        <v>432</v>
      </c>
      <c r="CLZ48" s="612" t="s">
        <v>898</v>
      </c>
      <c r="CMA48" s="612" t="s">
        <v>432</v>
      </c>
      <c r="CMB48" s="612" t="s">
        <v>898</v>
      </c>
      <c r="CMC48" s="612" t="s">
        <v>432</v>
      </c>
      <c r="CMD48" s="612" t="s">
        <v>898</v>
      </c>
      <c r="CME48" s="612" t="s">
        <v>432</v>
      </c>
      <c r="CMF48" s="612" t="s">
        <v>898</v>
      </c>
      <c r="CMG48" s="612" t="s">
        <v>432</v>
      </c>
      <c r="CMH48" s="612" t="s">
        <v>898</v>
      </c>
      <c r="CMI48" s="612" t="s">
        <v>432</v>
      </c>
      <c r="CMJ48" s="612" t="s">
        <v>898</v>
      </c>
      <c r="CMK48" s="612" t="s">
        <v>432</v>
      </c>
      <c r="CML48" s="612" t="s">
        <v>898</v>
      </c>
      <c r="CMM48" s="612" t="s">
        <v>432</v>
      </c>
      <c r="CMN48" s="612" t="s">
        <v>898</v>
      </c>
      <c r="CMO48" s="612" t="s">
        <v>432</v>
      </c>
      <c r="CMP48" s="612" t="s">
        <v>898</v>
      </c>
      <c r="CMQ48" s="612" t="s">
        <v>432</v>
      </c>
      <c r="CMR48" s="612" t="s">
        <v>898</v>
      </c>
      <c r="CMS48" s="612" t="s">
        <v>432</v>
      </c>
      <c r="CMT48" s="612" t="s">
        <v>898</v>
      </c>
      <c r="CMU48" s="612" t="s">
        <v>432</v>
      </c>
      <c r="CMV48" s="612" t="s">
        <v>898</v>
      </c>
      <c r="CMW48" s="612" t="s">
        <v>432</v>
      </c>
      <c r="CMX48" s="612" t="s">
        <v>898</v>
      </c>
      <c r="CMY48" s="612" t="s">
        <v>432</v>
      </c>
      <c r="CMZ48" s="612" t="s">
        <v>898</v>
      </c>
      <c r="CNA48" s="612" t="s">
        <v>432</v>
      </c>
      <c r="CNB48" s="612" t="s">
        <v>898</v>
      </c>
      <c r="CNC48" s="612" t="s">
        <v>432</v>
      </c>
      <c r="CND48" s="612" t="s">
        <v>898</v>
      </c>
      <c r="CNE48" s="612" t="s">
        <v>432</v>
      </c>
      <c r="CNF48" s="612" t="s">
        <v>898</v>
      </c>
      <c r="CNG48" s="612" t="s">
        <v>432</v>
      </c>
      <c r="CNH48" s="612" t="s">
        <v>898</v>
      </c>
      <c r="CNI48" s="612" t="s">
        <v>432</v>
      </c>
      <c r="CNJ48" s="612" t="s">
        <v>898</v>
      </c>
      <c r="CNK48" s="612" t="s">
        <v>432</v>
      </c>
      <c r="CNL48" s="612" t="s">
        <v>898</v>
      </c>
      <c r="CNM48" s="612" t="s">
        <v>432</v>
      </c>
      <c r="CNN48" s="612" t="s">
        <v>898</v>
      </c>
      <c r="CNO48" s="612" t="s">
        <v>432</v>
      </c>
      <c r="CNP48" s="612" t="s">
        <v>898</v>
      </c>
      <c r="CNQ48" s="612" t="s">
        <v>432</v>
      </c>
      <c r="CNR48" s="612" t="s">
        <v>898</v>
      </c>
      <c r="CNS48" s="612" t="s">
        <v>432</v>
      </c>
      <c r="CNT48" s="612" t="s">
        <v>898</v>
      </c>
      <c r="CNU48" s="612" t="s">
        <v>432</v>
      </c>
      <c r="CNV48" s="612" t="s">
        <v>898</v>
      </c>
      <c r="CNW48" s="612" t="s">
        <v>432</v>
      </c>
      <c r="CNX48" s="612" t="s">
        <v>898</v>
      </c>
      <c r="CNY48" s="612" t="s">
        <v>432</v>
      </c>
      <c r="CNZ48" s="612" t="s">
        <v>898</v>
      </c>
      <c r="COA48" s="612" t="s">
        <v>432</v>
      </c>
      <c r="COB48" s="612" t="s">
        <v>898</v>
      </c>
      <c r="COC48" s="612" t="s">
        <v>432</v>
      </c>
      <c r="COD48" s="612" t="s">
        <v>898</v>
      </c>
      <c r="COE48" s="612" t="s">
        <v>432</v>
      </c>
      <c r="COF48" s="612" t="s">
        <v>898</v>
      </c>
      <c r="COG48" s="612" t="s">
        <v>432</v>
      </c>
      <c r="COH48" s="612" t="s">
        <v>898</v>
      </c>
      <c r="COI48" s="612" t="s">
        <v>432</v>
      </c>
      <c r="COJ48" s="612" t="s">
        <v>898</v>
      </c>
      <c r="COK48" s="612" t="s">
        <v>432</v>
      </c>
      <c r="COL48" s="612" t="s">
        <v>898</v>
      </c>
      <c r="COM48" s="612" t="s">
        <v>432</v>
      </c>
      <c r="CON48" s="612" t="s">
        <v>898</v>
      </c>
      <c r="COO48" s="612" t="s">
        <v>432</v>
      </c>
      <c r="COP48" s="612" t="s">
        <v>898</v>
      </c>
      <c r="COQ48" s="612" t="s">
        <v>432</v>
      </c>
      <c r="COR48" s="612" t="s">
        <v>898</v>
      </c>
      <c r="COS48" s="612" t="s">
        <v>432</v>
      </c>
      <c r="COT48" s="612" t="s">
        <v>898</v>
      </c>
      <c r="COU48" s="612" t="s">
        <v>432</v>
      </c>
      <c r="COV48" s="612" t="s">
        <v>898</v>
      </c>
      <c r="COW48" s="612" t="s">
        <v>432</v>
      </c>
      <c r="COX48" s="612" t="s">
        <v>898</v>
      </c>
      <c r="COY48" s="612" t="s">
        <v>432</v>
      </c>
      <c r="COZ48" s="612" t="s">
        <v>898</v>
      </c>
      <c r="CPA48" s="612" t="s">
        <v>432</v>
      </c>
      <c r="CPB48" s="612" t="s">
        <v>898</v>
      </c>
      <c r="CPC48" s="612" t="s">
        <v>432</v>
      </c>
      <c r="CPD48" s="612" t="s">
        <v>898</v>
      </c>
      <c r="CPE48" s="612" t="s">
        <v>432</v>
      </c>
      <c r="CPF48" s="612" t="s">
        <v>898</v>
      </c>
      <c r="CPG48" s="612" t="s">
        <v>432</v>
      </c>
      <c r="CPH48" s="612" t="s">
        <v>898</v>
      </c>
      <c r="CPI48" s="612" t="s">
        <v>432</v>
      </c>
      <c r="CPJ48" s="612" t="s">
        <v>898</v>
      </c>
      <c r="CPK48" s="612" t="s">
        <v>432</v>
      </c>
      <c r="CPL48" s="612" t="s">
        <v>898</v>
      </c>
      <c r="CPM48" s="612" t="s">
        <v>432</v>
      </c>
      <c r="CPN48" s="612" t="s">
        <v>898</v>
      </c>
      <c r="CPO48" s="612" t="s">
        <v>432</v>
      </c>
      <c r="CPP48" s="612" t="s">
        <v>898</v>
      </c>
      <c r="CPQ48" s="612" t="s">
        <v>432</v>
      </c>
      <c r="CPR48" s="612" t="s">
        <v>898</v>
      </c>
      <c r="CPS48" s="612" t="s">
        <v>432</v>
      </c>
      <c r="CPT48" s="612" t="s">
        <v>898</v>
      </c>
      <c r="CPU48" s="612" t="s">
        <v>432</v>
      </c>
      <c r="CPV48" s="612" t="s">
        <v>898</v>
      </c>
      <c r="CPW48" s="612" t="s">
        <v>432</v>
      </c>
      <c r="CPX48" s="612" t="s">
        <v>898</v>
      </c>
      <c r="CPY48" s="612" t="s">
        <v>432</v>
      </c>
      <c r="CPZ48" s="612" t="s">
        <v>898</v>
      </c>
      <c r="CQA48" s="612" t="s">
        <v>432</v>
      </c>
      <c r="CQB48" s="612" t="s">
        <v>898</v>
      </c>
      <c r="CQC48" s="612" t="s">
        <v>432</v>
      </c>
      <c r="CQD48" s="612" t="s">
        <v>898</v>
      </c>
      <c r="CQE48" s="612" t="s">
        <v>432</v>
      </c>
      <c r="CQF48" s="612" t="s">
        <v>898</v>
      </c>
      <c r="CQG48" s="612" t="s">
        <v>432</v>
      </c>
      <c r="CQH48" s="612" t="s">
        <v>898</v>
      </c>
      <c r="CQI48" s="612" t="s">
        <v>432</v>
      </c>
      <c r="CQJ48" s="612" t="s">
        <v>898</v>
      </c>
      <c r="CQK48" s="612" t="s">
        <v>432</v>
      </c>
      <c r="CQL48" s="612" t="s">
        <v>898</v>
      </c>
      <c r="CQM48" s="612" t="s">
        <v>432</v>
      </c>
      <c r="CQN48" s="612" t="s">
        <v>898</v>
      </c>
      <c r="CQO48" s="612" t="s">
        <v>432</v>
      </c>
      <c r="CQP48" s="612" t="s">
        <v>898</v>
      </c>
      <c r="CQQ48" s="612" t="s">
        <v>432</v>
      </c>
      <c r="CQR48" s="612" t="s">
        <v>898</v>
      </c>
      <c r="CQS48" s="612" t="s">
        <v>432</v>
      </c>
      <c r="CQT48" s="612" t="s">
        <v>898</v>
      </c>
      <c r="CQU48" s="612" t="s">
        <v>432</v>
      </c>
      <c r="CQV48" s="612" t="s">
        <v>898</v>
      </c>
      <c r="CQW48" s="612" t="s">
        <v>432</v>
      </c>
      <c r="CQX48" s="612" t="s">
        <v>898</v>
      </c>
      <c r="CQY48" s="612" t="s">
        <v>432</v>
      </c>
      <c r="CQZ48" s="612" t="s">
        <v>898</v>
      </c>
      <c r="CRA48" s="612" t="s">
        <v>432</v>
      </c>
      <c r="CRB48" s="612" t="s">
        <v>898</v>
      </c>
      <c r="CRC48" s="612" t="s">
        <v>432</v>
      </c>
      <c r="CRD48" s="612" t="s">
        <v>898</v>
      </c>
      <c r="CRE48" s="612" t="s">
        <v>432</v>
      </c>
      <c r="CRF48" s="612" t="s">
        <v>898</v>
      </c>
      <c r="CRG48" s="612" t="s">
        <v>432</v>
      </c>
      <c r="CRH48" s="612" t="s">
        <v>898</v>
      </c>
      <c r="CRI48" s="612" t="s">
        <v>432</v>
      </c>
      <c r="CRJ48" s="612" t="s">
        <v>898</v>
      </c>
      <c r="CRK48" s="612" t="s">
        <v>432</v>
      </c>
      <c r="CRL48" s="612" t="s">
        <v>898</v>
      </c>
      <c r="CRM48" s="612" t="s">
        <v>432</v>
      </c>
      <c r="CRN48" s="612" t="s">
        <v>898</v>
      </c>
      <c r="CRO48" s="612" t="s">
        <v>432</v>
      </c>
      <c r="CRP48" s="612" t="s">
        <v>898</v>
      </c>
      <c r="CRQ48" s="612" t="s">
        <v>432</v>
      </c>
      <c r="CRR48" s="612" t="s">
        <v>898</v>
      </c>
      <c r="CRS48" s="612" t="s">
        <v>432</v>
      </c>
      <c r="CRT48" s="612" t="s">
        <v>898</v>
      </c>
      <c r="CRU48" s="612" t="s">
        <v>432</v>
      </c>
      <c r="CRV48" s="612" t="s">
        <v>898</v>
      </c>
      <c r="CRW48" s="612" t="s">
        <v>432</v>
      </c>
      <c r="CRX48" s="612" t="s">
        <v>898</v>
      </c>
      <c r="CRY48" s="612" t="s">
        <v>432</v>
      </c>
      <c r="CRZ48" s="612" t="s">
        <v>898</v>
      </c>
      <c r="CSA48" s="612" t="s">
        <v>432</v>
      </c>
      <c r="CSB48" s="612" t="s">
        <v>898</v>
      </c>
      <c r="CSC48" s="612" t="s">
        <v>432</v>
      </c>
      <c r="CSD48" s="612" t="s">
        <v>898</v>
      </c>
      <c r="CSE48" s="612" t="s">
        <v>432</v>
      </c>
      <c r="CSF48" s="612" t="s">
        <v>898</v>
      </c>
      <c r="CSG48" s="612" t="s">
        <v>432</v>
      </c>
      <c r="CSH48" s="612" t="s">
        <v>898</v>
      </c>
      <c r="CSI48" s="612" t="s">
        <v>432</v>
      </c>
      <c r="CSJ48" s="612" t="s">
        <v>898</v>
      </c>
      <c r="CSK48" s="612" t="s">
        <v>432</v>
      </c>
      <c r="CSL48" s="612" t="s">
        <v>898</v>
      </c>
      <c r="CSM48" s="612" t="s">
        <v>432</v>
      </c>
      <c r="CSN48" s="612" t="s">
        <v>898</v>
      </c>
      <c r="CSO48" s="612" t="s">
        <v>432</v>
      </c>
      <c r="CSP48" s="612" t="s">
        <v>898</v>
      </c>
      <c r="CSQ48" s="612" t="s">
        <v>432</v>
      </c>
      <c r="CSR48" s="612" t="s">
        <v>898</v>
      </c>
      <c r="CSS48" s="612" t="s">
        <v>432</v>
      </c>
      <c r="CST48" s="612" t="s">
        <v>898</v>
      </c>
      <c r="CSU48" s="612" t="s">
        <v>432</v>
      </c>
      <c r="CSV48" s="612" t="s">
        <v>898</v>
      </c>
      <c r="CSW48" s="612" t="s">
        <v>432</v>
      </c>
      <c r="CSX48" s="612" t="s">
        <v>898</v>
      </c>
      <c r="CSY48" s="612" t="s">
        <v>432</v>
      </c>
      <c r="CSZ48" s="612" t="s">
        <v>898</v>
      </c>
      <c r="CTA48" s="612" t="s">
        <v>432</v>
      </c>
      <c r="CTB48" s="612" t="s">
        <v>898</v>
      </c>
      <c r="CTC48" s="612" t="s">
        <v>432</v>
      </c>
      <c r="CTD48" s="612" t="s">
        <v>898</v>
      </c>
      <c r="CTE48" s="612" t="s">
        <v>432</v>
      </c>
      <c r="CTF48" s="612" t="s">
        <v>898</v>
      </c>
      <c r="CTG48" s="612" t="s">
        <v>432</v>
      </c>
      <c r="CTH48" s="612" t="s">
        <v>898</v>
      </c>
      <c r="CTI48" s="612" t="s">
        <v>432</v>
      </c>
      <c r="CTJ48" s="612" t="s">
        <v>898</v>
      </c>
      <c r="CTK48" s="612" t="s">
        <v>432</v>
      </c>
      <c r="CTL48" s="612" t="s">
        <v>898</v>
      </c>
      <c r="CTM48" s="612" t="s">
        <v>432</v>
      </c>
      <c r="CTN48" s="612" t="s">
        <v>898</v>
      </c>
      <c r="CTO48" s="612" t="s">
        <v>432</v>
      </c>
      <c r="CTP48" s="612" t="s">
        <v>898</v>
      </c>
      <c r="CTQ48" s="612" t="s">
        <v>432</v>
      </c>
      <c r="CTR48" s="612" t="s">
        <v>898</v>
      </c>
      <c r="CTS48" s="612" t="s">
        <v>432</v>
      </c>
      <c r="CTT48" s="612" t="s">
        <v>898</v>
      </c>
      <c r="CTU48" s="612" t="s">
        <v>432</v>
      </c>
      <c r="CTV48" s="612" t="s">
        <v>898</v>
      </c>
      <c r="CTW48" s="612" t="s">
        <v>432</v>
      </c>
      <c r="CTX48" s="612" t="s">
        <v>898</v>
      </c>
      <c r="CTY48" s="612" t="s">
        <v>432</v>
      </c>
      <c r="CTZ48" s="612" t="s">
        <v>898</v>
      </c>
      <c r="CUA48" s="612" t="s">
        <v>432</v>
      </c>
      <c r="CUB48" s="612" t="s">
        <v>898</v>
      </c>
      <c r="CUC48" s="612" t="s">
        <v>432</v>
      </c>
      <c r="CUD48" s="612" t="s">
        <v>898</v>
      </c>
      <c r="CUE48" s="612" t="s">
        <v>432</v>
      </c>
      <c r="CUF48" s="612" t="s">
        <v>898</v>
      </c>
      <c r="CUG48" s="612" t="s">
        <v>432</v>
      </c>
      <c r="CUH48" s="612" t="s">
        <v>898</v>
      </c>
      <c r="CUI48" s="612" t="s">
        <v>432</v>
      </c>
      <c r="CUJ48" s="612" t="s">
        <v>898</v>
      </c>
      <c r="CUK48" s="612" t="s">
        <v>432</v>
      </c>
      <c r="CUL48" s="612" t="s">
        <v>898</v>
      </c>
      <c r="CUM48" s="612" t="s">
        <v>432</v>
      </c>
      <c r="CUN48" s="612" t="s">
        <v>898</v>
      </c>
      <c r="CUO48" s="612" t="s">
        <v>432</v>
      </c>
      <c r="CUP48" s="612" t="s">
        <v>898</v>
      </c>
      <c r="CUQ48" s="612" t="s">
        <v>432</v>
      </c>
      <c r="CUR48" s="612" t="s">
        <v>898</v>
      </c>
      <c r="CUS48" s="612" t="s">
        <v>432</v>
      </c>
      <c r="CUT48" s="612" t="s">
        <v>898</v>
      </c>
      <c r="CUU48" s="612" t="s">
        <v>432</v>
      </c>
      <c r="CUV48" s="612" t="s">
        <v>898</v>
      </c>
      <c r="CUW48" s="612" t="s">
        <v>432</v>
      </c>
      <c r="CUX48" s="612" t="s">
        <v>898</v>
      </c>
      <c r="CUY48" s="612" t="s">
        <v>432</v>
      </c>
      <c r="CUZ48" s="612" t="s">
        <v>898</v>
      </c>
      <c r="CVA48" s="612" t="s">
        <v>432</v>
      </c>
      <c r="CVB48" s="612" t="s">
        <v>898</v>
      </c>
      <c r="CVC48" s="612" t="s">
        <v>432</v>
      </c>
      <c r="CVD48" s="612" t="s">
        <v>898</v>
      </c>
      <c r="CVE48" s="612" t="s">
        <v>432</v>
      </c>
      <c r="CVF48" s="612" t="s">
        <v>898</v>
      </c>
      <c r="CVG48" s="612" t="s">
        <v>432</v>
      </c>
      <c r="CVH48" s="612" t="s">
        <v>898</v>
      </c>
      <c r="CVI48" s="612" t="s">
        <v>432</v>
      </c>
      <c r="CVJ48" s="612" t="s">
        <v>898</v>
      </c>
      <c r="CVK48" s="612" t="s">
        <v>432</v>
      </c>
      <c r="CVL48" s="612" t="s">
        <v>898</v>
      </c>
      <c r="CVM48" s="612" t="s">
        <v>432</v>
      </c>
      <c r="CVN48" s="612" t="s">
        <v>898</v>
      </c>
      <c r="CVO48" s="612" t="s">
        <v>432</v>
      </c>
      <c r="CVP48" s="612" t="s">
        <v>898</v>
      </c>
      <c r="CVQ48" s="612" t="s">
        <v>432</v>
      </c>
      <c r="CVR48" s="612" t="s">
        <v>898</v>
      </c>
      <c r="CVS48" s="612" t="s">
        <v>432</v>
      </c>
      <c r="CVT48" s="612" t="s">
        <v>898</v>
      </c>
      <c r="CVU48" s="612" t="s">
        <v>432</v>
      </c>
      <c r="CVV48" s="612" t="s">
        <v>898</v>
      </c>
      <c r="CVW48" s="612" t="s">
        <v>432</v>
      </c>
      <c r="CVX48" s="612" t="s">
        <v>898</v>
      </c>
      <c r="CVY48" s="612" t="s">
        <v>432</v>
      </c>
      <c r="CVZ48" s="612" t="s">
        <v>898</v>
      </c>
      <c r="CWA48" s="612" t="s">
        <v>432</v>
      </c>
      <c r="CWB48" s="612" t="s">
        <v>898</v>
      </c>
      <c r="CWC48" s="612" t="s">
        <v>432</v>
      </c>
      <c r="CWD48" s="612" t="s">
        <v>898</v>
      </c>
      <c r="CWE48" s="612" t="s">
        <v>432</v>
      </c>
      <c r="CWF48" s="612" t="s">
        <v>898</v>
      </c>
      <c r="CWG48" s="612" t="s">
        <v>432</v>
      </c>
      <c r="CWH48" s="612" t="s">
        <v>898</v>
      </c>
      <c r="CWI48" s="612" t="s">
        <v>432</v>
      </c>
      <c r="CWJ48" s="612" t="s">
        <v>898</v>
      </c>
      <c r="CWK48" s="612" t="s">
        <v>432</v>
      </c>
      <c r="CWL48" s="612" t="s">
        <v>898</v>
      </c>
      <c r="CWM48" s="612" t="s">
        <v>432</v>
      </c>
      <c r="CWN48" s="612" t="s">
        <v>898</v>
      </c>
      <c r="CWO48" s="612" t="s">
        <v>432</v>
      </c>
      <c r="CWP48" s="612" t="s">
        <v>898</v>
      </c>
      <c r="CWQ48" s="612" t="s">
        <v>432</v>
      </c>
      <c r="CWR48" s="612" t="s">
        <v>898</v>
      </c>
      <c r="CWS48" s="612" t="s">
        <v>432</v>
      </c>
      <c r="CWT48" s="612" t="s">
        <v>898</v>
      </c>
      <c r="CWU48" s="612" t="s">
        <v>432</v>
      </c>
      <c r="CWV48" s="612" t="s">
        <v>898</v>
      </c>
      <c r="CWW48" s="612" t="s">
        <v>432</v>
      </c>
      <c r="CWX48" s="612" t="s">
        <v>898</v>
      </c>
      <c r="CWY48" s="612" t="s">
        <v>432</v>
      </c>
      <c r="CWZ48" s="612" t="s">
        <v>898</v>
      </c>
      <c r="CXA48" s="612" t="s">
        <v>432</v>
      </c>
      <c r="CXB48" s="612" t="s">
        <v>898</v>
      </c>
      <c r="CXC48" s="612" t="s">
        <v>432</v>
      </c>
      <c r="CXD48" s="612" t="s">
        <v>898</v>
      </c>
      <c r="CXE48" s="612" t="s">
        <v>432</v>
      </c>
      <c r="CXF48" s="612" t="s">
        <v>898</v>
      </c>
      <c r="CXG48" s="612" t="s">
        <v>432</v>
      </c>
      <c r="CXH48" s="612" t="s">
        <v>898</v>
      </c>
      <c r="CXI48" s="612" t="s">
        <v>432</v>
      </c>
      <c r="CXJ48" s="612" t="s">
        <v>898</v>
      </c>
      <c r="CXK48" s="612" t="s">
        <v>432</v>
      </c>
      <c r="CXL48" s="612" t="s">
        <v>898</v>
      </c>
      <c r="CXM48" s="612" t="s">
        <v>432</v>
      </c>
      <c r="CXN48" s="612" t="s">
        <v>898</v>
      </c>
      <c r="CXO48" s="612" t="s">
        <v>432</v>
      </c>
      <c r="CXP48" s="612" t="s">
        <v>898</v>
      </c>
      <c r="CXQ48" s="612" t="s">
        <v>432</v>
      </c>
      <c r="CXR48" s="612" t="s">
        <v>898</v>
      </c>
      <c r="CXS48" s="612" t="s">
        <v>432</v>
      </c>
      <c r="CXT48" s="612" t="s">
        <v>898</v>
      </c>
      <c r="CXU48" s="612" t="s">
        <v>432</v>
      </c>
      <c r="CXV48" s="612" t="s">
        <v>898</v>
      </c>
      <c r="CXW48" s="612" t="s">
        <v>432</v>
      </c>
      <c r="CXX48" s="612" t="s">
        <v>898</v>
      </c>
      <c r="CXY48" s="612" t="s">
        <v>432</v>
      </c>
      <c r="CXZ48" s="612" t="s">
        <v>898</v>
      </c>
      <c r="CYA48" s="612" t="s">
        <v>432</v>
      </c>
      <c r="CYB48" s="612" t="s">
        <v>898</v>
      </c>
      <c r="CYC48" s="612" t="s">
        <v>432</v>
      </c>
      <c r="CYD48" s="612" t="s">
        <v>898</v>
      </c>
      <c r="CYE48" s="612" t="s">
        <v>432</v>
      </c>
      <c r="CYF48" s="612" t="s">
        <v>898</v>
      </c>
      <c r="CYG48" s="612" t="s">
        <v>432</v>
      </c>
      <c r="CYH48" s="612" t="s">
        <v>898</v>
      </c>
      <c r="CYI48" s="612" t="s">
        <v>432</v>
      </c>
      <c r="CYJ48" s="612" t="s">
        <v>898</v>
      </c>
      <c r="CYK48" s="612" t="s">
        <v>432</v>
      </c>
      <c r="CYL48" s="612" t="s">
        <v>898</v>
      </c>
      <c r="CYM48" s="612" t="s">
        <v>432</v>
      </c>
      <c r="CYN48" s="612" t="s">
        <v>898</v>
      </c>
      <c r="CYO48" s="612" t="s">
        <v>432</v>
      </c>
      <c r="CYP48" s="612" t="s">
        <v>898</v>
      </c>
      <c r="CYQ48" s="612" t="s">
        <v>432</v>
      </c>
      <c r="CYR48" s="612" t="s">
        <v>898</v>
      </c>
      <c r="CYS48" s="612" t="s">
        <v>432</v>
      </c>
      <c r="CYT48" s="612" t="s">
        <v>898</v>
      </c>
      <c r="CYU48" s="612" t="s">
        <v>432</v>
      </c>
      <c r="CYV48" s="612" t="s">
        <v>898</v>
      </c>
      <c r="CYW48" s="612" t="s">
        <v>432</v>
      </c>
      <c r="CYX48" s="612" t="s">
        <v>898</v>
      </c>
      <c r="CYY48" s="612" t="s">
        <v>432</v>
      </c>
      <c r="CYZ48" s="612" t="s">
        <v>898</v>
      </c>
      <c r="CZA48" s="612" t="s">
        <v>432</v>
      </c>
      <c r="CZB48" s="612" t="s">
        <v>898</v>
      </c>
      <c r="CZC48" s="612" t="s">
        <v>432</v>
      </c>
      <c r="CZD48" s="612" t="s">
        <v>898</v>
      </c>
      <c r="CZE48" s="612" t="s">
        <v>432</v>
      </c>
      <c r="CZF48" s="612" t="s">
        <v>898</v>
      </c>
      <c r="CZG48" s="612" t="s">
        <v>432</v>
      </c>
      <c r="CZH48" s="612" t="s">
        <v>898</v>
      </c>
      <c r="CZI48" s="612" t="s">
        <v>432</v>
      </c>
      <c r="CZJ48" s="612" t="s">
        <v>898</v>
      </c>
      <c r="CZK48" s="612" t="s">
        <v>432</v>
      </c>
      <c r="CZL48" s="612" t="s">
        <v>898</v>
      </c>
      <c r="CZM48" s="612" t="s">
        <v>432</v>
      </c>
      <c r="CZN48" s="612" t="s">
        <v>898</v>
      </c>
      <c r="CZO48" s="612" t="s">
        <v>432</v>
      </c>
      <c r="CZP48" s="612" t="s">
        <v>898</v>
      </c>
      <c r="CZQ48" s="612" t="s">
        <v>432</v>
      </c>
      <c r="CZR48" s="612" t="s">
        <v>898</v>
      </c>
      <c r="CZS48" s="612" t="s">
        <v>432</v>
      </c>
      <c r="CZT48" s="612" t="s">
        <v>898</v>
      </c>
      <c r="CZU48" s="612" t="s">
        <v>432</v>
      </c>
      <c r="CZV48" s="612" t="s">
        <v>898</v>
      </c>
      <c r="CZW48" s="612" t="s">
        <v>432</v>
      </c>
      <c r="CZX48" s="612" t="s">
        <v>898</v>
      </c>
      <c r="CZY48" s="612" t="s">
        <v>432</v>
      </c>
      <c r="CZZ48" s="612" t="s">
        <v>898</v>
      </c>
      <c r="DAA48" s="612" t="s">
        <v>432</v>
      </c>
      <c r="DAB48" s="612" t="s">
        <v>898</v>
      </c>
      <c r="DAC48" s="612" t="s">
        <v>432</v>
      </c>
      <c r="DAD48" s="612" t="s">
        <v>898</v>
      </c>
      <c r="DAE48" s="612" t="s">
        <v>432</v>
      </c>
      <c r="DAF48" s="612" t="s">
        <v>898</v>
      </c>
      <c r="DAG48" s="612" t="s">
        <v>432</v>
      </c>
      <c r="DAH48" s="612" t="s">
        <v>898</v>
      </c>
      <c r="DAI48" s="612" t="s">
        <v>432</v>
      </c>
      <c r="DAJ48" s="612" t="s">
        <v>898</v>
      </c>
      <c r="DAK48" s="612" t="s">
        <v>432</v>
      </c>
      <c r="DAL48" s="612" t="s">
        <v>898</v>
      </c>
      <c r="DAM48" s="612" t="s">
        <v>432</v>
      </c>
      <c r="DAN48" s="612" t="s">
        <v>898</v>
      </c>
      <c r="DAO48" s="612" t="s">
        <v>432</v>
      </c>
      <c r="DAP48" s="612" t="s">
        <v>898</v>
      </c>
      <c r="DAQ48" s="612" t="s">
        <v>432</v>
      </c>
      <c r="DAR48" s="612" t="s">
        <v>898</v>
      </c>
      <c r="DAS48" s="612" t="s">
        <v>432</v>
      </c>
      <c r="DAT48" s="612" t="s">
        <v>898</v>
      </c>
      <c r="DAU48" s="612" t="s">
        <v>432</v>
      </c>
      <c r="DAV48" s="612" t="s">
        <v>898</v>
      </c>
      <c r="DAW48" s="612" t="s">
        <v>432</v>
      </c>
      <c r="DAX48" s="612" t="s">
        <v>898</v>
      </c>
      <c r="DAY48" s="612" t="s">
        <v>432</v>
      </c>
      <c r="DAZ48" s="612" t="s">
        <v>898</v>
      </c>
      <c r="DBA48" s="612" t="s">
        <v>432</v>
      </c>
      <c r="DBB48" s="612" t="s">
        <v>898</v>
      </c>
      <c r="DBC48" s="612" t="s">
        <v>432</v>
      </c>
      <c r="DBD48" s="612" t="s">
        <v>898</v>
      </c>
      <c r="DBE48" s="612" t="s">
        <v>432</v>
      </c>
      <c r="DBF48" s="612" t="s">
        <v>898</v>
      </c>
      <c r="DBG48" s="612" t="s">
        <v>432</v>
      </c>
      <c r="DBH48" s="612" t="s">
        <v>898</v>
      </c>
      <c r="DBI48" s="612" t="s">
        <v>432</v>
      </c>
      <c r="DBJ48" s="612" t="s">
        <v>898</v>
      </c>
      <c r="DBK48" s="612" t="s">
        <v>432</v>
      </c>
      <c r="DBL48" s="612" t="s">
        <v>898</v>
      </c>
      <c r="DBM48" s="612" t="s">
        <v>432</v>
      </c>
      <c r="DBN48" s="612" t="s">
        <v>898</v>
      </c>
      <c r="DBO48" s="612" t="s">
        <v>432</v>
      </c>
      <c r="DBP48" s="612" t="s">
        <v>898</v>
      </c>
      <c r="DBQ48" s="612" t="s">
        <v>432</v>
      </c>
      <c r="DBR48" s="612" t="s">
        <v>898</v>
      </c>
      <c r="DBS48" s="612" t="s">
        <v>432</v>
      </c>
      <c r="DBT48" s="612" t="s">
        <v>898</v>
      </c>
      <c r="DBU48" s="612" t="s">
        <v>432</v>
      </c>
      <c r="DBV48" s="612" t="s">
        <v>898</v>
      </c>
      <c r="DBW48" s="612" t="s">
        <v>432</v>
      </c>
      <c r="DBX48" s="612" t="s">
        <v>898</v>
      </c>
      <c r="DBY48" s="612" t="s">
        <v>432</v>
      </c>
      <c r="DBZ48" s="612" t="s">
        <v>898</v>
      </c>
      <c r="DCA48" s="612" t="s">
        <v>432</v>
      </c>
      <c r="DCB48" s="612" t="s">
        <v>898</v>
      </c>
      <c r="DCC48" s="612" t="s">
        <v>432</v>
      </c>
      <c r="DCD48" s="612" t="s">
        <v>898</v>
      </c>
      <c r="DCE48" s="612" t="s">
        <v>432</v>
      </c>
      <c r="DCF48" s="612" t="s">
        <v>898</v>
      </c>
      <c r="DCG48" s="612" t="s">
        <v>432</v>
      </c>
      <c r="DCH48" s="612" t="s">
        <v>898</v>
      </c>
      <c r="DCI48" s="612" t="s">
        <v>432</v>
      </c>
      <c r="DCJ48" s="612" t="s">
        <v>898</v>
      </c>
      <c r="DCK48" s="612" t="s">
        <v>432</v>
      </c>
      <c r="DCL48" s="612" t="s">
        <v>898</v>
      </c>
      <c r="DCM48" s="612" t="s">
        <v>432</v>
      </c>
      <c r="DCN48" s="612" t="s">
        <v>898</v>
      </c>
      <c r="DCO48" s="612" t="s">
        <v>432</v>
      </c>
      <c r="DCP48" s="612" t="s">
        <v>898</v>
      </c>
      <c r="DCQ48" s="612" t="s">
        <v>432</v>
      </c>
      <c r="DCR48" s="612" t="s">
        <v>898</v>
      </c>
      <c r="DCS48" s="612" t="s">
        <v>432</v>
      </c>
      <c r="DCT48" s="612" t="s">
        <v>898</v>
      </c>
      <c r="DCU48" s="612" t="s">
        <v>432</v>
      </c>
      <c r="DCV48" s="612" t="s">
        <v>898</v>
      </c>
      <c r="DCW48" s="612" t="s">
        <v>432</v>
      </c>
      <c r="DCX48" s="612" t="s">
        <v>898</v>
      </c>
      <c r="DCY48" s="612" t="s">
        <v>432</v>
      </c>
      <c r="DCZ48" s="612" t="s">
        <v>898</v>
      </c>
      <c r="DDA48" s="612" t="s">
        <v>432</v>
      </c>
      <c r="DDB48" s="612" t="s">
        <v>898</v>
      </c>
      <c r="DDC48" s="612" t="s">
        <v>432</v>
      </c>
      <c r="DDD48" s="612" t="s">
        <v>898</v>
      </c>
      <c r="DDE48" s="612" t="s">
        <v>432</v>
      </c>
      <c r="DDF48" s="612" t="s">
        <v>898</v>
      </c>
      <c r="DDG48" s="612" t="s">
        <v>432</v>
      </c>
      <c r="DDH48" s="612" t="s">
        <v>898</v>
      </c>
      <c r="DDI48" s="612" t="s">
        <v>432</v>
      </c>
      <c r="DDJ48" s="612" t="s">
        <v>898</v>
      </c>
      <c r="DDK48" s="612" t="s">
        <v>432</v>
      </c>
      <c r="DDL48" s="612" t="s">
        <v>898</v>
      </c>
      <c r="DDM48" s="612" t="s">
        <v>432</v>
      </c>
      <c r="DDN48" s="612" t="s">
        <v>898</v>
      </c>
      <c r="DDO48" s="612" t="s">
        <v>432</v>
      </c>
      <c r="DDP48" s="612" t="s">
        <v>898</v>
      </c>
      <c r="DDQ48" s="612" t="s">
        <v>432</v>
      </c>
      <c r="DDR48" s="612" t="s">
        <v>898</v>
      </c>
      <c r="DDS48" s="612" t="s">
        <v>432</v>
      </c>
      <c r="DDT48" s="612" t="s">
        <v>898</v>
      </c>
      <c r="DDU48" s="612" t="s">
        <v>432</v>
      </c>
      <c r="DDV48" s="612" t="s">
        <v>898</v>
      </c>
      <c r="DDW48" s="612" t="s">
        <v>432</v>
      </c>
      <c r="DDX48" s="612" t="s">
        <v>898</v>
      </c>
      <c r="DDY48" s="612" t="s">
        <v>432</v>
      </c>
      <c r="DDZ48" s="612" t="s">
        <v>898</v>
      </c>
      <c r="DEA48" s="612" t="s">
        <v>432</v>
      </c>
      <c r="DEB48" s="612" t="s">
        <v>898</v>
      </c>
      <c r="DEC48" s="612" t="s">
        <v>432</v>
      </c>
      <c r="DED48" s="612" t="s">
        <v>898</v>
      </c>
      <c r="DEE48" s="612" t="s">
        <v>432</v>
      </c>
      <c r="DEF48" s="612" t="s">
        <v>898</v>
      </c>
      <c r="DEG48" s="612" t="s">
        <v>432</v>
      </c>
      <c r="DEH48" s="612" t="s">
        <v>898</v>
      </c>
      <c r="DEI48" s="612" t="s">
        <v>432</v>
      </c>
      <c r="DEJ48" s="612" t="s">
        <v>898</v>
      </c>
      <c r="DEK48" s="612" t="s">
        <v>432</v>
      </c>
      <c r="DEL48" s="612" t="s">
        <v>898</v>
      </c>
      <c r="DEM48" s="612" t="s">
        <v>432</v>
      </c>
      <c r="DEN48" s="612" t="s">
        <v>898</v>
      </c>
      <c r="DEO48" s="612" t="s">
        <v>432</v>
      </c>
      <c r="DEP48" s="612" t="s">
        <v>898</v>
      </c>
      <c r="DEQ48" s="612" t="s">
        <v>432</v>
      </c>
      <c r="DER48" s="612" t="s">
        <v>898</v>
      </c>
      <c r="DES48" s="612" t="s">
        <v>432</v>
      </c>
      <c r="DET48" s="612" t="s">
        <v>898</v>
      </c>
      <c r="DEU48" s="612" t="s">
        <v>432</v>
      </c>
      <c r="DEV48" s="612" t="s">
        <v>898</v>
      </c>
      <c r="DEW48" s="612" t="s">
        <v>432</v>
      </c>
      <c r="DEX48" s="612" t="s">
        <v>898</v>
      </c>
      <c r="DEY48" s="612" t="s">
        <v>432</v>
      </c>
      <c r="DEZ48" s="612" t="s">
        <v>898</v>
      </c>
      <c r="DFA48" s="612" t="s">
        <v>432</v>
      </c>
      <c r="DFB48" s="612" t="s">
        <v>898</v>
      </c>
      <c r="DFC48" s="612" t="s">
        <v>432</v>
      </c>
      <c r="DFD48" s="612" t="s">
        <v>898</v>
      </c>
      <c r="DFE48" s="612" t="s">
        <v>432</v>
      </c>
      <c r="DFF48" s="612" t="s">
        <v>898</v>
      </c>
      <c r="DFG48" s="612" t="s">
        <v>432</v>
      </c>
      <c r="DFH48" s="612" t="s">
        <v>898</v>
      </c>
      <c r="DFI48" s="612" t="s">
        <v>432</v>
      </c>
      <c r="DFJ48" s="612" t="s">
        <v>898</v>
      </c>
      <c r="DFK48" s="612" t="s">
        <v>432</v>
      </c>
      <c r="DFL48" s="612" t="s">
        <v>898</v>
      </c>
      <c r="DFM48" s="612" t="s">
        <v>432</v>
      </c>
      <c r="DFN48" s="612" t="s">
        <v>898</v>
      </c>
      <c r="DFO48" s="612" t="s">
        <v>432</v>
      </c>
      <c r="DFP48" s="612" t="s">
        <v>898</v>
      </c>
      <c r="DFQ48" s="612" t="s">
        <v>432</v>
      </c>
      <c r="DFR48" s="612" t="s">
        <v>898</v>
      </c>
      <c r="DFS48" s="612" t="s">
        <v>432</v>
      </c>
      <c r="DFT48" s="612" t="s">
        <v>898</v>
      </c>
      <c r="DFU48" s="612" t="s">
        <v>432</v>
      </c>
      <c r="DFV48" s="612" t="s">
        <v>898</v>
      </c>
      <c r="DFW48" s="612" t="s">
        <v>432</v>
      </c>
      <c r="DFX48" s="612" t="s">
        <v>898</v>
      </c>
      <c r="DFY48" s="612" t="s">
        <v>432</v>
      </c>
      <c r="DFZ48" s="612" t="s">
        <v>898</v>
      </c>
      <c r="DGA48" s="612" t="s">
        <v>432</v>
      </c>
      <c r="DGB48" s="612" t="s">
        <v>898</v>
      </c>
      <c r="DGC48" s="612" t="s">
        <v>432</v>
      </c>
      <c r="DGD48" s="612" t="s">
        <v>898</v>
      </c>
      <c r="DGE48" s="612" t="s">
        <v>432</v>
      </c>
      <c r="DGF48" s="612" t="s">
        <v>898</v>
      </c>
      <c r="DGG48" s="612" t="s">
        <v>432</v>
      </c>
      <c r="DGH48" s="612" t="s">
        <v>898</v>
      </c>
      <c r="DGI48" s="612" t="s">
        <v>432</v>
      </c>
      <c r="DGJ48" s="612" t="s">
        <v>898</v>
      </c>
      <c r="DGK48" s="612" t="s">
        <v>432</v>
      </c>
      <c r="DGL48" s="612" t="s">
        <v>898</v>
      </c>
      <c r="DGM48" s="612" t="s">
        <v>432</v>
      </c>
      <c r="DGN48" s="612" t="s">
        <v>898</v>
      </c>
      <c r="DGO48" s="612" t="s">
        <v>432</v>
      </c>
      <c r="DGP48" s="612" t="s">
        <v>898</v>
      </c>
      <c r="DGQ48" s="612" t="s">
        <v>432</v>
      </c>
      <c r="DGR48" s="612" t="s">
        <v>898</v>
      </c>
      <c r="DGS48" s="612" t="s">
        <v>432</v>
      </c>
      <c r="DGT48" s="612" t="s">
        <v>898</v>
      </c>
      <c r="DGU48" s="612" t="s">
        <v>432</v>
      </c>
      <c r="DGV48" s="612" t="s">
        <v>898</v>
      </c>
      <c r="DGW48" s="612" t="s">
        <v>432</v>
      </c>
      <c r="DGX48" s="612" t="s">
        <v>898</v>
      </c>
      <c r="DGY48" s="612" t="s">
        <v>432</v>
      </c>
      <c r="DGZ48" s="612" t="s">
        <v>898</v>
      </c>
      <c r="DHA48" s="612" t="s">
        <v>432</v>
      </c>
      <c r="DHB48" s="612" t="s">
        <v>898</v>
      </c>
      <c r="DHC48" s="612" t="s">
        <v>432</v>
      </c>
      <c r="DHD48" s="612" t="s">
        <v>898</v>
      </c>
      <c r="DHE48" s="612" t="s">
        <v>432</v>
      </c>
      <c r="DHF48" s="612" t="s">
        <v>898</v>
      </c>
      <c r="DHG48" s="612" t="s">
        <v>432</v>
      </c>
      <c r="DHH48" s="612" t="s">
        <v>898</v>
      </c>
      <c r="DHI48" s="612" t="s">
        <v>432</v>
      </c>
      <c r="DHJ48" s="612" t="s">
        <v>898</v>
      </c>
      <c r="DHK48" s="612" t="s">
        <v>432</v>
      </c>
      <c r="DHL48" s="612" t="s">
        <v>898</v>
      </c>
      <c r="DHM48" s="612" t="s">
        <v>432</v>
      </c>
      <c r="DHN48" s="612" t="s">
        <v>898</v>
      </c>
      <c r="DHO48" s="612" t="s">
        <v>432</v>
      </c>
      <c r="DHP48" s="612" t="s">
        <v>898</v>
      </c>
      <c r="DHQ48" s="612" t="s">
        <v>432</v>
      </c>
      <c r="DHR48" s="612" t="s">
        <v>898</v>
      </c>
      <c r="DHS48" s="612" t="s">
        <v>432</v>
      </c>
      <c r="DHT48" s="612" t="s">
        <v>898</v>
      </c>
      <c r="DHU48" s="612" t="s">
        <v>432</v>
      </c>
      <c r="DHV48" s="612" t="s">
        <v>898</v>
      </c>
      <c r="DHW48" s="612" t="s">
        <v>432</v>
      </c>
      <c r="DHX48" s="612" t="s">
        <v>898</v>
      </c>
      <c r="DHY48" s="612" t="s">
        <v>432</v>
      </c>
      <c r="DHZ48" s="612" t="s">
        <v>898</v>
      </c>
      <c r="DIA48" s="612" t="s">
        <v>432</v>
      </c>
      <c r="DIB48" s="612" t="s">
        <v>898</v>
      </c>
      <c r="DIC48" s="612" t="s">
        <v>432</v>
      </c>
      <c r="DID48" s="612" t="s">
        <v>898</v>
      </c>
      <c r="DIE48" s="612" t="s">
        <v>432</v>
      </c>
      <c r="DIF48" s="612" t="s">
        <v>898</v>
      </c>
      <c r="DIG48" s="612" t="s">
        <v>432</v>
      </c>
      <c r="DIH48" s="612" t="s">
        <v>898</v>
      </c>
      <c r="DII48" s="612" t="s">
        <v>432</v>
      </c>
      <c r="DIJ48" s="612" t="s">
        <v>898</v>
      </c>
      <c r="DIK48" s="612" t="s">
        <v>432</v>
      </c>
      <c r="DIL48" s="612" t="s">
        <v>898</v>
      </c>
      <c r="DIM48" s="612" t="s">
        <v>432</v>
      </c>
      <c r="DIN48" s="612" t="s">
        <v>898</v>
      </c>
      <c r="DIO48" s="612" t="s">
        <v>432</v>
      </c>
      <c r="DIP48" s="612" t="s">
        <v>898</v>
      </c>
      <c r="DIQ48" s="612" t="s">
        <v>432</v>
      </c>
      <c r="DIR48" s="612" t="s">
        <v>898</v>
      </c>
      <c r="DIS48" s="612" t="s">
        <v>432</v>
      </c>
      <c r="DIT48" s="612" t="s">
        <v>898</v>
      </c>
      <c r="DIU48" s="612" t="s">
        <v>432</v>
      </c>
      <c r="DIV48" s="612" t="s">
        <v>898</v>
      </c>
      <c r="DIW48" s="612" t="s">
        <v>432</v>
      </c>
      <c r="DIX48" s="612" t="s">
        <v>898</v>
      </c>
      <c r="DIY48" s="612" t="s">
        <v>432</v>
      </c>
      <c r="DIZ48" s="612" t="s">
        <v>898</v>
      </c>
      <c r="DJA48" s="612" t="s">
        <v>432</v>
      </c>
      <c r="DJB48" s="612" t="s">
        <v>898</v>
      </c>
      <c r="DJC48" s="612" t="s">
        <v>432</v>
      </c>
      <c r="DJD48" s="612" t="s">
        <v>898</v>
      </c>
      <c r="DJE48" s="612" t="s">
        <v>432</v>
      </c>
      <c r="DJF48" s="612" t="s">
        <v>898</v>
      </c>
      <c r="DJG48" s="612" t="s">
        <v>432</v>
      </c>
      <c r="DJH48" s="612" t="s">
        <v>898</v>
      </c>
      <c r="DJI48" s="612" t="s">
        <v>432</v>
      </c>
      <c r="DJJ48" s="612" t="s">
        <v>898</v>
      </c>
      <c r="DJK48" s="612" t="s">
        <v>432</v>
      </c>
      <c r="DJL48" s="612" t="s">
        <v>898</v>
      </c>
      <c r="DJM48" s="612" t="s">
        <v>432</v>
      </c>
      <c r="DJN48" s="612" t="s">
        <v>898</v>
      </c>
      <c r="DJO48" s="612" t="s">
        <v>432</v>
      </c>
      <c r="DJP48" s="612" t="s">
        <v>898</v>
      </c>
      <c r="DJQ48" s="612" t="s">
        <v>432</v>
      </c>
      <c r="DJR48" s="612" t="s">
        <v>898</v>
      </c>
      <c r="DJS48" s="612" t="s">
        <v>432</v>
      </c>
      <c r="DJT48" s="612" t="s">
        <v>898</v>
      </c>
      <c r="DJU48" s="612" t="s">
        <v>432</v>
      </c>
      <c r="DJV48" s="612" t="s">
        <v>898</v>
      </c>
      <c r="DJW48" s="612" t="s">
        <v>432</v>
      </c>
      <c r="DJX48" s="612" t="s">
        <v>898</v>
      </c>
      <c r="DJY48" s="612" t="s">
        <v>432</v>
      </c>
      <c r="DJZ48" s="612" t="s">
        <v>898</v>
      </c>
      <c r="DKA48" s="612" t="s">
        <v>432</v>
      </c>
      <c r="DKB48" s="612" t="s">
        <v>898</v>
      </c>
      <c r="DKC48" s="612" t="s">
        <v>432</v>
      </c>
      <c r="DKD48" s="612" t="s">
        <v>898</v>
      </c>
      <c r="DKE48" s="612" t="s">
        <v>432</v>
      </c>
      <c r="DKF48" s="612" t="s">
        <v>898</v>
      </c>
      <c r="DKG48" s="612" t="s">
        <v>432</v>
      </c>
      <c r="DKH48" s="612" t="s">
        <v>898</v>
      </c>
      <c r="DKI48" s="612" t="s">
        <v>432</v>
      </c>
      <c r="DKJ48" s="612" t="s">
        <v>898</v>
      </c>
      <c r="DKK48" s="612" t="s">
        <v>432</v>
      </c>
      <c r="DKL48" s="612" t="s">
        <v>898</v>
      </c>
      <c r="DKM48" s="612" t="s">
        <v>432</v>
      </c>
      <c r="DKN48" s="612" t="s">
        <v>898</v>
      </c>
      <c r="DKO48" s="612" t="s">
        <v>432</v>
      </c>
      <c r="DKP48" s="612" t="s">
        <v>898</v>
      </c>
      <c r="DKQ48" s="612" t="s">
        <v>432</v>
      </c>
      <c r="DKR48" s="612" t="s">
        <v>898</v>
      </c>
      <c r="DKS48" s="612" t="s">
        <v>432</v>
      </c>
      <c r="DKT48" s="612" t="s">
        <v>898</v>
      </c>
      <c r="DKU48" s="612" t="s">
        <v>432</v>
      </c>
      <c r="DKV48" s="612" t="s">
        <v>898</v>
      </c>
      <c r="DKW48" s="612" t="s">
        <v>432</v>
      </c>
      <c r="DKX48" s="612" t="s">
        <v>898</v>
      </c>
      <c r="DKY48" s="612" t="s">
        <v>432</v>
      </c>
      <c r="DKZ48" s="612" t="s">
        <v>898</v>
      </c>
      <c r="DLA48" s="612" t="s">
        <v>432</v>
      </c>
      <c r="DLB48" s="612" t="s">
        <v>898</v>
      </c>
      <c r="DLC48" s="612" t="s">
        <v>432</v>
      </c>
      <c r="DLD48" s="612" t="s">
        <v>898</v>
      </c>
      <c r="DLE48" s="612" t="s">
        <v>432</v>
      </c>
      <c r="DLF48" s="612" t="s">
        <v>898</v>
      </c>
      <c r="DLG48" s="612" t="s">
        <v>432</v>
      </c>
      <c r="DLH48" s="612" t="s">
        <v>898</v>
      </c>
      <c r="DLI48" s="612" t="s">
        <v>432</v>
      </c>
      <c r="DLJ48" s="612" t="s">
        <v>898</v>
      </c>
      <c r="DLK48" s="612" t="s">
        <v>432</v>
      </c>
      <c r="DLL48" s="612" t="s">
        <v>898</v>
      </c>
      <c r="DLM48" s="612" t="s">
        <v>432</v>
      </c>
      <c r="DLN48" s="612" t="s">
        <v>898</v>
      </c>
      <c r="DLO48" s="612" t="s">
        <v>432</v>
      </c>
      <c r="DLP48" s="612" t="s">
        <v>898</v>
      </c>
      <c r="DLQ48" s="612" t="s">
        <v>432</v>
      </c>
      <c r="DLR48" s="612" t="s">
        <v>898</v>
      </c>
      <c r="DLS48" s="612" t="s">
        <v>432</v>
      </c>
      <c r="DLT48" s="612" t="s">
        <v>898</v>
      </c>
      <c r="DLU48" s="612" t="s">
        <v>432</v>
      </c>
      <c r="DLV48" s="612" t="s">
        <v>898</v>
      </c>
      <c r="DLW48" s="612" t="s">
        <v>432</v>
      </c>
      <c r="DLX48" s="612" t="s">
        <v>898</v>
      </c>
      <c r="DLY48" s="612" t="s">
        <v>432</v>
      </c>
      <c r="DLZ48" s="612" t="s">
        <v>898</v>
      </c>
      <c r="DMA48" s="612" t="s">
        <v>432</v>
      </c>
      <c r="DMB48" s="612" t="s">
        <v>898</v>
      </c>
      <c r="DMC48" s="612" t="s">
        <v>432</v>
      </c>
      <c r="DMD48" s="612" t="s">
        <v>898</v>
      </c>
      <c r="DME48" s="612" t="s">
        <v>432</v>
      </c>
      <c r="DMF48" s="612" t="s">
        <v>898</v>
      </c>
      <c r="DMG48" s="612" t="s">
        <v>432</v>
      </c>
      <c r="DMH48" s="612" t="s">
        <v>898</v>
      </c>
      <c r="DMI48" s="612" t="s">
        <v>432</v>
      </c>
      <c r="DMJ48" s="612" t="s">
        <v>898</v>
      </c>
      <c r="DMK48" s="612" t="s">
        <v>432</v>
      </c>
      <c r="DML48" s="612" t="s">
        <v>898</v>
      </c>
      <c r="DMM48" s="612" t="s">
        <v>432</v>
      </c>
      <c r="DMN48" s="612" t="s">
        <v>898</v>
      </c>
      <c r="DMO48" s="612" t="s">
        <v>432</v>
      </c>
      <c r="DMP48" s="612" t="s">
        <v>898</v>
      </c>
      <c r="DMQ48" s="612" t="s">
        <v>432</v>
      </c>
      <c r="DMR48" s="612" t="s">
        <v>898</v>
      </c>
      <c r="DMS48" s="612" t="s">
        <v>432</v>
      </c>
      <c r="DMT48" s="612" t="s">
        <v>898</v>
      </c>
      <c r="DMU48" s="612" t="s">
        <v>432</v>
      </c>
      <c r="DMV48" s="612" t="s">
        <v>898</v>
      </c>
      <c r="DMW48" s="612" t="s">
        <v>432</v>
      </c>
      <c r="DMX48" s="612" t="s">
        <v>898</v>
      </c>
      <c r="DMY48" s="612" t="s">
        <v>432</v>
      </c>
      <c r="DMZ48" s="612" t="s">
        <v>898</v>
      </c>
      <c r="DNA48" s="612" t="s">
        <v>432</v>
      </c>
      <c r="DNB48" s="612" t="s">
        <v>898</v>
      </c>
      <c r="DNC48" s="612" t="s">
        <v>432</v>
      </c>
      <c r="DND48" s="612" t="s">
        <v>898</v>
      </c>
      <c r="DNE48" s="612" t="s">
        <v>432</v>
      </c>
      <c r="DNF48" s="612" t="s">
        <v>898</v>
      </c>
      <c r="DNG48" s="612" t="s">
        <v>432</v>
      </c>
      <c r="DNH48" s="612" t="s">
        <v>898</v>
      </c>
      <c r="DNI48" s="612" t="s">
        <v>432</v>
      </c>
      <c r="DNJ48" s="612" t="s">
        <v>898</v>
      </c>
      <c r="DNK48" s="612" t="s">
        <v>432</v>
      </c>
      <c r="DNL48" s="612" t="s">
        <v>898</v>
      </c>
      <c r="DNM48" s="612" t="s">
        <v>432</v>
      </c>
      <c r="DNN48" s="612" t="s">
        <v>898</v>
      </c>
      <c r="DNO48" s="612" t="s">
        <v>432</v>
      </c>
      <c r="DNP48" s="612" t="s">
        <v>898</v>
      </c>
      <c r="DNQ48" s="612" t="s">
        <v>432</v>
      </c>
      <c r="DNR48" s="612" t="s">
        <v>898</v>
      </c>
      <c r="DNS48" s="612" t="s">
        <v>432</v>
      </c>
      <c r="DNT48" s="612" t="s">
        <v>898</v>
      </c>
      <c r="DNU48" s="612" t="s">
        <v>432</v>
      </c>
      <c r="DNV48" s="612" t="s">
        <v>898</v>
      </c>
      <c r="DNW48" s="612" t="s">
        <v>432</v>
      </c>
      <c r="DNX48" s="612" t="s">
        <v>898</v>
      </c>
      <c r="DNY48" s="612" t="s">
        <v>432</v>
      </c>
      <c r="DNZ48" s="612" t="s">
        <v>898</v>
      </c>
      <c r="DOA48" s="612" t="s">
        <v>432</v>
      </c>
      <c r="DOB48" s="612" t="s">
        <v>898</v>
      </c>
      <c r="DOC48" s="612" t="s">
        <v>432</v>
      </c>
      <c r="DOD48" s="612" t="s">
        <v>898</v>
      </c>
      <c r="DOE48" s="612" t="s">
        <v>432</v>
      </c>
      <c r="DOF48" s="612" t="s">
        <v>898</v>
      </c>
      <c r="DOG48" s="612" t="s">
        <v>432</v>
      </c>
      <c r="DOH48" s="612" t="s">
        <v>898</v>
      </c>
      <c r="DOI48" s="612" t="s">
        <v>432</v>
      </c>
      <c r="DOJ48" s="612" t="s">
        <v>898</v>
      </c>
      <c r="DOK48" s="612" t="s">
        <v>432</v>
      </c>
      <c r="DOL48" s="612" t="s">
        <v>898</v>
      </c>
      <c r="DOM48" s="612" t="s">
        <v>432</v>
      </c>
      <c r="DON48" s="612" t="s">
        <v>898</v>
      </c>
      <c r="DOO48" s="612" t="s">
        <v>432</v>
      </c>
      <c r="DOP48" s="612" t="s">
        <v>898</v>
      </c>
      <c r="DOQ48" s="612" t="s">
        <v>432</v>
      </c>
      <c r="DOR48" s="612" t="s">
        <v>898</v>
      </c>
      <c r="DOS48" s="612" t="s">
        <v>432</v>
      </c>
      <c r="DOT48" s="612" t="s">
        <v>898</v>
      </c>
      <c r="DOU48" s="612" t="s">
        <v>432</v>
      </c>
      <c r="DOV48" s="612" t="s">
        <v>898</v>
      </c>
      <c r="DOW48" s="612" t="s">
        <v>432</v>
      </c>
      <c r="DOX48" s="612" t="s">
        <v>898</v>
      </c>
      <c r="DOY48" s="612" t="s">
        <v>432</v>
      </c>
      <c r="DOZ48" s="612" t="s">
        <v>898</v>
      </c>
      <c r="DPA48" s="612" t="s">
        <v>432</v>
      </c>
      <c r="DPB48" s="612" t="s">
        <v>898</v>
      </c>
      <c r="DPC48" s="612" t="s">
        <v>432</v>
      </c>
      <c r="DPD48" s="612" t="s">
        <v>898</v>
      </c>
      <c r="DPE48" s="612" t="s">
        <v>432</v>
      </c>
      <c r="DPF48" s="612" t="s">
        <v>898</v>
      </c>
      <c r="DPG48" s="612" t="s">
        <v>432</v>
      </c>
      <c r="DPH48" s="612" t="s">
        <v>898</v>
      </c>
      <c r="DPI48" s="612" t="s">
        <v>432</v>
      </c>
      <c r="DPJ48" s="612" t="s">
        <v>898</v>
      </c>
      <c r="DPK48" s="612" t="s">
        <v>432</v>
      </c>
      <c r="DPL48" s="612" t="s">
        <v>898</v>
      </c>
      <c r="DPM48" s="612" t="s">
        <v>432</v>
      </c>
      <c r="DPN48" s="612" t="s">
        <v>898</v>
      </c>
      <c r="DPO48" s="612" t="s">
        <v>432</v>
      </c>
      <c r="DPP48" s="612" t="s">
        <v>898</v>
      </c>
      <c r="DPQ48" s="612" t="s">
        <v>432</v>
      </c>
      <c r="DPR48" s="612" t="s">
        <v>898</v>
      </c>
      <c r="DPS48" s="612" t="s">
        <v>432</v>
      </c>
      <c r="DPT48" s="612" t="s">
        <v>898</v>
      </c>
      <c r="DPU48" s="612" t="s">
        <v>432</v>
      </c>
      <c r="DPV48" s="612" t="s">
        <v>898</v>
      </c>
      <c r="DPW48" s="612" t="s">
        <v>432</v>
      </c>
      <c r="DPX48" s="612" t="s">
        <v>898</v>
      </c>
      <c r="DPY48" s="612" t="s">
        <v>432</v>
      </c>
      <c r="DPZ48" s="612" t="s">
        <v>898</v>
      </c>
      <c r="DQA48" s="612" t="s">
        <v>432</v>
      </c>
      <c r="DQB48" s="612" t="s">
        <v>898</v>
      </c>
      <c r="DQC48" s="612" t="s">
        <v>432</v>
      </c>
      <c r="DQD48" s="612" t="s">
        <v>898</v>
      </c>
      <c r="DQE48" s="612" t="s">
        <v>432</v>
      </c>
      <c r="DQF48" s="612" t="s">
        <v>898</v>
      </c>
      <c r="DQG48" s="612" t="s">
        <v>432</v>
      </c>
      <c r="DQH48" s="612" t="s">
        <v>898</v>
      </c>
      <c r="DQI48" s="612" t="s">
        <v>432</v>
      </c>
      <c r="DQJ48" s="612" t="s">
        <v>898</v>
      </c>
      <c r="DQK48" s="612" t="s">
        <v>432</v>
      </c>
      <c r="DQL48" s="612" t="s">
        <v>898</v>
      </c>
      <c r="DQM48" s="612" t="s">
        <v>432</v>
      </c>
      <c r="DQN48" s="612" t="s">
        <v>898</v>
      </c>
      <c r="DQO48" s="612" t="s">
        <v>432</v>
      </c>
      <c r="DQP48" s="612" t="s">
        <v>898</v>
      </c>
      <c r="DQQ48" s="612" t="s">
        <v>432</v>
      </c>
      <c r="DQR48" s="612" t="s">
        <v>898</v>
      </c>
      <c r="DQS48" s="612" t="s">
        <v>432</v>
      </c>
      <c r="DQT48" s="612" t="s">
        <v>898</v>
      </c>
      <c r="DQU48" s="612" t="s">
        <v>432</v>
      </c>
      <c r="DQV48" s="612" t="s">
        <v>898</v>
      </c>
      <c r="DQW48" s="612" t="s">
        <v>432</v>
      </c>
      <c r="DQX48" s="612" t="s">
        <v>898</v>
      </c>
      <c r="DQY48" s="612" t="s">
        <v>432</v>
      </c>
      <c r="DQZ48" s="612" t="s">
        <v>898</v>
      </c>
      <c r="DRA48" s="612" t="s">
        <v>432</v>
      </c>
      <c r="DRB48" s="612" t="s">
        <v>898</v>
      </c>
      <c r="DRC48" s="612" t="s">
        <v>432</v>
      </c>
      <c r="DRD48" s="612" t="s">
        <v>898</v>
      </c>
      <c r="DRE48" s="612" t="s">
        <v>432</v>
      </c>
      <c r="DRF48" s="612" t="s">
        <v>898</v>
      </c>
      <c r="DRG48" s="612" t="s">
        <v>432</v>
      </c>
      <c r="DRH48" s="612" t="s">
        <v>898</v>
      </c>
      <c r="DRI48" s="612" t="s">
        <v>432</v>
      </c>
      <c r="DRJ48" s="612" t="s">
        <v>898</v>
      </c>
      <c r="DRK48" s="612" t="s">
        <v>432</v>
      </c>
      <c r="DRL48" s="612" t="s">
        <v>898</v>
      </c>
      <c r="DRM48" s="612" t="s">
        <v>432</v>
      </c>
      <c r="DRN48" s="612" t="s">
        <v>898</v>
      </c>
      <c r="DRO48" s="612" t="s">
        <v>432</v>
      </c>
      <c r="DRP48" s="612" t="s">
        <v>898</v>
      </c>
      <c r="DRQ48" s="612" t="s">
        <v>432</v>
      </c>
      <c r="DRR48" s="612" t="s">
        <v>898</v>
      </c>
      <c r="DRS48" s="612" t="s">
        <v>432</v>
      </c>
      <c r="DRT48" s="612" t="s">
        <v>898</v>
      </c>
      <c r="DRU48" s="612" t="s">
        <v>432</v>
      </c>
      <c r="DRV48" s="612" t="s">
        <v>898</v>
      </c>
      <c r="DRW48" s="612" t="s">
        <v>432</v>
      </c>
      <c r="DRX48" s="612" t="s">
        <v>898</v>
      </c>
      <c r="DRY48" s="612" t="s">
        <v>432</v>
      </c>
      <c r="DRZ48" s="612" t="s">
        <v>898</v>
      </c>
      <c r="DSA48" s="612" t="s">
        <v>432</v>
      </c>
      <c r="DSB48" s="612" t="s">
        <v>898</v>
      </c>
      <c r="DSC48" s="612" t="s">
        <v>432</v>
      </c>
      <c r="DSD48" s="612" t="s">
        <v>898</v>
      </c>
      <c r="DSE48" s="612" t="s">
        <v>432</v>
      </c>
      <c r="DSF48" s="612" t="s">
        <v>898</v>
      </c>
      <c r="DSG48" s="612" t="s">
        <v>432</v>
      </c>
      <c r="DSH48" s="612" t="s">
        <v>898</v>
      </c>
      <c r="DSI48" s="612" t="s">
        <v>432</v>
      </c>
      <c r="DSJ48" s="612" t="s">
        <v>898</v>
      </c>
      <c r="DSK48" s="612" t="s">
        <v>432</v>
      </c>
      <c r="DSL48" s="612" t="s">
        <v>898</v>
      </c>
      <c r="DSM48" s="612" t="s">
        <v>432</v>
      </c>
      <c r="DSN48" s="612" t="s">
        <v>898</v>
      </c>
      <c r="DSO48" s="612" t="s">
        <v>432</v>
      </c>
      <c r="DSP48" s="612" t="s">
        <v>898</v>
      </c>
      <c r="DSQ48" s="612" t="s">
        <v>432</v>
      </c>
      <c r="DSR48" s="612" t="s">
        <v>898</v>
      </c>
      <c r="DSS48" s="612" t="s">
        <v>432</v>
      </c>
      <c r="DST48" s="612" t="s">
        <v>898</v>
      </c>
      <c r="DSU48" s="612" t="s">
        <v>432</v>
      </c>
      <c r="DSV48" s="612" t="s">
        <v>898</v>
      </c>
      <c r="DSW48" s="612" t="s">
        <v>432</v>
      </c>
      <c r="DSX48" s="612" t="s">
        <v>898</v>
      </c>
      <c r="DSY48" s="612" t="s">
        <v>432</v>
      </c>
      <c r="DSZ48" s="612" t="s">
        <v>898</v>
      </c>
      <c r="DTA48" s="612" t="s">
        <v>432</v>
      </c>
      <c r="DTB48" s="612" t="s">
        <v>898</v>
      </c>
      <c r="DTC48" s="612" t="s">
        <v>432</v>
      </c>
      <c r="DTD48" s="612" t="s">
        <v>898</v>
      </c>
      <c r="DTE48" s="612" t="s">
        <v>432</v>
      </c>
      <c r="DTF48" s="612" t="s">
        <v>898</v>
      </c>
      <c r="DTG48" s="612" t="s">
        <v>432</v>
      </c>
      <c r="DTH48" s="612" t="s">
        <v>898</v>
      </c>
      <c r="DTI48" s="612" t="s">
        <v>432</v>
      </c>
      <c r="DTJ48" s="612" t="s">
        <v>898</v>
      </c>
      <c r="DTK48" s="612" t="s">
        <v>432</v>
      </c>
      <c r="DTL48" s="612" t="s">
        <v>898</v>
      </c>
      <c r="DTM48" s="612" t="s">
        <v>432</v>
      </c>
      <c r="DTN48" s="612" t="s">
        <v>898</v>
      </c>
      <c r="DTO48" s="612" t="s">
        <v>432</v>
      </c>
      <c r="DTP48" s="612" t="s">
        <v>898</v>
      </c>
      <c r="DTQ48" s="612" t="s">
        <v>432</v>
      </c>
      <c r="DTR48" s="612" t="s">
        <v>898</v>
      </c>
      <c r="DTS48" s="612" t="s">
        <v>432</v>
      </c>
      <c r="DTT48" s="612" t="s">
        <v>898</v>
      </c>
      <c r="DTU48" s="612" t="s">
        <v>432</v>
      </c>
      <c r="DTV48" s="612" t="s">
        <v>898</v>
      </c>
      <c r="DTW48" s="612" t="s">
        <v>432</v>
      </c>
      <c r="DTX48" s="612" t="s">
        <v>898</v>
      </c>
      <c r="DTY48" s="612" t="s">
        <v>432</v>
      </c>
      <c r="DTZ48" s="612" t="s">
        <v>898</v>
      </c>
      <c r="DUA48" s="612" t="s">
        <v>432</v>
      </c>
      <c r="DUB48" s="612" t="s">
        <v>898</v>
      </c>
      <c r="DUC48" s="612" t="s">
        <v>432</v>
      </c>
      <c r="DUD48" s="612" t="s">
        <v>898</v>
      </c>
      <c r="DUE48" s="612" t="s">
        <v>432</v>
      </c>
      <c r="DUF48" s="612" t="s">
        <v>898</v>
      </c>
      <c r="DUG48" s="612" t="s">
        <v>432</v>
      </c>
      <c r="DUH48" s="612" t="s">
        <v>898</v>
      </c>
      <c r="DUI48" s="612" t="s">
        <v>432</v>
      </c>
      <c r="DUJ48" s="612" t="s">
        <v>898</v>
      </c>
      <c r="DUK48" s="612" t="s">
        <v>432</v>
      </c>
      <c r="DUL48" s="612" t="s">
        <v>898</v>
      </c>
      <c r="DUM48" s="612" t="s">
        <v>432</v>
      </c>
      <c r="DUN48" s="612" t="s">
        <v>898</v>
      </c>
      <c r="DUO48" s="612" t="s">
        <v>432</v>
      </c>
      <c r="DUP48" s="612" t="s">
        <v>898</v>
      </c>
      <c r="DUQ48" s="612" t="s">
        <v>432</v>
      </c>
      <c r="DUR48" s="612" t="s">
        <v>898</v>
      </c>
      <c r="DUS48" s="612" t="s">
        <v>432</v>
      </c>
      <c r="DUT48" s="612" t="s">
        <v>898</v>
      </c>
      <c r="DUU48" s="612" t="s">
        <v>432</v>
      </c>
      <c r="DUV48" s="612" t="s">
        <v>898</v>
      </c>
      <c r="DUW48" s="612" t="s">
        <v>432</v>
      </c>
      <c r="DUX48" s="612" t="s">
        <v>898</v>
      </c>
      <c r="DUY48" s="612" t="s">
        <v>432</v>
      </c>
      <c r="DUZ48" s="612" t="s">
        <v>898</v>
      </c>
      <c r="DVA48" s="612" t="s">
        <v>432</v>
      </c>
      <c r="DVB48" s="612" t="s">
        <v>898</v>
      </c>
      <c r="DVC48" s="612" t="s">
        <v>432</v>
      </c>
      <c r="DVD48" s="612" t="s">
        <v>898</v>
      </c>
      <c r="DVE48" s="612" t="s">
        <v>432</v>
      </c>
      <c r="DVF48" s="612" t="s">
        <v>898</v>
      </c>
      <c r="DVG48" s="612" t="s">
        <v>432</v>
      </c>
      <c r="DVH48" s="612" t="s">
        <v>898</v>
      </c>
      <c r="DVI48" s="612" t="s">
        <v>432</v>
      </c>
      <c r="DVJ48" s="612" t="s">
        <v>898</v>
      </c>
      <c r="DVK48" s="612" t="s">
        <v>432</v>
      </c>
      <c r="DVL48" s="612" t="s">
        <v>898</v>
      </c>
      <c r="DVM48" s="612" t="s">
        <v>432</v>
      </c>
      <c r="DVN48" s="612" t="s">
        <v>898</v>
      </c>
      <c r="DVO48" s="612" t="s">
        <v>432</v>
      </c>
      <c r="DVP48" s="612" t="s">
        <v>898</v>
      </c>
      <c r="DVQ48" s="612" t="s">
        <v>432</v>
      </c>
      <c r="DVR48" s="612" t="s">
        <v>898</v>
      </c>
      <c r="DVS48" s="612" t="s">
        <v>432</v>
      </c>
      <c r="DVT48" s="612" t="s">
        <v>898</v>
      </c>
      <c r="DVU48" s="612" t="s">
        <v>432</v>
      </c>
      <c r="DVV48" s="612" t="s">
        <v>898</v>
      </c>
      <c r="DVW48" s="612" t="s">
        <v>432</v>
      </c>
      <c r="DVX48" s="612" t="s">
        <v>898</v>
      </c>
      <c r="DVY48" s="612" t="s">
        <v>432</v>
      </c>
      <c r="DVZ48" s="612" t="s">
        <v>898</v>
      </c>
      <c r="DWA48" s="612" t="s">
        <v>432</v>
      </c>
      <c r="DWB48" s="612" t="s">
        <v>898</v>
      </c>
      <c r="DWC48" s="612" t="s">
        <v>432</v>
      </c>
      <c r="DWD48" s="612" t="s">
        <v>898</v>
      </c>
      <c r="DWE48" s="612" t="s">
        <v>432</v>
      </c>
      <c r="DWF48" s="612" t="s">
        <v>898</v>
      </c>
      <c r="DWG48" s="612" t="s">
        <v>432</v>
      </c>
      <c r="DWH48" s="612" t="s">
        <v>898</v>
      </c>
      <c r="DWI48" s="612" t="s">
        <v>432</v>
      </c>
      <c r="DWJ48" s="612" t="s">
        <v>898</v>
      </c>
      <c r="DWK48" s="612" t="s">
        <v>432</v>
      </c>
      <c r="DWL48" s="612" t="s">
        <v>898</v>
      </c>
      <c r="DWM48" s="612" t="s">
        <v>432</v>
      </c>
      <c r="DWN48" s="612" t="s">
        <v>898</v>
      </c>
      <c r="DWO48" s="612" t="s">
        <v>432</v>
      </c>
      <c r="DWP48" s="612" t="s">
        <v>898</v>
      </c>
      <c r="DWQ48" s="612" t="s">
        <v>432</v>
      </c>
      <c r="DWR48" s="612" t="s">
        <v>898</v>
      </c>
      <c r="DWS48" s="612" t="s">
        <v>432</v>
      </c>
      <c r="DWT48" s="612" t="s">
        <v>898</v>
      </c>
      <c r="DWU48" s="612" t="s">
        <v>432</v>
      </c>
      <c r="DWV48" s="612" t="s">
        <v>898</v>
      </c>
      <c r="DWW48" s="612" t="s">
        <v>432</v>
      </c>
      <c r="DWX48" s="612" t="s">
        <v>898</v>
      </c>
      <c r="DWY48" s="612" t="s">
        <v>432</v>
      </c>
      <c r="DWZ48" s="612" t="s">
        <v>898</v>
      </c>
      <c r="DXA48" s="612" t="s">
        <v>432</v>
      </c>
      <c r="DXB48" s="612" t="s">
        <v>898</v>
      </c>
      <c r="DXC48" s="612" t="s">
        <v>432</v>
      </c>
      <c r="DXD48" s="612" t="s">
        <v>898</v>
      </c>
      <c r="DXE48" s="612" t="s">
        <v>432</v>
      </c>
      <c r="DXF48" s="612" t="s">
        <v>898</v>
      </c>
      <c r="DXG48" s="612" t="s">
        <v>432</v>
      </c>
      <c r="DXH48" s="612" t="s">
        <v>898</v>
      </c>
      <c r="DXI48" s="612" t="s">
        <v>432</v>
      </c>
      <c r="DXJ48" s="612" t="s">
        <v>898</v>
      </c>
      <c r="DXK48" s="612" t="s">
        <v>432</v>
      </c>
      <c r="DXL48" s="612" t="s">
        <v>898</v>
      </c>
      <c r="DXM48" s="612" t="s">
        <v>432</v>
      </c>
      <c r="DXN48" s="612" t="s">
        <v>898</v>
      </c>
      <c r="DXO48" s="612" t="s">
        <v>432</v>
      </c>
      <c r="DXP48" s="612" t="s">
        <v>898</v>
      </c>
      <c r="DXQ48" s="612" t="s">
        <v>432</v>
      </c>
      <c r="DXR48" s="612" t="s">
        <v>898</v>
      </c>
      <c r="DXS48" s="612" t="s">
        <v>432</v>
      </c>
      <c r="DXT48" s="612" t="s">
        <v>898</v>
      </c>
      <c r="DXU48" s="612" t="s">
        <v>432</v>
      </c>
      <c r="DXV48" s="612" t="s">
        <v>898</v>
      </c>
      <c r="DXW48" s="612" t="s">
        <v>432</v>
      </c>
      <c r="DXX48" s="612" t="s">
        <v>898</v>
      </c>
      <c r="DXY48" s="612" t="s">
        <v>432</v>
      </c>
      <c r="DXZ48" s="612" t="s">
        <v>898</v>
      </c>
      <c r="DYA48" s="612" t="s">
        <v>432</v>
      </c>
      <c r="DYB48" s="612" t="s">
        <v>898</v>
      </c>
      <c r="DYC48" s="612" t="s">
        <v>432</v>
      </c>
      <c r="DYD48" s="612" t="s">
        <v>898</v>
      </c>
      <c r="DYE48" s="612" t="s">
        <v>432</v>
      </c>
      <c r="DYF48" s="612" t="s">
        <v>898</v>
      </c>
      <c r="DYG48" s="612" t="s">
        <v>432</v>
      </c>
      <c r="DYH48" s="612" t="s">
        <v>898</v>
      </c>
      <c r="DYI48" s="612" t="s">
        <v>432</v>
      </c>
      <c r="DYJ48" s="612" t="s">
        <v>898</v>
      </c>
      <c r="DYK48" s="612" t="s">
        <v>432</v>
      </c>
      <c r="DYL48" s="612" t="s">
        <v>898</v>
      </c>
      <c r="DYM48" s="612" t="s">
        <v>432</v>
      </c>
      <c r="DYN48" s="612" t="s">
        <v>898</v>
      </c>
      <c r="DYO48" s="612" t="s">
        <v>432</v>
      </c>
      <c r="DYP48" s="612" t="s">
        <v>898</v>
      </c>
      <c r="DYQ48" s="612" t="s">
        <v>432</v>
      </c>
      <c r="DYR48" s="612" t="s">
        <v>898</v>
      </c>
      <c r="DYS48" s="612" t="s">
        <v>432</v>
      </c>
      <c r="DYT48" s="612" t="s">
        <v>898</v>
      </c>
      <c r="DYU48" s="612" t="s">
        <v>432</v>
      </c>
      <c r="DYV48" s="612" t="s">
        <v>898</v>
      </c>
      <c r="DYW48" s="612" t="s">
        <v>432</v>
      </c>
      <c r="DYX48" s="612" t="s">
        <v>898</v>
      </c>
      <c r="DYY48" s="612" t="s">
        <v>432</v>
      </c>
      <c r="DYZ48" s="612" t="s">
        <v>898</v>
      </c>
      <c r="DZA48" s="612" t="s">
        <v>432</v>
      </c>
      <c r="DZB48" s="612" t="s">
        <v>898</v>
      </c>
      <c r="DZC48" s="612" t="s">
        <v>432</v>
      </c>
      <c r="DZD48" s="612" t="s">
        <v>898</v>
      </c>
      <c r="DZE48" s="612" t="s">
        <v>432</v>
      </c>
      <c r="DZF48" s="612" t="s">
        <v>898</v>
      </c>
      <c r="DZG48" s="612" t="s">
        <v>432</v>
      </c>
      <c r="DZH48" s="612" t="s">
        <v>898</v>
      </c>
      <c r="DZI48" s="612" t="s">
        <v>432</v>
      </c>
      <c r="DZJ48" s="612" t="s">
        <v>898</v>
      </c>
      <c r="DZK48" s="612" t="s">
        <v>432</v>
      </c>
      <c r="DZL48" s="612" t="s">
        <v>898</v>
      </c>
      <c r="DZM48" s="612" t="s">
        <v>432</v>
      </c>
      <c r="DZN48" s="612" t="s">
        <v>898</v>
      </c>
      <c r="DZO48" s="612" t="s">
        <v>432</v>
      </c>
      <c r="DZP48" s="612" t="s">
        <v>898</v>
      </c>
      <c r="DZQ48" s="612" t="s">
        <v>432</v>
      </c>
      <c r="DZR48" s="612" t="s">
        <v>898</v>
      </c>
      <c r="DZS48" s="612" t="s">
        <v>432</v>
      </c>
      <c r="DZT48" s="612" t="s">
        <v>898</v>
      </c>
      <c r="DZU48" s="612" t="s">
        <v>432</v>
      </c>
      <c r="DZV48" s="612" t="s">
        <v>898</v>
      </c>
      <c r="DZW48" s="612" t="s">
        <v>432</v>
      </c>
      <c r="DZX48" s="612" t="s">
        <v>898</v>
      </c>
      <c r="DZY48" s="612" t="s">
        <v>432</v>
      </c>
      <c r="DZZ48" s="612" t="s">
        <v>898</v>
      </c>
      <c r="EAA48" s="612" t="s">
        <v>432</v>
      </c>
      <c r="EAB48" s="612" t="s">
        <v>898</v>
      </c>
      <c r="EAC48" s="612" t="s">
        <v>432</v>
      </c>
      <c r="EAD48" s="612" t="s">
        <v>898</v>
      </c>
      <c r="EAE48" s="612" t="s">
        <v>432</v>
      </c>
      <c r="EAF48" s="612" t="s">
        <v>898</v>
      </c>
      <c r="EAG48" s="612" t="s">
        <v>432</v>
      </c>
      <c r="EAH48" s="612" t="s">
        <v>898</v>
      </c>
      <c r="EAI48" s="612" t="s">
        <v>432</v>
      </c>
      <c r="EAJ48" s="612" t="s">
        <v>898</v>
      </c>
      <c r="EAK48" s="612" t="s">
        <v>432</v>
      </c>
      <c r="EAL48" s="612" t="s">
        <v>898</v>
      </c>
      <c r="EAM48" s="612" t="s">
        <v>432</v>
      </c>
      <c r="EAN48" s="612" t="s">
        <v>898</v>
      </c>
      <c r="EAO48" s="612" t="s">
        <v>432</v>
      </c>
      <c r="EAP48" s="612" t="s">
        <v>898</v>
      </c>
      <c r="EAQ48" s="612" t="s">
        <v>432</v>
      </c>
      <c r="EAR48" s="612" t="s">
        <v>898</v>
      </c>
      <c r="EAS48" s="612" t="s">
        <v>432</v>
      </c>
      <c r="EAT48" s="612" t="s">
        <v>898</v>
      </c>
      <c r="EAU48" s="612" t="s">
        <v>432</v>
      </c>
      <c r="EAV48" s="612" t="s">
        <v>898</v>
      </c>
      <c r="EAW48" s="612" t="s">
        <v>432</v>
      </c>
      <c r="EAX48" s="612" t="s">
        <v>898</v>
      </c>
      <c r="EAY48" s="612" t="s">
        <v>432</v>
      </c>
      <c r="EAZ48" s="612" t="s">
        <v>898</v>
      </c>
      <c r="EBA48" s="612" t="s">
        <v>432</v>
      </c>
      <c r="EBB48" s="612" t="s">
        <v>898</v>
      </c>
      <c r="EBC48" s="612" t="s">
        <v>432</v>
      </c>
      <c r="EBD48" s="612" t="s">
        <v>898</v>
      </c>
      <c r="EBE48" s="612" t="s">
        <v>432</v>
      </c>
      <c r="EBF48" s="612" t="s">
        <v>898</v>
      </c>
      <c r="EBG48" s="612" t="s">
        <v>432</v>
      </c>
      <c r="EBH48" s="612" t="s">
        <v>898</v>
      </c>
      <c r="EBI48" s="612" t="s">
        <v>432</v>
      </c>
      <c r="EBJ48" s="612" t="s">
        <v>898</v>
      </c>
      <c r="EBK48" s="612" t="s">
        <v>432</v>
      </c>
      <c r="EBL48" s="612" t="s">
        <v>898</v>
      </c>
      <c r="EBM48" s="612" t="s">
        <v>432</v>
      </c>
      <c r="EBN48" s="612" t="s">
        <v>898</v>
      </c>
      <c r="EBO48" s="612" t="s">
        <v>432</v>
      </c>
      <c r="EBP48" s="612" t="s">
        <v>898</v>
      </c>
      <c r="EBQ48" s="612" t="s">
        <v>432</v>
      </c>
      <c r="EBR48" s="612" t="s">
        <v>898</v>
      </c>
      <c r="EBS48" s="612" t="s">
        <v>432</v>
      </c>
      <c r="EBT48" s="612" t="s">
        <v>898</v>
      </c>
      <c r="EBU48" s="612" t="s">
        <v>432</v>
      </c>
      <c r="EBV48" s="612" t="s">
        <v>898</v>
      </c>
      <c r="EBW48" s="612" t="s">
        <v>432</v>
      </c>
      <c r="EBX48" s="612" t="s">
        <v>898</v>
      </c>
      <c r="EBY48" s="612" t="s">
        <v>432</v>
      </c>
      <c r="EBZ48" s="612" t="s">
        <v>898</v>
      </c>
      <c r="ECA48" s="612" t="s">
        <v>432</v>
      </c>
      <c r="ECB48" s="612" t="s">
        <v>898</v>
      </c>
      <c r="ECC48" s="612" t="s">
        <v>432</v>
      </c>
      <c r="ECD48" s="612" t="s">
        <v>898</v>
      </c>
      <c r="ECE48" s="612" t="s">
        <v>432</v>
      </c>
      <c r="ECF48" s="612" t="s">
        <v>898</v>
      </c>
      <c r="ECG48" s="612" t="s">
        <v>432</v>
      </c>
      <c r="ECH48" s="612" t="s">
        <v>898</v>
      </c>
      <c r="ECI48" s="612" t="s">
        <v>432</v>
      </c>
      <c r="ECJ48" s="612" t="s">
        <v>898</v>
      </c>
      <c r="ECK48" s="612" t="s">
        <v>432</v>
      </c>
      <c r="ECL48" s="612" t="s">
        <v>898</v>
      </c>
      <c r="ECM48" s="612" t="s">
        <v>432</v>
      </c>
      <c r="ECN48" s="612" t="s">
        <v>898</v>
      </c>
      <c r="ECO48" s="612" t="s">
        <v>432</v>
      </c>
      <c r="ECP48" s="612" t="s">
        <v>898</v>
      </c>
      <c r="ECQ48" s="612" t="s">
        <v>432</v>
      </c>
      <c r="ECR48" s="612" t="s">
        <v>898</v>
      </c>
      <c r="ECS48" s="612" t="s">
        <v>432</v>
      </c>
      <c r="ECT48" s="612" t="s">
        <v>898</v>
      </c>
      <c r="ECU48" s="612" t="s">
        <v>432</v>
      </c>
      <c r="ECV48" s="612" t="s">
        <v>898</v>
      </c>
      <c r="ECW48" s="612" t="s">
        <v>432</v>
      </c>
      <c r="ECX48" s="612" t="s">
        <v>898</v>
      </c>
      <c r="ECY48" s="612" t="s">
        <v>432</v>
      </c>
      <c r="ECZ48" s="612" t="s">
        <v>898</v>
      </c>
      <c r="EDA48" s="612" t="s">
        <v>432</v>
      </c>
      <c r="EDB48" s="612" t="s">
        <v>898</v>
      </c>
      <c r="EDC48" s="612" t="s">
        <v>432</v>
      </c>
      <c r="EDD48" s="612" t="s">
        <v>898</v>
      </c>
      <c r="EDE48" s="612" t="s">
        <v>432</v>
      </c>
      <c r="EDF48" s="612" t="s">
        <v>898</v>
      </c>
      <c r="EDG48" s="612" t="s">
        <v>432</v>
      </c>
      <c r="EDH48" s="612" t="s">
        <v>898</v>
      </c>
      <c r="EDI48" s="612" t="s">
        <v>432</v>
      </c>
      <c r="EDJ48" s="612" t="s">
        <v>898</v>
      </c>
      <c r="EDK48" s="612" t="s">
        <v>432</v>
      </c>
      <c r="EDL48" s="612" t="s">
        <v>898</v>
      </c>
      <c r="EDM48" s="612" t="s">
        <v>432</v>
      </c>
      <c r="EDN48" s="612" t="s">
        <v>898</v>
      </c>
      <c r="EDO48" s="612" t="s">
        <v>432</v>
      </c>
      <c r="EDP48" s="612" t="s">
        <v>898</v>
      </c>
      <c r="EDQ48" s="612" t="s">
        <v>432</v>
      </c>
      <c r="EDR48" s="612" t="s">
        <v>898</v>
      </c>
      <c r="EDS48" s="612" t="s">
        <v>432</v>
      </c>
      <c r="EDT48" s="612" t="s">
        <v>898</v>
      </c>
      <c r="EDU48" s="612" t="s">
        <v>432</v>
      </c>
      <c r="EDV48" s="612" t="s">
        <v>898</v>
      </c>
      <c r="EDW48" s="612" t="s">
        <v>432</v>
      </c>
      <c r="EDX48" s="612" t="s">
        <v>898</v>
      </c>
      <c r="EDY48" s="612" t="s">
        <v>432</v>
      </c>
      <c r="EDZ48" s="612" t="s">
        <v>898</v>
      </c>
      <c r="EEA48" s="612" t="s">
        <v>432</v>
      </c>
      <c r="EEB48" s="612" t="s">
        <v>898</v>
      </c>
      <c r="EEC48" s="612" t="s">
        <v>432</v>
      </c>
      <c r="EED48" s="612" t="s">
        <v>898</v>
      </c>
      <c r="EEE48" s="612" t="s">
        <v>432</v>
      </c>
      <c r="EEF48" s="612" t="s">
        <v>898</v>
      </c>
      <c r="EEG48" s="612" t="s">
        <v>432</v>
      </c>
      <c r="EEH48" s="612" t="s">
        <v>898</v>
      </c>
      <c r="EEI48" s="612" t="s">
        <v>432</v>
      </c>
      <c r="EEJ48" s="612" t="s">
        <v>898</v>
      </c>
      <c r="EEK48" s="612" t="s">
        <v>432</v>
      </c>
      <c r="EEL48" s="612" t="s">
        <v>898</v>
      </c>
      <c r="EEM48" s="612" t="s">
        <v>432</v>
      </c>
      <c r="EEN48" s="612" t="s">
        <v>898</v>
      </c>
      <c r="EEO48" s="612" t="s">
        <v>432</v>
      </c>
      <c r="EEP48" s="612" t="s">
        <v>898</v>
      </c>
      <c r="EEQ48" s="612" t="s">
        <v>432</v>
      </c>
      <c r="EER48" s="612" t="s">
        <v>898</v>
      </c>
      <c r="EES48" s="612" t="s">
        <v>432</v>
      </c>
      <c r="EET48" s="612" t="s">
        <v>898</v>
      </c>
      <c r="EEU48" s="612" t="s">
        <v>432</v>
      </c>
      <c r="EEV48" s="612" t="s">
        <v>898</v>
      </c>
      <c r="EEW48" s="612" t="s">
        <v>432</v>
      </c>
      <c r="EEX48" s="612" t="s">
        <v>898</v>
      </c>
      <c r="EEY48" s="612" t="s">
        <v>432</v>
      </c>
      <c r="EEZ48" s="612" t="s">
        <v>898</v>
      </c>
      <c r="EFA48" s="612" t="s">
        <v>432</v>
      </c>
      <c r="EFB48" s="612" t="s">
        <v>898</v>
      </c>
      <c r="EFC48" s="612" t="s">
        <v>432</v>
      </c>
      <c r="EFD48" s="612" t="s">
        <v>898</v>
      </c>
      <c r="EFE48" s="612" t="s">
        <v>432</v>
      </c>
      <c r="EFF48" s="612" t="s">
        <v>898</v>
      </c>
      <c r="EFG48" s="612" t="s">
        <v>432</v>
      </c>
      <c r="EFH48" s="612" t="s">
        <v>898</v>
      </c>
      <c r="EFI48" s="612" t="s">
        <v>432</v>
      </c>
      <c r="EFJ48" s="612" t="s">
        <v>898</v>
      </c>
      <c r="EFK48" s="612" t="s">
        <v>432</v>
      </c>
      <c r="EFL48" s="612" t="s">
        <v>898</v>
      </c>
      <c r="EFM48" s="612" t="s">
        <v>432</v>
      </c>
      <c r="EFN48" s="612" t="s">
        <v>898</v>
      </c>
      <c r="EFO48" s="612" t="s">
        <v>432</v>
      </c>
      <c r="EFP48" s="612" t="s">
        <v>898</v>
      </c>
      <c r="EFQ48" s="612" t="s">
        <v>432</v>
      </c>
      <c r="EFR48" s="612" t="s">
        <v>898</v>
      </c>
      <c r="EFS48" s="612" t="s">
        <v>432</v>
      </c>
      <c r="EFT48" s="612" t="s">
        <v>898</v>
      </c>
      <c r="EFU48" s="612" t="s">
        <v>432</v>
      </c>
      <c r="EFV48" s="612" t="s">
        <v>898</v>
      </c>
      <c r="EFW48" s="612" t="s">
        <v>432</v>
      </c>
      <c r="EFX48" s="612" t="s">
        <v>898</v>
      </c>
      <c r="EFY48" s="612" t="s">
        <v>432</v>
      </c>
      <c r="EFZ48" s="612" t="s">
        <v>898</v>
      </c>
      <c r="EGA48" s="612" t="s">
        <v>432</v>
      </c>
      <c r="EGB48" s="612" t="s">
        <v>898</v>
      </c>
      <c r="EGC48" s="612" t="s">
        <v>432</v>
      </c>
      <c r="EGD48" s="612" t="s">
        <v>898</v>
      </c>
      <c r="EGE48" s="612" t="s">
        <v>432</v>
      </c>
      <c r="EGF48" s="612" t="s">
        <v>898</v>
      </c>
      <c r="EGG48" s="612" t="s">
        <v>432</v>
      </c>
      <c r="EGH48" s="612" t="s">
        <v>898</v>
      </c>
      <c r="EGI48" s="612" t="s">
        <v>432</v>
      </c>
      <c r="EGJ48" s="612" t="s">
        <v>898</v>
      </c>
      <c r="EGK48" s="612" t="s">
        <v>432</v>
      </c>
      <c r="EGL48" s="612" t="s">
        <v>898</v>
      </c>
      <c r="EGM48" s="612" t="s">
        <v>432</v>
      </c>
      <c r="EGN48" s="612" t="s">
        <v>898</v>
      </c>
      <c r="EGO48" s="612" t="s">
        <v>432</v>
      </c>
      <c r="EGP48" s="612" t="s">
        <v>898</v>
      </c>
      <c r="EGQ48" s="612" t="s">
        <v>432</v>
      </c>
      <c r="EGR48" s="612" t="s">
        <v>898</v>
      </c>
      <c r="EGS48" s="612" t="s">
        <v>432</v>
      </c>
      <c r="EGT48" s="612" t="s">
        <v>898</v>
      </c>
      <c r="EGU48" s="612" t="s">
        <v>432</v>
      </c>
      <c r="EGV48" s="612" t="s">
        <v>898</v>
      </c>
      <c r="EGW48" s="612" t="s">
        <v>432</v>
      </c>
      <c r="EGX48" s="612" t="s">
        <v>898</v>
      </c>
      <c r="EGY48" s="612" t="s">
        <v>432</v>
      </c>
      <c r="EGZ48" s="612" t="s">
        <v>898</v>
      </c>
      <c r="EHA48" s="612" t="s">
        <v>432</v>
      </c>
      <c r="EHB48" s="612" t="s">
        <v>898</v>
      </c>
      <c r="EHC48" s="612" t="s">
        <v>432</v>
      </c>
      <c r="EHD48" s="612" t="s">
        <v>898</v>
      </c>
      <c r="EHE48" s="612" t="s">
        <v>432</v>
      </c>
      <c r="EHF48" s="612" t="s">
        <v>898</v>
      </c>
      <c r="EHG48" s="612" t="s">
        <v>432</v>
      </c>
      <c r="EHH48" s="612" t="s">
        <v>898</v>
      </c>
      <c r="EHI48" s="612" t="s">
        <v>432</v>
      </c>
      <c r="EHJ48" s="612" t="s">
        <v>898</v>
      </c>
      <c r="EHK48" s="612" t="s">
        <v>432</v>
      </c>
      <c r="EHL48" s="612" t="s">
        <v>898</v>
      </c>
      <c r="EHM48" s="612" t="s">
        <v>432</v>
      </c>
      <c r="EHN48" s="612" t="s">
        <v>898</v>
      </c>
      <c r="EHO48" s="612" t="s">
        <v>432</v>
      </c>
      <c r="EHP48" s="612" t="s">
        <v>898</v>
      </c>
      <c r="EHQ48" s="612" t="s">
        <v>432</v>
      </c>
      <c r="EHR48" s="612" t="s">
        <v>898</v>
      </c>
      <c r="EHS48" s="612" t="s">
        <v>432</v>
      </c>
      <c r="EHT48" s="612" t="s">
        <v>898</v>
      </c>
      <c r="EHU48" s="612" t="s">
        <v>432</v>
      </c>
      <c r="EHV48" s="612" t="s">
        <v>898</v>
      </c>
      <c r="EHW48" s="612" t="s">
        <v>432</v>
      </c>
      <c r="EHX48" s="612" t="s">
        <v>898</v>
      </c>
      <c r="EHY48" s="612" t="s">
        <v>432</v>
      </c>
      <c r="EHZ48" s="612" t="s">
        <v>898</v>
      </c>
      <c r="EIA48" s="612" t="s">
        <v>432</v>
      </c>
      <c r="EIB48" s="612" t="s">
        <v>898</v>
      </c>
      <c r="EIC48" s="612" t="s">
        <v>432</v>
      </c>
      <c r="EID48" s="612" t="s">
        <v>898</v>
      </c>
      <c r="EIE48" s="612" t="s">
        <v>432</v>
      </c>
      <c r="EIF48" s="612" t="s">
        <v>898</v>
      </c>
      <c r="EIG48" s="612" t="s">
        <v>432</v>
      </c>
      <c r="EIH48" s="612" t="s">
        <v>898</v>
      </c>
      <c r="EII48" s="612" t="s">
        <v>432</v>
      </c>
      <c r="EIJ48" s="612" t="s">
        <v>898</v>
      </c>
      <c r="EIK48" s="612" t="s">
        <v>432</v>
      </c>
      <c r="EIL48" s="612" t="s">
        <v>898</v>
      </c>
      <c r="EIM48" s="612" t="s">
        <v>432</v>
      </c>
      <c r="EIN48" s="612" t="s">
        <v>898</v>
      </c>
      <c r="EIO48" s="612" t="s">
        <v>432</v>
      </c>
      <c r="EIP48" s="612" t="s">
        <v>898</v>
      </c>
      <c r="EIQ48" s="612" t="s">
        <v>432</v>
      </c>
      <c r="EIR48" s="612" t="s">
        <v>898</v>
      </c>
      <c r="EIS48" s="612" t="s">
        <v>432</v>
      </c>
      <c r="EIT48" s="612" t="s">
        <v>898</v>
      </c>
      <c r="EIU48" s="612" t="s">
        <v>432</v>
      </c>
      <c r="EIV48" s="612" t="s">
        <v>898</v>
      </c>
      <c r="EIW48" s="612" t="s">
        <v>432</v>
      </c>
      <c r="EIX48" s="612" t="s">
        <v>898</v>
      </c>
      <c r="EIY48" s="612" t="s">
        <v>432</v>
      </c>
      <c r="EIZ48" s="612" t="s">
        <v>898</v>
      </c>
      <c r="EJA48" s="612" t="s">
        <v>432</v>
      </c>
      <c r="EJB48" s="612" t="s">
        <v>898</v>
      </c>
      <c r="EJC48" s="612" t="s">
        <v>432</v>
      </c>
      <c r="EJD48" s="612" t="s">
        <v>898</v>
      </c>
      <c r="EJE48" s="612" t="s">
        <v>432</v>
      </c>
      <c r="EJF48" s="612" t="s">
        <v>898</v>
      </c>
      <c r="EJG48" s="612" t="s">
        <v>432</v>
      </c>
      <c r="EJH48" s="612" t="s">
        <v>898</v>
      </c>
      <c r="EJI48" s="612" t="s">
        <v>432</v>
      </c>
      <c r="EJJ48" s="612" t="s">
        <v>898</v>
      </c>
      <c r="EJK48" s="612" t="s">
        <v>432</v>
      </c>
      <c r="EJL48" s="612" t="s">
        <v>898</v>
      </c>
      <c r="EJM48" s="612" t="s">
        <v>432</v>
      </c>
      <c r="EJN48" s="612" t="s">
        <v>898</v>
      </c>
      <c r="EJO48" s="612" t="s">
        <v>432</v>
      </c>
      <c r="EJP48" s="612" t="s">
        <v>898</v>
      </c>
      <c r="EJQ48" s="612" t="s">
        <v>432</v>
      </c>
      <c r="EJR48" s="612" t="s">
        <v>898</v>
      </c>
      <c r="EJS48" s="612" t="s">
        <v>432</v>
      </c>
      <c r="EJT48" s="612" t="s">
        <v>898</v>
      </c>
      <c r="EJU48" s="612" t="s">
        <v>432</v>
      </c>
      <c r="EJV48" s="612" t="s">
        <v>898</v>
      </c>
      <c r="EJW48" s="612" t="s">
        <v>432</v>
      </c>
      <c r="EJX48" s="612" t="s">
        <v>898</v>
      </c>
      <c r="EJY48" s="612" t="s">
        <v>432</v>
      </c>
      <c r="EJZ48" s="612" t="s">
        <v>898</v>
      </c>
      <c r="EKA48" s="612" t="s">
        <v>432</v>
      </c>
      <c r="EKB48" s="612" t="s">
        <v>898</v>
      </c>
      <c r="EKC48" s="612" t="s">
        <v>432</v>
      </c>
      <c r="EKD48" s="612" t="s">
        <v>898</v>
      </c>
      <c r="EKE48" s="612" t="s">
        <v>432</v>
      </c>
      <c r="EKF48" s="612" t="s">
        <v>898</v>
      </c>
      <c r="EKG48" s="612" t="s">
        <v>432</v>
      </c>
      <c r="EKH48" s="612" t="s">
        <v>898</v>
      </c>
      <c r="EKI48" s="612" t="s">
        <v>432</v>
      </c>
      <c r="EKJ48" s="612" t="s">
        <v>898</v>
      </c>
      <c r="EKK48" s="612" t="s">
        <v>432</v>
      </c>
      <c r="EKL48" s="612" t="s">
        <v>898</v>
      </c>
      <c r="EKM48" s="612" t="s">
        <v>432</v>
      </c>
      <c r="EKN48" s="612" t="s">
        <v>898</v>
      </c>
      <c r="EKO48" s="612" t="s">
        <v>432</v>
      </c>
      <c r="EKP48" s="612" t="s">
        <v>898</v>
      </c>
      <c r="EKQ48" s="612" t="s">
        <v>432</v>
      </c>
      <c r="EKR48" s="612" t="s">
        <v>898</v>
      </c>
      <c r="EKS48" s="612" t="s">
        <v>432</v>
      </c>
      <c r="EKT48" s="612" t="s">
        <v>898</v>
      </c>
      <c r="EKU48" s="612" t="s">
        <v>432</v>
      </c>
      <c r="EKV48" s="612" t="s">
        <v>898</v>
      </c>
      <c r="EKW48" s="612" t="s">
        <v>432</v>
      </c>
      <c r="EKX48" s="612" t="s">
        <v>898</v>
      </c>
      <c r="EKY48" s="612" t="s">
        <v>432</v>
      </c>
      <c r="EKZ48" s="612" t="s">
        <v>898</v>
      </c>
      <c r="ELA48" s="612" t="s">
        <v>432</v>
      </c>
      <c r="ELB48" s="612" t="s">
        <v>898</v>
      </c>
      <c r="ELC48" s="612" t="s">
        <v>432</v>
      </c>
      <c r="ELD48" s="612" t="s">
        <v>898</v>
      </c>
      <c r="ELE48" s="612" t="s">
        <v>432</v>
      </c>
      <c r="ELF48" s="612" t="s">
        <v>898</v>
      </c>
      <c r="ELG48" s="612" t="s">
        <v>432</v>
      </c>
      <c r="ELH48" s="612" t="s">
        <v>898</v>
      </c>
      <c r="ELI48" s="612" t="s">
        <v>432</v>
      </c>
      <c r="ELJ48" s="612" t="s">
        <v>898</v>
      </c>
      <c r="ELK48" s="612" t="s">
        <v>432</v>
      </c>
      <c r="ELL48" s="612" t="s">
        <v>898</v>
      </c>
      <c r="ELM48" s="612" t="s">
        <v>432</v>
      </c>
      <c r="ELN48" s="612" t="s">
        <v>898</v>
      </c>
      <c r="ELO48" s="612" t="s">
        <v>432</v>
      </c>
      <c r="ELP48" s="612" t="s">
        <v>898</v>
      </c>
      <c r="ELQ48" s="612" t="s">
        <v>432</v>
      </c>
      <c r="ELR48" s="612" t="s">
        <v>898</v>
      </c>
      <c r="ELS48" s="612" t="s">
        <v>432</v>
      </c>
      <c r="ELT48" s="612" t="s">
        <v>898</v>
      </c>
      <c r="ELU48" s="612" t="s">
        <v>432</v>
      </c>
      <c r="ELV48" s="612" t="s">
        <v>898</v>
      </c>
      <c r="ELW48" s="612" t="s">
        <v>432</v>
      </c>
      <c r="ELX48" s="612" t="s">
        <v>898</v>
      </c>
      <c r="ELY48" s="612" t="s">
        <v>432</v>
      </c>
      <c r="ELZ48" s="612" t="s">
        <v>898</v>
      </c>
      <c r="EMA48" s="612" t="s">
        <v>432</v>
      </c>
      <c r="EMB48" s="612" t="s">
        <v>898</v>
      </c>
      <c r="EMC48" s="612" t="s">
        <v>432</v>
      </c>
      <c r="EMD48" s="612" t="s">
        <v>898</v>
      </c>
      <c r="EME48" s="612" t="s">
        <v>432</v>
      </c>
      <c r="EMF48" s="612" t="s">
        <v>898</v>
      </c>
      <c r="EMG48" s="612" t="s">
        <v>432</v>
      </c>
      <c r="EMH48" s="612" t="s">
        <v>898</v>
      </c>
      <c r="EMI48" s="612" t="s">
        <v>432</v>
      </c>
      <c r="EMJ48" s="612" t="s">
        <v>898</v>
      </c>
      <c r="EMK48" s="612" t="s">
        <v>432</v>
      </c>
      <c r="EML48" s="612" t="s">
        <v>898</v>
      </c>
      <c r="EMM48" s="612" t="s">
        <v>432</v>
      </c>
      <c r="EMN48" s="612" t="s">
        <v>898</v>
      </c>
      <c r="EMO48" s="612" t="s">
        <v>432</v>
      </c>
      <c r="EMP48" s="612" t="s">
        <v>898</v>
      </c>
      <c r="EMQ48" s="612" t="s">
        <v>432</v>
      </c>
      <c r="EMR48" s="612" t="s">
        <v>898</v>
      </c>
      <c r="EMS48" s="612" t="s">
        <v>432</v>
      </c>
      <c r="EMT48" s="612" t="s">
        <v>898</v>
      </c>
      <c r="EMU48" s="612" t="s">
        <v>432</v>
      </c>
      <c r="EMV48" s="612" t="s">
        <v>898</v>
      </c>
      <c r="EMW48" s="612" t="s">
        <v>432</v>
      </c>
      <c r="EMX48" s="612" t="s">
        <v>898</v>
      </c>
      <c r="EMY48" s="612" t="s">
        <v>432</v>
      </c>
      <c r="EMZ48" s="612" t="s">
        <v>898</v>
      </c>
      <c r="ENA48" s="612" t="s">
        <v>432</v>
      </c>
      <c r="ENB48" s="612" t="s">
        <v>898</v>
      </c>
      <c r="ENC48" s="612" t="s">
        <v>432</v>
      </c>
      <c r="END48" s="612" t="s">
        <v>898</v>
      </c>
      <c r="ENE48" s="612" t="s">
        <v>432</v>
      </c>
      <c r="ENF48" s="612" t="s">
        <v>898</v>
      </c>
      <c r="ENG48" s="612" t="s">
        <v>432</v>
      </c>
      <c r="ENH48" s="612" t="s">
        <v>898</v>
      </c>
      <c r="ENI48" s="612" t="s">
        <v>432</v>
      </c>
      <c r="ENJ48" s="612" t="s">
        <v>898</v>
      </c>
      <c r="ENK48" s="612" t="s">
        <v>432</v>
      </c>
      <c r="ENL48" s="612" t="s">
        <v>898</v>
      </c>
      <c r="ENM48" s="612" t="s">
        <v>432</v>
      </c>
      <c r="ENN48" s="612" t="s">
        <v>898</v>
      </c>
      <c r="ENO48" s="612" t="s">
        <v>432</v>
      </c>
      <c r="ENP48" s="612" t="s">
        <v>898</v>
      </c>
      <c r="ENQ48" s="612" t="s">
        <v>432</v>
      </c>
      <c r="ENR48" s="612" t="s">
        <v>898</v>
      </c>
      <c r="ENS48" s="612" t="s">
        <v>432</v>
      </c>
      <c r="ENT48" s="612" t="s">
        <v>898</v>
      </c>
      <c r="ENU48" s="612" t="s">
        <v>432</v>
      </c>
      <c r="ENV48" s="612" t="s">
        <v>898</v>
      </c>
      <c r="ENW48" s="612" t="s">
        <v>432</v>
      </c>
      <c r="ENX48" s="612" t="s">
        <v>898</v>
      </c>
      <c r="ENY48" s="612" t="s">
        <v>432</v>
      </c>
      <c r="ENZ48" s="612" t="s">
        <v>898</v>
      </c>
      <c r="EOA48" s="612" t="s">
        <v>432</v>
      </c>
      <c r="EOB48" s="612" t="s">
        <v>898</v>
      </c>
      <c r="EOC48" s="612" t="s">
        <v>432</v>
      </c>
      <c r="EOD48" s="612" t="s">
        <v>898</v>
      </c>
      <c r="EOE48" s="612" t="s">
        <v>432</v>
      </c>
      <c r="EOF48" s="612" t="s">
        <v>898</v>
      </c>
      <c r="EOG48" s="612" t="s">
        <v>432</v>
      </c>
      <c r="EOH48" s="612" t="s">
        <v>898</v>
      </c>
      <c r="EOI48" s="612" t="s">
        <v>432</v>
      </c>
      <c r="EOJ48" s="612" t="s">
        <v>898</v>
      </c>
      <c r="EOK48" s="612" t="s">
        <v>432</v>
      </c>
      <c r="EOL48" s="612" t="s">
        <v>898</v>
      </c>
      <c r="EOM48" s="612" t="s">
        <v>432</v>
      </c>
      <c r="EON48" s="612" t="s">
        <v>898</v>
      </c>
      <c r="EOO48" s="612" t="s">
        <v>432</v>
      </c>
      <c r="EOP48" s="612" t="s">
        <v>898</v>
      </c>
      <c r="EOQ48" s="612" t="s">
        <v>432</v>
      </c>
      <c r="EOR48" s="612" t="s">
        <v>898</v>
      </c>
      <c r="EOS48" s="612" t="s">
        <v>432</v>
      </c>
      <c r="EOT48" s="612" t="s">
        <v>898</v>
      </c>
      <c r="EOU48" s="612" t="s">
        <v>432</v>
      </c>
      <c r="EOV48" s="612" t="s">
        <v>898</v>
      </c>
      <c r="EOW48" s="612" t="s">
        <v>432</v>
      </c>
      <c r="EOX48" s="612" t="s">
        <v>898</v>
      </c>
      <c r="EOY48" s="612" t="s">
        <v>432</v>
      </c>
      <c r="EOZ48" s="612" t="s">
        <v>898</v>
      </c>
      <c r="EPA48" s="612" t="s">
        <v>432</v>
      </c>
      <c r="EPB48" s="612" t="s">
        <v>898</v>
      </c>
      <c r="EPC48" s="612" t="s">
        <v>432</v>
      </c>
      <c r="EPD48" s="612" t="s">
        <v>898</v>
      </c>
      <c r="EPE48" s="612" t="s">
        <v>432</v>
      </c>
      <c r="EPF48" s="612" t="s">
        <v>898</v>
      </c>
      <c r="EPG48" s="612" t="s">
        <v>432</v>
      </c>
      <c r="EPH48" s="612" t="s">
        <v>898</v>
      </c>
      <c r="EPI48" s="612" t="s">
        <v>432</v>
      </c>
      <c r="EPJ48" s="612" t="s">
        <v>898</v>
      </c>
      <c r="EPK48" s="612" t="s">
        <v>432</v>
      </c>
      <c r="EPL48" s="612" t="s">
        <v>898</v>
      </c>
      <c r="EPM48" s="612" t="s">
        <v>432</v>
      </c>
      <c r="EPN48" s="612" t="s">
        <v>898</v>
      </c>
      <c r="EPO48" s="612" t="s">
        <v>432</v>
      </c>
      <c r="EPP48" s="612" t="s">
        <v>898</v>
      </c>
      <c r="EPQ48" s="612" t="s">
        <v>432</v>
      </c>
      <c r="EPR48" s="612" t="s">
        <v>898</v>
      </c>
      <c r="EPS48" s="612" t="s">
        <v>432</v>
      </c>
      <c r="EPT48" s="612" t="s">
        <v>898</v>
      </c>
      <c r="EPU48" s="612" t="s">
        <v>432</v>
      </c>
      <c r="EPV48" s="612" t="s">
        <v>898</v>
      </c>
      <c r="EPW48" s="612" t="s">
        <v>432</v>
      </c>
      <c r="EPX48" s="612" t="s">
        <v>898</v>
      </c>
      <c r="EPY48" s="612" t="s">
        <v>432</v>
      </c>
      <c r="EPZ48" s="612" t="s">
        <v>898</v>
      </c>
      <c r="EQA48" s="612" t="s">
        <v>432</v>
      </c>
      <c r="EQB48" s="612" t="s">
        <v>898</v>
      </c>
      <c r="EQC48" s="612" t="s">
        <v>432</v>
      </c>
      <c r="EQD48" s="612" t="s">
        <v>898</v>
      </c>
      <c r="EQE48" s="612" t="s">
        <v>432</v>
      </c>
      <c r="EQF48" s="612" t="s">
        <v>898</v>
      </c>
      <c r="EQG48" s="612" t="s">
        <v>432</v>
      </c>
      <c r="EQH48" s="612" t="s">
        <v>898</v>
      </c>
      <c r="EQI48" s="612" t="s">
        <v>432</v>
      </c>
      <c r="EQJ48" s="612" t="s">
        <v>898</v>
      </c>
      <c r="EQK48" s="612" t="s">
        <v>432</v>
      </c>
      <c r="EQL48" s="612" t="s">
        <v>898</v>
      </c>
      <c r="EQM48" s="612" t="s">
        <v>432</v>
      </c>
      <c r="EQN48" s="612" t="s">
        <v>898</v>
      </c>
      <c r="EQO48" s="612" t="s">
        <v>432</v>
      </c>
      <c r="EQP48" s="612" t="s">
        <v>898</v>
      </c>
      <c r="EQQ48" s="612" t="s">
        <v>432</v>
      </c>
      <c r="EQR48" s="612" t="s">
        <v>898</v>
      </c>
      <c r="EQS48" s="612" t="s">
        <v>432</v>
      </c>
      <c r="EQT48" s="612" t="s">
        <v>898</v>
      </c>
      <c r="EQU48" s="612" t="s">
        <v>432</v>
      </c>
      <c r="EQV48" s="612" t="s">
        <v>898</v>
      </c>
      <c r="EQW48" s="612" t="s">
        <v>432</v>
      </c>
      <c r="EQX48" s="612" t="s">
        <v>898</v>
      </c>
      <c r="EQY48" s="612" t="s">
        <v>432</v>
      </c>
      <c r="EQZ48" s="612" t="s">
        <v>898</v>
      </c>
      <c r="ERA48" s="612" t="s">
        <v>432</v>
      </c>
      <c r="ERB48" s="612" t="s">
        <v>898</v>
      </c>
      <c r="ERC48" s="612" t="s">
        <v>432</v>
      </c>
      <c r="ERD48" s="612" t="s">
        <v>898</v>
      </c>
      <c r="ERE48" s="612" t="s">
        <v>432</v>
      </c>
      <c r="ERF48" s="612" t="s">
        <v>898</v>
      </c>
      <c r="ERG48" s="612" t="s">
        <v>432</v>
      </c>
      <c r="ERH48" s="612" t="s">
        <v>898</v>
      </c>
      <c r="ERI48" s="612" t="s">
        <v>432</v>
      </c>
      <c r="ERJ48" s="612" t="s">
        <v>898</v>
      </c>
      <c r="ERK48" s="612" t="s">
        <v>432</v>
      </c>
      <c r="ERL48" s="612" t="s">
        <v>898</v>
      </c>
      <c r="ERM48" s="612" t="s">
        <v>432</v>
      </c>
      <c r="ERN48" s="612" t="s">
        <v>898</v>
      </c>
      <c r="ERO48" s="612" t="s">
        <v>432</v>
      </c>
      <c r="ERP48" s="612" t="s">
        <v>898</v>
      </c>
      <c r="ERQ48" s="612" t="s">
        <v>432</v>
      </c>
      <c r="ERR48" s="612" t="s">
        <v>898</v>
      </c>
      <c r="ERS48" s="612" t="s">
        <v>432</v>
      </c>
      <c r="ERT48" s="612" t="s">
        <v>898</v>
      </c>
      <c r="ERU48" s="612" t="s">
        <v>432</v>
      </c>
      <c r="ERV48" s="612" t="s">
        <v>898</v>
      </c>
      <c r="ERW48" s="612" t="s">
        <v>432</v>
      </c>
      <c r="ERX48" s="612" t="s">
        <v>898</v>
      </c>
      <c r="ERY48" s="612" t="s">
        <v>432</v>
      </c>
      <c r="ERZ48" s="612" t="s">
        <v>898</v>
      </c>
      <c r="ESA48" s="612" t="s">
        <v>432</v>
      </c>
      <c r="ESB48" s="612" t="s">
        <v>898</v>
      </c>
      <c r="ESC48" s="612" t="s">
        <v>432</v>
      </c>
      <c r="ESD48" s="612" t="s">
        <v>898</v>
      </c>
      <c r="ESE48" s="612" t="s">
        <v>432</v>
      </c>
      <c r="ESF48" s="612" t="s">
        <v>898</v>
      </c>
      <c r="ESG48" s="612" t="s">
        <v>432</v>
      </c>
      <c r="ESH48" s="612" t="s">
        <v>898</v>
      </c>
      <c r="ESI48" s="612" t="s">
        <v>432</v>
      </c>
      <c r="ESJ48" s="612" t="s">
        <v>898</v>
      </c>
      <c r="ESK48" s="612" t="s">
        <v>432</v>
      </c>
      <c r="ESL48" s="612" t="s">
        <v>898</v>
      </c>
      <c r="ESM48" s="612" t="s">
        <v>432</v>
      </c>
      <c r="ESN48" s="612" t="s">
        <v>898</v>
      </c>
      <c r="ESO48" s="612" t="s">
        <v>432</v>
      </c>
      <c r="ESP48" s="612" t="s">
        <v>898</v>
      </c>
      <c r="ESQ48" s="612" t="s">
        <v>432</v>
      </c>
      <c r="ESR48" s="612" t="s">
        <v>898</v>
      </c>
      <c r="ESS48" s="612" t="s">
        <v>432</v>
      </c>
      <c r="EST48" s="612" t="s">
        <v>898</v>
      </c>
      <c r="ESU48" s="612" t="s">
        <v>432</v>
      </c>
      <c r="ESV48" s="612" t="s">
        <v>898</v>
      </c>
      <c r="ESW48" s="612" t="s">
        <v>432</v>
      </c>
      <c r="ESX48" s="612" t="s">
        <v>898</v>
      </c>
      <c r="ESY48" s="612" t="s">
        <v>432</v>
      </c>
      <c r="ESZ48" s="612" t="s">
        <v>898</v>
      </c>
      <c r="ETA48" s="612" t="s">
        <v>432</v>
      </c>
      <c r="ETB48" s="612" t="s">
        <v>898</v>
      </c>
      <c r="ETC48" s="612" t="s">
        <v>432</v>
      </c>
      <c r="ETD48" s="612" t="s">
        <v>898</v>
      </c>
      <c r="ETE48" s="612" t="s">
        <v>432</v>
      </c>
      <c r="ETF48" s="612" t="s">
        <v>898</v>
      </c>
      <c r="ETG48" s="612" t="s">
        <v>432</v>
      </c>
      <c r="ETH48" s="612" t="s">
        <v>898</v>
      </c>
      <c r="ETI48" s="612" t="s">
        <v>432</v>
      </c>
      <c r="ETJ48" s="612" t="s">
        <v>898</v>
      </c>
      <c r="ETK48" s="612" t="s">
        <v>432</v>
      </c>
      <c r="ETL48" s="612" t="s">
        <v>898</v>
      </c>
      <c r="ETM48" s="612" t="s">
        <v>432</v>
      </c>
      <c r="ETN48" s="612" t="s">
        <v>898</v>
      </c>
      <c r="ETO48" s="612" t="s">
        <v>432</v>
      </c>
      <c r="ETP48" s="612" t="s">
        <v>898</v>
      </c>
      <c r="ETQ48" s="612" t="s">
        <v>432</v>
      </c>
      <c r="ETR48" s="612" t="s">
        <v>898</v>
      </c>
      <c r="ETS48" s="612" t="s">
        <v>432</v>
      </c>
      <c r="ETT48" s="612" t="s">
        <v>898</v>
      </c>
      <c r="ETU48" s="612" t="s">
        <v>432</v>
      </c>
      <c r="ETV48" s="612" t="s">
        <v>898</v>
      </c>
      <c r="ETW48" s="612" t="s">
        <v>432</v>
      </c>
      <c r="ETX48" s="612" t="s">
        <v>898</v>
      </c>
      <c r="ETY48" s="612" t="s">
        <v>432</v>
      </c>
      <c r="ETZ48" s="612" t="s">
        <v>898</v>
      </c>
      <c r="EUA48" s="612" t="s">
        <v>432</v>
      </c>
      <c r="EUB48" s="612" t="s">
        <v>898</v>
      </c>
      <c r="EUC48" s="612" t="s">
        <v>432</v>
      </c>
      <c r="EUD48" s="612" t="s">
        <v>898</v>
      </c>
      <c r="EUE48" s="612" t="s">
        <v>432</v>
      </c>
      <c r="EUF48" s="612" t="s">
        <v>898</v>
      </c>
      <c r="EUG48" s="612" t="s">
        <v>432</v>
      </c>
      <c r="EUH48" s="612" t="s">
        <v>898</v>
      </c>
      <c r="EUI48" s="612" t="s">
        <v>432</v>
      </c>
      <c r="EUJ48" s="612" t="s">
        <v>898</v>
      </c>
      <c r="EUK48" s="612" t="s">
        <v>432</v>
      </c>
      <c r="EUL48" s="612" t="s">
        <v>898</v>
      </c>
      <c r="EUM48" s="612" t="s">
        <v>432</v>
      </c>
      <c r="EUN48" s="612" t="s">
        <v>898</v>
      </c>
      <c r="EUO48" s="612" t="s">
        <v>432</v>
      </c>
      <c r="EUP48" s="612" t="s">
        <v>898</v>
      </c>
      <c r="EUQ48" s="612" t="s">
        <v>432</v>
      </c>
      <c r="EUR48" s="612" t="s">
        <v>898</v>
      </c>
      <c r="EUS48" s="612" t="s">
        <v>432</v>
      </c>
      <c r="EUT48" s="612" t="s">
        <v>898</v>
      </c>
      <c r="EUU48" s="612" t="s">
        <v>432</v>
      </c>
      <c r="EUV48" s="612" t="s">
        <v>898</v>
      </c>
      <c r="EUW48" s="612" t="s">
        <v>432</v>
      </c>
      <c r="EUX48" s="612" t="s">
        <v>898</v>
      </c>
      <c r="EUY48" s="612" t="s">
        <v>432</v>
      </c>
      <c r="EUZ48" s="612" t="s">
        <v>898</v>
      </c>
      <c r="EVA48" s="612" t="s">
        <v>432</v>
      </c>
      <c r="EVB48" s="612" t="s">
        <v>898</v>
      </c>
      <c r="EVC48" s="612" t="s">
        <v>432</v>
      </c>
      <c r="EVD48" s="612" t="s">
        <v>898</v>
      </c>
      <c r="EVE48" s="612" t="s">
        <v>432</v>
      </c>
      <c r="EVF48" s="612" t="s">
        <v>898</v>
      </c>
      <c r="EVG48" s="612" t="s">
        <v>432</v>
      </c>
      <c r="EVH48" s="612" t="s">
        <v>898</v>
      </c>
      <c r="EVI48" s="612" t="s">
        <v>432</v>
      </c>
      <c r="EVJ48" s="612" t="s">
        <v>898</v>
      </c>
      <c r="EVK48" s="612" t="s">
        <v>432</v>
      </c>
      <c r="EVL48" s="612" t="s">
        <v>898</v>
      </c>
      <c r="EVM48" s="612" t="s">
        <v>432</v>
      </c>
      <c r="EVN48" s="612" t="s">
        <v>898</v>
      </c>
      <c r="EVO48" s="612" t="s">
        <v>432</v>
      </c>
      <c r="EVP48" s="612" t="s">
        <v>898</v>
      </c>
      <c r="EVQ48" s="612" t="s">
        <v>432</v>
      </c>
      <c r="EVR48" s="612" t="s">
        <v>898</v>
      </c>
      <c r="EVS48" s="612" t="s">
        <v>432</v>
      </c>
      <c r="EVT48" s="612" t="s">
        <v>898</v>
      </c>
      <c r="EVU48" s="612" t="s">
        <v>432</v>
      </c>
      <c r="EVV48" s="612" t="s">
        <v>898</v>
      </c>
      <c r="EVW48" s="612" t="s">
        <v>432</v>
      </c>
      <c r="EVX48" s="612" t="s">
        <v>898</v>
      </c>
      <c r="EVY48" s="612" t="s">
        <v>432</v>
      </c>
      <c r="EVZ48" s="612" t="s">
        <v>898</v>
      </c>
      <c r="EWA48" s="612" t="s">
        <v>432</v>
      </c>
      <c r="EWB48" s="612" t="s">
        <v>898</v>
      </c>
      <c r="EWC48" s="612" t="s">
        <v>432</v>
      </c>
      <c r="EWD48" s="612" t="s">
        <v>898</v>
      </c>
      <c r="EWE48" s="612" t="s">
        <v>432</v>
      </c>
      <c r="EWF48" s="612" t="s">
        <v>898</v>
      </c>
      <c r="EWG48" s="612" t="s">
        <v>432</v>
      </c>
      <c r="EWH48" s="612" t="s">
        <v>898</v>
      </c>
      <c r="EWI48" s="612" t="s">
        <v>432</v>
      </c>
      <c r="EWJ48" s="612" t="s">
        <v>898</v>
      </c>
      <c r="EWK48" s="612" t="s">
        <v>432</v>
      </c>
      <c r="EWL48" s="612" t="s">
        <v>898</v>
      </c>
      <c r="EWM48" s="612" t="s">
        <v>432</v>
      </c>
      <c r="EWN48" s="612" t="s">
        <v>898</v>
      </c>
      <c r="EWO48" s="612" t="s">
        <v>432</v>
      </c>
      <c r="EWP48" s="612" t="s">
        <v>898</v>
      </c>
      <c r="EWQ48" s="612" t="s">
        <v>432</v>
      </c>
      <c r="EWR48" s="612" t="s">
        <v>898</v>
      </c>
      <c r="EWS48" s="612" t="s">
        <v>432</v>
      </c>
      <c r="EWT48" s="612" t="s">
        <v>898</v>
      </c>
      <c r="EWU48" s="612" t="s">
        <v>432</v>
      </c>
      <c r="EWV48" s="612" t="s">
        <v>898</v>
      </c>
      <c r="EWW48" s="612" t="s">
        <v>432</v>
      </c>
      <c r="EWX48" s="612" t="s">
        <v>898</v>
      </c>
      <c r="EWY48" s="612" t="s">
        <v>432</v>
      </c>
      <c r="EWZ48" s="612" t="s">
        <v>898</v>
      </c>
      <c r="EXA48" s="612" t="s">
        <v>432</v>
      </c>
      <c r="EXB48" s="612" t="s">
        <v>898</v>
      </c>
      <c r="EXC48" s="612" t="s">
        <v>432</v>
      </c>
      <c r="EXD48" s="612" t="s">
        <v>898</v>
      </c>
      <c r="EXE48" s="612" t="s">
        <v>432</v>
      </c>
      <c r="EXF48" s="612" t="s">
        <v>898</v>
      </c>
      <c r="EXG48" s="612" t="s">
        <v>432</v>
      </c>
      <c r="EXH48" s="612" t="s">
        <v>898</v>
      </c>
      <c r="EXI48" s="612" t="s">
        <v>432</v>
      </c>
      <c r="EXJ48" s="612" t="s">
        <v>898</v>
      </c>
      <c r="EXK48" s="612" t="s">
        <v>432</v>
      </c>
      <c r="EXL48" s="612" t="s">
        <v>898</v>
      </c>
      <c r="EXM48" s="612" t="s">
        <v>432</v>
      </c>
      <c r="EXN48" s="612" t="s">
        <v>898</v>
      </c>
      <c r="EXO48" s="612" t="s">
        <v>432</v>
      </c>
      <c r="EXP48" s="612" t="s">
        <v>898</v>
      </c>
      <c r="EXQ48" s="612" t="s">
        <v>432</v>
      </c>
      <c r="EXR48" s="612" t="s">
        <v>898</v>
      </c>
      <c r="EXS48" s="612" t="s">
        <v>432</v>
      </c>
      <c r="EXT48" s="612" t="s">
        <v>898</v>
      </c>
      <c r="EXU48" s="612" t="s">
        <v>432</v>
      </c>
      <c r="EXV48" s="612" t="s">
        <v>898</v>
      </c>
      <c r="EXW48" s="612" t="s">
        <v>432</v>
      </c>
      <c r="EXX48" s="612" t="s">
        <v>898</v>
      </c>
      <c r="EXY48" s="612" t="s">
        <v>432</v>
      </c>
      <c r="EXZ48" s="612" t="s">
        <v>898</v>
      </c>
      <c r="EYA48" s="612" t="s">
        <v>432</v>
      </c>
      <c r="EYB48" s="612" t="s">
        <v>898</v>
      </c>
      <c r="EYC48" s="612" t="s">
        <v>432</v>
      </c>
      <c r="EYD48" s="612" t="s">
        <v>898</v>
      </c>
      <c r="EYE48" s="612" t="s">
        <v>432</v>
      </c>
      <c r="EYF48" s="612" t="s">
        <v>898</v>
      </c>
      <c r="EYG48" s="612" t="s">
        <v>432</v>
      </c>
      <c r="EYH48" s="612" t="s">
        <v>898</v>
      </c>
      <c r="EYI48" s="612" t="s">
        <v>432</v>
      </c>
      <c r="EYJ48" s="612" t="s">
        <v>898</v>
      </c>
      <c r="EYK48" s="612" t="s">
        <v>432</v>
      </c>
      <c r="EYL48" s="612" t="s">
        <v>898</v>
      </c>
      <c r="EYM48" s="612" t="s">
        <v>432</v>
      </c>
      <c r="EYN48" s="612" t="s">
        <v>898</v>
      </c>
      <c r="EYO48" s="612" t="s">
        <v>432</v>
      </c>
      <c r="EYP48" s="612" t="s">
        <v>898</v>
      </c>
      <c r="EYQ48" s="612" t="s">
        <v>432</v>
      </c>
      <c r="EYR48" s="612" t="s">
        <v>898</v>
      </c>
      <c r="EYS48" s="612" t="s">
        <v>432</v>
      </c>
      <c r="EYT48" s="612" t="s">
        <v>898</v>
      </c>
      <c r="EYU48" s="612" t="s">
        <v>432</v>
      </c>
      <c r="EYV48" s="612" t="s">
        <v>898</v>
      </c>
      <c r="EYW48" s="612" t="s">
        <v>432</v>
      </c>
      <c r="EYX48" s="612" t="s">
        <v>898</v>
      </c>
      <c r="EYY48" s="612" t="s">
        <v>432</v>
      </c>
      <c r="EYZ48" s="612" t="s">
        <v>898</v>
      </c>
      <c r="EZA48" s="612" t="s">
        <v>432</v>
      </c>
      <c r="EZB48" s="612" t="s">
        <v>898</v>
      </c>
      <c r="EZC48" s="612" t="s">
        <v>432</v>
      </c>
      <c r="EZD48" s="612" t="s">
        <v>898</v>
      </c>
      <c r="EZE48" s="612" t="s">
        <v>432</v>
      </c>
      <c r="EZF48" s="612" t="s">
        <v>898</v>
      </c>
      <c r="EZG48" s="612" t="s">
        <v>432</v>
      </c>
      <c r="EZH48" s="612" t="s">
        <v>898</v>
      </c>
      <c r="EZI48" s="612" t="s">
        <v>432</v>
      </c>
      <c r="EZJ48" s="612" t="s">
        <v>898</v>
      </c>
      <c r="EZK48" s="612" t="s">
        <v>432</v>
      </c>
      <c r="EZL48" s="612" t="s">
        <v>898</v>
      </c>
      <c r="EZM48" s="612" t="s">
        <v>432</v>
      </c>
      <c r="EZN48" s="612" t="s">
        <v>898</v>
      </c>
      <c r="EZO48" s="612" t="s">
        <v>432</v>
      </c>
      <c r="EZP48" s="612" t="s">
        <v>898</v>
      </c>
      <c r="EZQ48" s="612" t="s">
        <v>432</v>
      </c>
      <c r="EZR48" s="612" t="s">
        <v>898</v>
      </c>
      <c r="EZS48" s="612" t="s">
        <v>432</v>
      </c>
      <c r="EZT48" s="612" t="s">
        <v>898</v>
      </c>
      <c r="EZU48" s="612" t="s">
        <v>432</v>
      </c>
      <c r="EZV48" s="612" t="s">
        <v>898</v>
      </c>
      <c r="EZW48" s="612" t="s">
        <v>432</v>
      </c>
      <c r="EZX48" s="612" t="s">
        <v>898</v>
      </c>
      <c r="EZY48" s="612" t="s">
        <v>432</v>
      </c>
      <c r="EZZ48" s="612" t="s">
        <v>898</v>
      </c>
      <c r="FAA48" s="612" t="s">
        <v>432</v>
      </c>
      <c r="FAB48" s="612" t="s">
        <v>898</v>
      </c>
      <c r="FAC48" s="612" t="s">
        <v>432</v>
      </c>
      <c r="FAD48" s="612" t="s">
        <v>898</v>
      </c>
      <c r="FAE48" s="612" t="s">
        <v>432</v>
      </c>
      <c r="FAF48" s="612" t="s">
        <v>898</v>
      </c>
      <c r="FAG48" s="612" t="s">
        <v>432</v>
      </c>
      <c r="FAH48" s="612" t="s">
        <v>898</v>
      </c>
      <c r="FAI48" s="612" t="s">
        <v>432</v>
      </c>
      <c r="FAJ48" s="612" t="s">
        <v>898</v>
      </c>
      <c r="FAK48" s="612" t="s">
        <v>432</v>
      </c>
      <c r="FAL48" s="612" t="s">
        <v>898</v>
      </c>
      <c r="FAM48" s="612" t="s">
        <v>432</v>
      </c>
      <c r="FAN48" s="612" t="s">
        <v>898</v>
      </c>
      <c r="FAO48" s="612" t="s">
        <v>432</v>
      </c>
      <c r="FAP48" s="612" t="s">
        <v>898</v>
      </c>
      <c r="FAQ48" s="612" t="s">
        <v>432</v>
      </c>
      <c r="FAR48" s="612" t="s">
        <v>898</v>
      </c>
      <c r="FAS48" s="612" t="s">
        <v>432</v>
      </c>
      <c r="FAT48" s="612" t="s">
        <v>898</v>
      </c>
      <c r="FAU48" s="612" t="s">
        <v>432</v>
      </c>
      <c r="FAV48" s="612" t="s">
        <v>898</v>
      </c>
      <c r="FAW48" s="612" t="s">
        <v>432</v>
      </c>
      <c r="FAX48" s="612" t="s">
        <v>898</v>
      </c>
      <c r="FAY48" s="612" t="s">
        <v>432</v>
      </c>
      <c r="FAZ48" s="612" t="s">
        <v>898</v>
      </c>
      <c r="FBA48" s="612" t="s">
        <v>432</v>
      </c>
      <c r="FBB48" s="612" t="s">
        <v>898</v>
      </c>
      <c r="FBC48" s="612" t="s">
        <v>432</v>
      </c>
      <c r="FBD48" s="612" t="s">
        <v>898</v>
      </c>
      <c r="FBE48" s="612" t="s">
        <v>432</v>
      </c>
      <c r="FBF48" s="612" t="s">
        <v>898</v>
      </c>
      <c r="FBG48" s="612" t="s">
        <v>432</v>
      </c>
      <c r="FBH48" s="612" t="s">
        <v>898</v>
      </c>
      <c r="FBI48" s="612" t="s">
        <v>432</v>
      </c>
      <c r="FBJ48" s="612" t="s">
        <v>898</v>
      </c>
      <c r="FBK48" s="612" t="s">
        <v>432</v>
      </c>
      <c r="FBL48" s="612" t="s">
        <v>898</v>
      </c>
      <c r="FBM48" s="612" t="s">
        <v>432</v>
      </c>
      <c r="FBN48" s="612" t="s">
        <v>898</v>
      </c>
      <c r="FBO48" s="612" t="s">
        <v>432</v>
      </c>
      <c r="FBP48" s="612" t="s">
        <v>898</v>
      </c>
      <c r="FBQ48" s="612" t="s">
        <v>432</v>
      </c>
      <c r="FBR48" s="612" t="s">
        <v>898</v>
      </c>
      <c r="FBS48" s="612" t="s">
        <v>432</v>
      </c>
      <c r="FBT48" s="612" t="s">
        <v>898</v>
      </c>
      <c r="FBU48" s="612" t="s">
        <v>432</v>
      </c>
      <c r="FBV48" s="612" t="s">
        <v>898</v>
      </c>
      <c r="FBW48" s="612" t="s">
        <v>432</v>
      </c>
      <c r="FBX48" s="612" t="s">
        <v>898</v>
      </c>
      <c r="FBY48" s="612" t="s">
        <v>432</v>
      </c>
      <c r="FBZ48" s="612" t="s">
        <v>898</v>
      </c>
      <c r="FCA48" s="612" t="s">
        <v>432</v>
      </c>
      <c r="FCB48" s="612" t="s">
        <v>898</v>
      </c>
      <c r="FCC48" s="612" t="s">
        <v>432</v>
      </c>
      <c r="FCD48" s="612" t="s">
        <v>898</v>
      </c>
      <c r="FCE48" s="612" t="s">
        <v>432</v>
      </c>
      <c r="FCF48" s="612" t="s">
        <v>898</v>
      </c>
      <c r="FCG48" s="612" t="s">
        <v>432</v>
      </c>
      <c r="FCH48" s="612" t="s">
        <v>898</v>
      </c>
      <c r="FCI48" s="612" t="s">
        <v>432</v>
      </c>
      <c r="FCJ48" s="612" t="s">
        <v>898</v>
      </c>
      <c r="FCK48" s="612" t="s">
        <v>432</v>
      </c>
      <c r="FCL48" s="612" t="s">
        <v>898</v>
      </c>
      <c r="FCM48" s="612" t="s">
        <v>432</v>
      </c>
      <c r="FCN48" s="612" t="s">
        <v>898</v>
      </c>
      <c r="FCO48" s="612" t="s">
        <v>432</v>
      </c>
      <c r="FCP48" s="612" t="s">
        <v>898</v>
      </c>
      <c r="FCQ48" s="612" t="s">
        <v>432</v>
      </c>
      <c r="FCR48" s="612" t="s">
        <v>898</v>
      </c>
      <c r="FCS48" s="612" t="s">
        <v>432</v>
      </c>
      <c r="FCT48" s="612" t="s">
        <v>898</v>
      </c>
      <c r="FCU48" s="612" t="s">
        <v>432</v>
      </c>
      <c r="FCV48" s="612" t="s">
        <v>898</v>
      </c>
      <c r="FCW48" s="612" t="s">
        <v>432</v>
      </c>
      <c r="FCX48" s="612" t="s">
        <v>898</v>
      </c>
      <c r="FCY48" s="612" t="s">
        <v>432</v>
      </c>
      <c r="FCZ48" s="612" t="s">
        <v>898</v>
      </c>
      <c r="FDA48" s="612" t="s">
        <v>432</v>
      </c>
      <c r="FDB48" s="612" t="s">
        <v>898</v>
      </c>
      <c r="FDC48" s="612" t="s">
        <v>432</v>
      </c>
      <c r="FDD48" s="612" t="s">
        <v>898</v>
      </c>
      <c r="FDE48" s="612" t="s">
        <v>432</v>
      </c>
      <c r="FDF48" s="612" t="s">
        <v>898</v>
      </c>
      <c r="FDG48" s="612" t="s">
        <v>432</v>
      </c>
      <c r="FDH48" s="612" t="s">
        <v>898</v>
      </c>
      <c r="FDI48" s="612" t="s">
        <v>432</v>
      </c>
      <c r="FDJ48" s="612" t="s">
        <v>898</v>
      </c>
      <c r="FDK48" s="612" t="s">
        <v>432</v>
      </c>
      <c r="FDL48" s="612" t="s">
        <v>898</v>
      </c>
      <c r="FDM48" s="612" t="s">
        <v>432</v>
      </c>
      <c r="FDN48" s="612" t="s">
        <v>898</v>
      </c>
      <c r="FDO48" s="612" t="s">
        <v>432</v>
      </c>
      <c r="FDP48" s="612" t="s">
        <v>898</v>
      </c>
      <c r="FDQ48" s="612" t="s">
        <v>432</v>
      </c>
      <c r="FDR48" s="612" t="s">
        <v>898</v>
      </c>
      <c r="FDS48" s="612" t="s">
        <v>432</v>
      </c>
      <c r="FDT48" s="612" t="s">
        <v>898</v>
      </c>
      <c r="FDU48" s="612" t="s">
        <v>432</v>
      </c>
      <c r="FDV48" s="612" t="s">
        <v>898</v>
      </c>
      <c r="FDW48" s="612" t="s">
        <v>432</v>
      </c>
      <c r="FDX48" s="612" t="s">
        <v>898</v>
      </c>
      <c r="FDY48" s="612" t="s">
        <v>432</v>
      </c>
      <c r="FDZ48" s="612" t="s">
        <v>898</v>
      </c>
      <c r="FEA48" s="612" t="s">
        <v>432</v>
      </c>
      <c r="FEB48" s="612" t="s">
        <v>898</v>
      </c>
      <c r="FEC48" s="612" t="s">
        <v>432</v>
      </c>
      <c r="FED48" s="612" t="s">
        <v>898</v>
      </c>
      <c r="FEE48" s="612" t="s">
        <v>432</v>
      </c>
      <c r="FEF48" s="612" t="s">
        <v>898</v>
      </c>
      <c r="FEG48" s="612" t="s">
        <v>432</v>
      </c>
      <c r="FEH48" s="612" t="s">
        <v>898</v>
      </c>
      <c r="FEI48" s="612" t="s">
        <v>432</v>
      </c>
      <c r="FEJ48" s="612" t="s">
        <v>898</v>
      </c>
      <c r="FEK48" s="612" t="s">
        <v>432</v>
      </c>
      <c r="FEL48" s="612" t="s">
        <v>898</v>
      </c>
      <c r="FEM48" s="612" t="s">
        <v>432</v>
      </c>
      <c r="FEN48" s="612" t="s">
        <v>898</v>
      </c>
      <c r="FEO48" s="612" t="s">
        <v>432</v>
      </c>
      <c r="FEP48" s="612" t="s">
        <v>898</v>
      </c>
      <c r="FEQ48" s="612" t="s">
        <v>432</v>
      </c>
      <c r="FER48" s="612" t="s">
        <v>898</v>
      </c>
      <c r="FES48" s="612" t="s">
        <v>432</v>
      </c>
      <c r="FET48" s="612" t="s">
        <v>898</v>
      </c>
      <c r="FEU48" s="612" t="s">
        <v>432</v>
      </c>
      <c r="FEV48" s="612" t="s">
        <v>898</v>
      </c>
      <c r="FEW48" s="612" t="s">
        <v>432</v>
      </c>
      <c r="FEX48" s="612" t="s">
        <v>898</v>
      </c>
      <c r="FEY48" s="612" t="s">
        <v>432</v>
      </c>
      <c r="FEZ48" s="612" t="s">
        <v>898</v>
      </c>
      <c r="FFA48" s="612" t="s">
        <v>432</v>
      </c>
      <c r="FFB48" s="612" t="s">
        <v>898</v>
      </c>
      <c r="FFC48" s="612" t="s">
        <v>432</v>
      </c>
      <c r="FFD48" s="612" t="s">
        <v>898</v>
      </c>
      <c r="FFE48" s="612" t="s">
        <v>432</v>
      </c>
      <c r="FFF48" s="612" t="s">
        <v>898</v>
      </c>
      <c r="FFG48" s="612" t="s">
        <v>432</v>
      </c>
      <c r="FFH48" s="612" t="s">
        <v>898</v>
      </c>
      <c r="FFI48" s="612" t="s">
        <v>432</v>
      </c>
      <c r="FFJ48" s="612" t="s">
        <v>898</v>
      </c>
      <c r="FFK48" s="612" t="s">
        <v>432</v>
      </c>
      <c r="FFL48" s="612" t="s">
        <v>898</v>
      </c>
      <c r="FFM48" s="612" t="s">
        <v>432</v>
      </c>
      <c r="FFN48" s="612" t="s">
        <v>898</v>
      </c>
      <c r="FFO48" s="612" t="s">
        <v>432</v>
      </c>
      <c r="FFP48" s="612" t="s">
        <v>898</v>
      </c>
      <c r="FFQ48" s="612" t="s">
        <v>432</v>
      </c>
      <c r="FFR48" s="612" t="s">
        <v>898</v>
      </c>
      <c r="FFS48" s="612" t="s">
        <v>432</v>
      </c>
      <c r="FFT48" s="612" t="s">
        <v>898</v>
      </c>
      <c r="FFU48" s="612" t="s">
        <v>432</v>
      </c>
      <c r="FFV48" s="612" t="s">
        <v>898</v>
      </c>
      <c r="FFW48" s="612" t="s">
        <v>432</v>
      </c>
      <c r="FFX48" s="612" t="s">
        <v>898</v>
      </c>
      <c r="FFY48" s="612" t="s">
        <v>432</v>
      </c>
      <c r="FFZ48" s="612" t="s">
        <v>898</v>
      </c>
      <c r="FGA48" s="612" t="s">
        <v>432</v>
      </c>
      <c r="FGB48" s="612" t="s">
        <v>898</v>
      </c>
      <c r="FGC48" s="612" t="s">
        <v>432</v>
      </c>
      <c r="FGD48" s="612" t="s">
        <v>898</v>
      </c>
      <c r="FGE48" s="612" t="s">
        <v>432</v>
      </c>
      <c r="FGF48" s="612" t="s">
        <v>898</v>
      </c>
      <c r="FGG48" s="612" t="s">
        <v>432</v>
      </c>
      <c r="FGH48" s="612" t="s">
        <v>898</v>
      </c>
      <c r="FGI48" s="612" t="s">
        <v>432</v>
      </c>
      <c r="FGJ48" s="612" t="s">
        <v>898</v>
      </c>
      <c r="FGK48" s="612" t="s">
        <v>432</v>
      </c>
      <c r="FGL48" s="612" t="s">
        <v>898</v>
      </c>
      <c r="FGM48" s="612" t="s">
        <v>432</v>
      </c>
      <c r="FGN48" s="612" t="s">
        <v>898</v>
      </c>
      <c r="FGO48" s="612" t="s">
        <v>432</v>
      </c>
      <c r="FGP48" s="612" t="s">
        <v>898</v>
      </c>
      <c r="FGQ48" s="612" t="s">
        <v>432</v>
      </c>
      <c r="FGR48" s="612" t="s">
        <v>898</v>
      </c>
      <c r="FGS48" s="612" t="s">
        <v>432</v>
      </c>
      <c r="FGT48" s="612" t="s">
        <v>898</v>
      </c>
      <c r="FGU48" s="612" t="s">
        <v>432</v>
      </c>
      <c r="FGV48" s="612" t="s">
        <v>898</v>
      </c>
      <c r="FGW48" s="612" t="s">
        <v>432</v>
      </c>
      <c r="FGX48" s="612" t="s">
        <v>898</v>
      </c>
      <c r="FGY48" s="612" t="s">
        <v>432</v>
      </c>
      <c r="FGZ48" s="612" t="s">
        <v>898</v>
      </c>
      <c r="FHA48" s="612" t="s">
        <v>432</v>
      </c>
      <c r="FHB48" s="612" t="s">
        <v>898</v>
      </c>
      <c r="FHC48" s="612" t="s">
        <v>432</v>
      </c>
      <c r="FHD48" s="612" t="s">
        <v>898</v>
      </c>
      <c r="FHE48" s="612" t="s">
        <v>432</v>
      </c>
      <c r="FHF48" s="612" t="s">
        <v>898</v>
      </c>
      <c r="FHG48" s="612" t="s">
        <v>432</v>
      </c>
      <c r="FHH48" s="612" t="s">
        <v>898</v>
      </c>
      <c r="FHI48" s="612" t="s">
        <v>432</v>
      </c>
      <c r="FHJ48" s="612" t="s">
        <v>898</v>
      </c>
      <c r="FHK48" s="612" t="s">
        <v>432</v>
      </c>
      <c r="FHL48" s="612" t="s">
        <v>898</v>
      </c>
      <c r="FHM48" s="612" t="s">
        <v>432</v>
      </c>
      <c r="FHN48" s="612" t="s">
        <v>898</v>
      </c>
      <c r="FHO48" s="612" t="s">
        <v>432</v>
      </c>
      <c r="FHP48" s="612" t="s">
        <v>898</v>
      </c>
      <c r="FHQ48" s="612" t="s">
        <v>432</v>
      </c>
      <c r="FHR48" s="612" t="s">
        <v>898</v>
      </c>
      <c r="FHS48" s="612" t="s">
        <v>432</v>
      </c>
      <c r="FHT48" s="612" t="s">
        <v>898</v>
      </c>
      <c r="FHU48" s="612" t="s">
        <v>432</v>
      </c>
      <c r="FHV48" s="612" t="s">
        <v>898</v>
      </c>
      <c r="FHW48" s="612" t="s">
        <v>432</v>
      </c>
      <c r="FHX48" s="612" t="s">
        <v>898</v>
      </c>
      <c r="FHY48" s="612" t="s">
        <v>432</v>
      </c>
      <c r="FHZ48" s="612" t="s">
        <v>898</v>
      </c>
      <c r="FIA48" s="612" t="s">
        <v>432</v>
      </c>
      <c r="FIB48" s="612" t="s">
        <v>898</v>
      </c>
      <c r="FIC48" s="612" t="s">
        <v>432</v>
      </c>
      <c r="FID48" s="612" t="s">
        <v>898</v>
      </c>
      <c r="FIE48" s="612" t="s">
        <v>432</v>
      </c>
      <c r="FIF48" s="612" t="s">
        <v>898</v>
      </c>
      <c r="FIG48" s="612" t="s">
        <v>432</v>
      </c>
      <c r="FIH48" s="612" t="s">
        <v>898</v>
      </c>
      <c r="FII48" s="612" t="s">
        <v>432</v>
      </c>
      <c r="FIJ48" s="612" t="s">
        <v>898</v>
      </c>
      <c r="FIK48" s="612" t="s">
        <v>432</v>
      </c>
      <c r="FIL48" s="612" t="s">
        <v>898</v>
      </c>
      <c r="FIM48" s="612" t="s">
        <v>432</v>
      </c>
      <c r="FIN48" s="612" t="s">
        <v>898</v>
      </c>
      <c r="FIO48" s="612" t="s">
        <v>432</v>
      </c>
      <c r="FIP48" s="612" t="s">
        <v>898</v>
      </c>
      <c r="FIQ48" s="612" t="s">
        <v>432</v>
      </c>
      <c r="FIR48" s="612" t="s">
        <v>898</v>
      </c>
      <c r="FIS48" s="612" t="s">
        <v>432</v>
      </c>
      <c r="FIT48" s="612" t="s">
        <v>898</v>
      </c>
      <c r="FIU48" s="612" t="s">
        <v>432</v>
      </c>
      <c r="FIV48" s="612" t="s">
        <v>898</v>
      </c>
      <c r="FIW48" s="612" t="s">
        <v>432</v>
      </c>
      <c r="FIX48" s="612" t="s">
        <v>898</v>
      </c>
      <c r="FIY48" s="612" t="s">
        <v>432</v>
      </c>
      <c r="FIZ48" s="612" t="s">
        <v>898</v>
      </c>
      <c r="FJA48" s="612" t="s">
        <v>432</v>
      </c>
      <c r="FJB48" s="612" t="s">
        <v>898</v>
      </c>
      <c r="FJC48" s="612" t="s">
        <v>432</v>
      </c>
      <c r="FJD48" s="612" t="s">
        <v>898</v>
      </c>
      <c r="FJE48" s="612" t="s">
        <v>432</v>
      </c>
      <c r="FJF48" s="612" t="s">
        <v>898</v>
      </c>
      <c r="FJG48" s="612" t="s">
        <v>432</v>
      </c>
      <c r="FJH48" s="612" t="s">
        <v>898</v>
      </c>
      <c r="FJI48" s="612" t="s">
        <v>432</v>
      </c>
      <c r="FJJ48" s="612" t="s">
        <v>898</v>
      </c>
      <c r="FJK48" s="612" t="s">
        <v>432</v>
      </c>
      <c r="FJL48" s="612" t="s">
        <v>898</v>
      </c>
      <c r="FJM48" s="612" t="s">
        <v>432</v>
      </c>
      <c r="FJN48" s="612" t="s">
        <v>898</v>
      </c>
      <c r="FJO48" s="612" t="s">
        <v>432</v>
      </c>
      <c r="FJP48" s="612" t="s">
        <v>898</v>
      </c>
      <c r="FJQ48" s="612" t="s">
        <v>432</v>
      </c>
      <c r="FJR48" s="612" t="s">
        <v>898</v>
      </c>
      <c r="FJS48" s="612" t="s">
        <v>432</v>
      </c>
      <c r="FJT48" s="612" t="s">
        <v>898</v>
      </c>
      <c r="FJU48" s="612" t="s">
        <v>432</v>
      </c>
      <c r="FJV48" s="612" t="s">
        <v>898</v>
      </c>
      <c r="FJW48" s="612" t="s">
        <v>432</v>
      </c>
      <c r="FJX48" s="612" t="s">
        <v>898</v>
      </c>
      <c r="FJY48" s="612" t="s">
        <v>432</v>
      </c>
      <c r="FJZ48" s="612" t="s">
        <v>898</v>
      </c>
      <c r="FKA48" s="612" t="s">
        <v>432</v>
      </c>
      <c r="FKB48" s="612" t="s">
        <v>898</v>
      </c>
      <c r="FKC48" s="612" t="s">
        <v>432</v>
      </c>
      <c r="FKD48" s="612" t="s">
        <v>898</v>
      </c>
      <c r="FKE48" s="612" t="s">
        <v>432</v>
      </c>
      <c r="FKF48" s="612" t="s">
        <v>898</v>
      </c>
      <c r="FKG48" s="612" t="s">
        <v>432</v>
      </c>
      <c r="FKH48" s="612" t="s">
        <v>898</v>
      </c>
      <c r="FKI48" s="612" t="s">
        <v>432</v>
      </c>
      <c r="FKJ48" s="612" t="s">
        <v>898</v>
      </c>
      <c r="FKK48" s="612" t="s">
        <v>432</v>
      </c>
      <c r="FKL48" s="612" t="s">
        <v>898</v>
      </c>
      <c r="FKM48" s="612" t="s">
        <v>432</v>
      </c>
      <c r="FKN48" s="612" t="s">
        <v>898</v>
      </c>
      <c r="FKO48" s="612" t="s">
        <v>432</v>
      </c>
      <c r="FKP48" s="612" t="s">
        <v>898</v>
      </c>
      <c r="FKQ48" s="612" t="s">
        <v>432</v>
      </c>
      <c r="FKR48" s="612" t="s">
        <v>898</v>
      </c>
      <c r="FKS48" s="612" t="s">
        <v>432</v>
      </c>
      <c r="FKT48" s="612" t="s">
        <v>898</v>
      </c>
      <c r="FKU48" s="612" t="s">
        <v>432</v>
      </c>
      <c r="FKV48" s="612" t="s">
        <v>898</v>
      </c>
      <c r="FKW48" s="612" t="s">
        <v>432</v>
      </c>
      <c r="FKX48" s="612" t="s">
        <v>898</v>
      </c>
      <c r="FKY48" s="612" t="s">
        <v>432</v>
      </c>
      <c r="FKZ48" s="612" t="s">
        <v>898</v>
      </c>
      <c r="FLA48" s="612" t="s">
        <v>432</v>
      </c>
      <c r="FLB48" s="612" t="s">
        <v>898</v>
      </c>
      <c r="FLC48" s="612" t="s">
        <v>432</v>
      </c>
      <c r="FLD48" s="612" t="s">
        <v>898</v>
      </c>
      <c r="FLE48" s="612" t="s">
        <v>432</v>
      </c>
      <c r="FLF48" s="612" t="s">
        <v>898</v>
      </c>
      <c r="FLG48" s="612" t="s">
        <v>432</v>
      </c>
      <c r="FLH48" s="612" t="s">
        <v>898</v>
      </c>
      <c r="FLI48" s="612" t="s">
        <v>432</v>
      </c>
      <c r="FLJ48" s="612" t="s">
        <v>898</v>
      </c>
      <c r="FLK48" s="612" t="s">
        <v>432</v>
      </c>
      <c r="FLL48" s="612" t="s">
        <v>898</v>
      </c>
      <c r="FLM48" s="612" t="s">
        <v>432</v>
      </c>
      <c r="FLN48" s="612" t="s">
        <v>898</v>
      </c>
      <c r="FLO48" s="612" t="s">
        <v>432</v>
      </c>
      <c r="FLP48" s="612" t="s">
        <v>898</v>
      </c>
      <c r="FLQ48" s="612" t="s">
        <v>432</v>
      </c>
      <c r="FLR48" s="612" t="s">
        <v>898</v>
      </c>
      <c r="FLS48" s="612" t="s">
        <v>432</v>
      </c>
      <c r="FLT48" s="612" t="s">
        <v>898</v>
      </c>
      <c r="FLU48" s="612" t="s">
        <v>432</v>
      </c>
      <c r="FLV48" s="612" t="s">
        <v>898</v>
      </c>
      <c r="FLW48" s="612" t="s">
        <v>432</v>
      </c>
      <c r="FLX48" s="612" t="s">
        <v>898</v>
      </c>
      <c r="FLY48" s="612" t="s">
        <v>432</v>
      </c>
      <c r="FLZ48" s="612" t="s">
        <v>898</v>
      </c>
      <c r="FMA48" s="612" t="s">
        <v>432</v>
      </c>
      <c r="FMB48" s="612" t="s">
        <v>898</v>
      </c>
      <c r="FMC48" s="612" t="s">
        <v>432</v>
      </c>
      <c r="FMD48" s="612" t="s">
        <v>898</v>
      </c>
      <c r="FME48" s="612" t="s">
        <v>432</v>
      </c>
      <c r="FMF48" s="612" t="s">
        <v>898</v>
      </c>
      <c r="FMG48" s="612" t="s">
        <v>432</v>
      </c>
      <c r="FMH48" s="612" t="s">
        <v>898</v>
      </c>
      <c r="FMI48" s="612" t="s">
        <v>432</v>
      </c>
      <c r="FMJ48" s="612" t="s">
        <v>898</v>
      </c>
      <c r="FMK48" s="612" t="s">
        <v>432</v>
      </c>
      <c r="FML48" s="612" t="s">
        <v>898</v>
      </c>
      <c r="FMM48" s="612" t="s">
        <v>432</v>
      </c>
      <c r="FMN48" s="612" t="s">
        <v>898</v>
      </c>
      <c r="FMO48" s="612" t="s">
        <v>432</v>
      </c>
      <c r="FMP48" s="612" t="s">
        <v>898</v>
      </c>
      <c r="FMQ48" s="612" t="s">
        <v>432</v>
      </c>
      <c r="FMR48" s="612" t="s">
        <v>898</v>
      </c>
      <c r="FMS48" s="612" t="s">
        <v>432</v>
      </c>
      <c r="FMT48" s="612" t="s">
        <v>898</v>
      </c>
      <c r="FMU48" s="612" t="s">
        <v>432</v>
      </c>
      <c r="FMV48" s="612" t="s">
        <v>898</v>
      </c>
      <c r="FMW48" s="612" t="s">
        <v>432</v>
      </c>
      <c r="FMX48" s="612" t="s">
        <v>898</v>
      </c>
      <c r="FMY48" s="612" t="s">
        <v>432</v>
      </c>
      <c r="FMZ48" s="612" t="s">
        <v>898</v>
      </c>
      <c r="FNA48" s="612" t="s">
        <v>432</v>
      </c>
      <c r="FNB48" s="612" t="s">
        <v>898</v>
      </c>
      <c r="FNC48" s="612" t="s">
        <v>432</v>
      </c>
      <c r="FND48" s="612" t="s">
        <v>898</v>
      </c>
      <c r="FNE48" s="612" t="s">
        <v>432</v>
      </c>
      <c r="FNF48" s="612" t="s">
        <v>898</v>
      </c>
      <c r="FNG48" s="612" t="s">
        <v>432</v>
      </c>
      <c r="FNH48" s="612" t="s">
        <v>898</v>
      </c>
      <c r="FNI48" s="612" t="s">
        <v>432</v>
      </c>
      <c r="FNJ48" s="612" t="s">
        <v>898</v>
      </c>
      <c r="FNK48" s="612" t="s">
        <v>432</v>
      </c>
      <c r="FNL48" s="612" t="s">
        <v>898</v>
      </c>
      <c r="FNM48" s="612" t="s">
        <v>432</v>
      </c>
      <c r="FNN48" s="612" t="s">
        <v>898</v>
      </c>
      <c r="FNO48" s="612" t="s">
        <v>432</v>
      </c>
      <c r="FNP48" s="612" t="s">
        <v>898</v>
      </c>
      <c r="FNQ48" s="612" t="s">
        <v>432</v>
      </c>
      <c r="FNR48" s="612" t="s">
        <v>898</v>
      </c>
      <c r="FNS48" s="612" t="s">
        <v>432</v>
      </c>
      <c r="FNT48" s="612" t="s">
        <v>898</v>
      </c>
      <c r="FNU48" s="612" t="s">
        <v>432</v>
      </c>
      <c r="FNV48" s="612" t="s">
        <v>898</v>
      </c>
      <c r="FNW48" s="612" t="s">
        <v>432</v>
      </c>
      <c r="FNX48" s="612" t="s">
        <v>898</v>
      </c>
      <c r="FNY48" s="612" t="s">
        <v>432</v>
      </c>
      <c r="FNZ48" s="612" t="s">
        <v>898</v>
      </c>
      <c r="FOA48" s="612" t="s">
        <v>432</v>
      </c>
      <c r="FOB48" s="612" t="s">
        <v>898</v>
      </c>
      <c r="FOC48" s="612" t="s">
        <v>432</v>
      </c>
      <c r="FOD48" s="612" t="s">
        <v>898</v>
      </c>
      <c r="FOE48" s="612" t="s">
        <v>432</v>
      </c>
      <c r="FOF48" s="612" t="s">
        <v>898</v>
      </c>
      <c r="FOG48" s="612" t="s">
        <v>432</v>
      </c>
      <c r="FOH48" s="612" t="s">
        <v>898</v>
      </c>
      <c r="FOI48" s="612" t="s">
        <v>432</v>
      </c>
      <c r="FOJ48" s="612" t="s">
        <v>898</v>
      </c>
      <c r="FOK48" s="612" t="s">
        <v>432</v>
      </c>
      <c r="FOL48" s="612" t="s">
        <v>898</v>
      </c>
      <c r="FOM48" s="612" t="s">
        <v>432</v>
      </c>
      <c r="FON48" s="612" t="s">
        <v>898</v>
      </c>
      <c r="FOO48" s="612" t="s">
        <v>432</v>
      </c>
      <c r="FOP48" s="612" t="s">
        <v>898</v>
      </c>
      <c r="FOQ48" s="612" t="s">
        <v>432</v>
      </c>
      <c r="FOR48" s="612" t="s">
        <v>898</v>
      </c>
      <c r="FOS48" s="612" t="s">
        <v>432</v>
      </c>
      <c r="FOT48" s="612" t="s">
        <v>898</v>
      </c>
      <c r="FOU48" s="612" t="s">
        <v>432</v>
      </c>
      <c r="FOV48" s="612" t="s">
        <v>898</v>
      </c>
      <c r="FOW48" s="612" t="s">
        <v>432</v>
      </c>
      <c r="FOX48" s="612" t="s">
        <v>898</v>
      </c>
      <c r="FOY48" s="612" t="s">
        <v>432</v>
      </c>
      <c r="FOZ48" s="612" t="s">
        <v>898</v>
      </c>
      <c r="FPA48" s="612" t="s">
        <v>432</v>
      </c>
      <c r="FPB48" s="612" t="s">
        <v>898</v>
      </c>
      <c r="FPC48" s="612" t="s">
        <v>432</v>
      </c>
      <c r="FPD48" s="612" t="s">
        <v>898</v>
      </c>
      <c r="FPE48" s="612" t="s">
        <v>432</v>
      </c>
      <c r="FPF48" s="612" t="s">
        <v>898</v>
      </c>
      <c r="FPG48" s="612" t="s">
        <v>432</v>
      </c>
      <c r="FPH48" s="612" t="s">
        <v>898</v>
      </c>
      <c r="FPI48" s="612" t="s">
        <v>432</v>
      </c>
      <c r="FPJ48" s="612" t="s">
        <v>898</v>
      </c>
      <c r="FPK48" s="612" t="s">
        <v>432</v>
      </c>
      <c r="FPL48" s="612" t="s">
        <v>898</v>
      </c>
      <c r="FPM48" s="612" t="s">
        <v>432</v>
      </c>
      <c r="FPN48" s="612" t="s">
        <v>898</v>
      </c>
      <c r="FPO48" s="612" t="s">
        <v>432</v>
      </c>
      <c r="FPP48" s="612" t="s">
        <v>898</v>
      </c>
      <c r="FPQ48" s="612" t="s">
        <v>432</v>
      </c>
      <c r="FPR48" s="612" t="s">
        <v>898</v>
      </c>
      <c r="FPS48" s="612" t="s">
        <v>432</v>
      </c>
      <c r="FPT48" s="612" t="s">
        <v>898</v>
      </c>
      <c r="FPU48" s="612" t="s">
        <v>432</v>
      </c>
      <c r="FPV48" s="612" t="s">
        <v>898</v>
      </c>
      <c r="FPW48" s="612" t="s">
        <v>432</v>
      </c>
      <c r="FPX48" s="612" t="s">
        <v>898</v>
      </c>
      <c r="FPY48" s="612" t="s">
        <v>432</v>
      </c>
      <c r="FPZ48" s="612" t="s">
        <v>898</v>
      </c>
      <c r="FQA48" s="612" t="s">
        <v>432</v>
      </c>
      <c r="FQB48" s="612" t="s">
        <v>898</v>
      </c>
      <c r="FQC48" s="612" t="s">
        <v>432</v>
      </c>
      <c r="FQD48" s="612" t="s">
        <v>898</v>
      </c>
      <c r="FQE48" s="612" t="s">
        <v>432</v>
      </c>
      <c r="FQF48" s="612" t="s">
        <v>898</v>
      </c>
      <c r="FQG48" s="612" t="s">
        <v>432</v>
      </c>
      <c r="FQH48" s="612" t="s">
        <v>898</v>
      </c>
      <c r="FQI48" s="612" t="s">
        <v>432</v>
      </c>
      <c r="FQJ48" s="612" t="s">
        <v>898</v>
      </c>
      <c r="FQK48" s="612" t="s">
        <v>432</v>
      </c>
      <c r="FQL48" s="612" t="s">
        <v>898</v>
      </c>
      <c r="FQM48" s="612" t="s">
        <v>432</v>
      </c>
      <c r="FQN48" s="612" t="s">
        <v>898</v>
      </c>
      <c r="FQO48" s="612" t="s">
        <v>432</v>
      </c>
      <c r="FQP48" s="612" t="s">
        <v>898</v>
      </c>
      <c r="FQQ48" s="612" t="s">
        <v>432</v>
      </c>
      <c r="FQR48" s="612" t="s">
        <v>898</v>
      </c>
      <c r="FQS48" s="612" t="s">
        <v>432</v>
      </c>
      <c r="FQT48" s="612" t="s">
        <v>898</v>
      </c>
      <c r="FQU48" s="612" t="s">
        <v>432</v>
      </c>
      <c r="FQV48" s="612" t="s">
        <v>898</v>
      </c>
      <c r="FQW48" s="612" t="s">
        <v>432</v>
      </c>
      <c r="FQX48" s="612" t="s">
        <v>898</v>
      </c>
      <c r="FQY48" s="612" t="s">
        <v>432</v>
      </c>
      <c r="FQZ48" s="612" t="s">
        <v>898</v>
      </c>
      <c r="FRA48" s="612" t="s">
        <v>432</v>
      </c>
      <c r="FRB48" s="612" t="s">
        <v>898</v>
      </c>
      <c r="FRC48" s="612" t="s">
        <v>432</v>
      </c>
      <c r="FRD48" s="612" t="s">
        <v>898</v>
      </c>
      <c r="FRE48" s="612" t="s">
        <v>432</v>
      </c>
      <c r="FRF48" s="612" t="s">
        <v>898</v>
      </c>
      <c r="FRG48" s="612" t="s">
        <v>432</v>
      </c>
      <c r="FRH48" s="612" t="s">
        <v>898</v>
      </c>
      <c r="FRI48" s="612" t="s">
        <v>432</v>
      </c>
      <c r="FRJ48" s="612" t="s">
        <v>898</v>
      </c>
      <c r="FRK48" s="612" t="s">
        <v>432</v>
      </c>
      <c r="FRL48" s="612" t="s">
        <v>898</v>
      </c>
      <c r="FRM48" s="612" t="s">
        <v>432</v>
      </c>
      <c r="FRN48" s="612" t="s">
        <v>898</v>
      </c>
      <c r="FRO48" s="612" t="s">
        <v>432</v>
      </c>
      <c r="FRP48" s="612" t="s">
        <v>898</v>
      </c>
      <c r="FRQ48" s="612" t="s">
        <v>432</v>
      </c>
      <c r="FRR48" s="612" t="s">
        <v>898</v>
      </c>
      <c r="FRS48" s="612" t="s">
        <v>432</v>
      </c>
      <c r="FRT48" s="612" t="s">
        <v>898</v>
      </c>
      <c r="FRU48" s="612" t="s">
        <v>432</v>
      </c>
      <c r="FRV48" s="612" t="s">
        <v>898</v>
      </c>
      <c r="FRW48" s="612" t="s">
        <v>432</v>
      </c>
      <c r="FRX48" s="612" t="s">
        <v>898</v>
      </c>
      <c r="FRY48" s="612" t="s">
        <v>432</v>
      </c>
      <c r="FRZ48" s="612" t="s">
        <v>898</v>
      </c>
      <c r="FSA48" s="612" t="s">
        <v>432</v>
      </c>
      <c r="FSB48" s="612" t="s">
        <v>898</v>
      </c>
      <c r="FSC48" s="612" t="s">
        <v>432</v>
      </c>
      <c r="FSD48" s="612" t="s">
        <v>898</v>
      </c>
      <c r="FSE48" s="612" t="s">
        <v>432</v>
      </c>
      <c r="FSF48" s="612" t="s">
        <v>898</v>
      </c>
      <c r="FSG48" s="612" t="s">
        <v>432</v>
      </c>
      <c r="FSH48" s="612" t="s">
        <v>898</v>
      </c>
      <c r="FSI48" s="612" t="s">
        <v>432</v>
      </c>
      <c r="FSJ48" s="612" t="s">
        <v>898</v>
      </c>
      <c r="FSK48" s="612" t="s">
        <v>432</v>
      </c>
      <c r="FSL48" s="612" t="s">
        <v>898</v>
      </c>
      <c r="FSM48" s="612" t="s">
        <v>432</v>
      </c>
      <c r="FSN48" s="612" t="s">
        <v>898</v>
      </c>
      <c r="FSO48" s="612" t="s">
        <v>432</v>
      </c>
      <c r="FSP48" s="612" t="s">
        <v>898</v>
      </c>
      <c r="FSQ48" s="612" t="s">
        <v>432</v>
      </c>
      <c r="FSR48" s="612" t="s">
        <v>898</v>
      </c>
      <c r="FSS48" s="612" t="s">
        <v>432</v>
      </c>
      <c r="FST48" s="612" t="s">
        <v>898</v>
      </c>
      <c r="FSU48" s="612" t="s">
        <v>432</v>
      </c>
      <c r="FSV48" s="612" t="s">
        <v>898</v>
      </c>
      <c r="FSW48" s="612" t="s">
        <v>432</v>
      </c>
      <c r="FSX48" s="612" t="s">
        <v>898</v>
      </c>
      <c r="FSY48" s="612" t="s">
        <v>432</v>
      </c>
      <c r="FSZ48" s="612" t="s">
        <v>898</v>
      </c>
      <c r="FTA48" s="612" t="s">
        <v>432</v>
      </c>
      <c r="FTB48" s="612" t="s">
        <v>898</v>
      </c>
      <c r="FTC48" s="612" t="s">
        <v>432</v>
      </c>
      <c r="FTD48" s="612" t="s">
        <v>898</v>
      </c>
      <c r="FTE48" s="612" t="s">
        <v>432</v>
      </c>
      <c r="FTF48" s="612" t="s">
        <v>898</v>
      </c>
      <c r="FTG48" s="612" t="s">
        <v>432</v>
      </c>
      <c r="FTH48" s="612" t="s">
        <v>898</v>
      </c>
      <c r="FTI48" s="612" t="s">
        <v>432</v>
      </c>
      <c r="FTJ48" s="612" t="s">
        <v>898</v>
      </c>
      <c r="FTK48" s="612" t="s">
        <v>432</v>
      </c>
      <c r="FTL48" s="612" t="s">
        <v>898</v>
      </c>
      <c r="FTM48" s="612" t="s">
        <v>432</v>
      </c>
      <c r="FTN48" s="612" t="s">
        <v>898</v>
      </c>
      <c r="FTO48" s="612" t="s">
        <v>432</v>
      </c>
      <c r="FTP48" s="612" t="s">
        <v>898</v>
      </c>
      <c r="FTQ48" s="612" t="s">
        <v>432</v>
      </c>
      <c r="FTR48" s="612" t="s">
        <v>898</v>
      </c>
      <c r="FTS48" s="612" t="s">
        <v>432</v>
      </c>
      <c r="FTT48" s="612" t="s">
        <v>898</v>
      </c>
      <c r="FTU48" s="612" t="s">
        <v>432</v>
      </c>
      <c r="FTV48" s="612" t="s">
        <v>898</v>
      </c>
      <c r="FTW48" s="612" t="s">
        <v>432</v>
      </c>
      <c r="FTX48" s="612" t="s">
        <v>898</v>
      </c>
      <c r="FTY48" s="612" t="s">
        <v>432</v>
      </c>
      <c r="FTZ48" s="612" t="s">
        <v>898</v>
      </c>
      <c r="FUA48" s="612" t="s">
        <v>432</v>
      </c>
      <c r="FUB48" s="612" t="s">
        <v>898</v>
      </c>
      <c r="FUC48" s="612" t="s">
        <v>432</v>
      </c>
      <c r="FUD48" s="612" t="s">
        <v>898</v>
      </c>
      <c r="FUE48" s="612" t="s">
        <v>432</v>
      </c>
      <c r="FUF48" s="612" t="s">
        <v>898</v>
      </c>
      <c r="FUG48" s="612" t="s">
        <v>432</v>
      </c>
      <c r="FUH48" s="612" t="s">
        <v>898</v>
      </c>
      <c r="FUI48" s="612" t="s">
        <v>432</v>
      </c>
      <c r="FUJ48" s="612" t="s">
        <v>898</v>
      </c>
      <c r="FUK48" s="612" t="s">
        <v>432</v>
      </c>
      <c r="FUL48" s="612" t="s">
        <v>898</v>
      </c>
      <c r="FUM48" s="612" t="s">
        <v>432</v>
      </c>
      <c r="FUN48" s="612" t="s">
        <v>898</v>
      </c>
      <c r="FUO48" s="612" t="s">
        <v>432</v>
      </c>
      <c r="FUP48" s="612" t="s">
        <v>898</v>
      </c>
      <c r="FUQ48" s="612" t="s">
        <v>432</v>
      </c>
      <c r="FUR48" s="612" t="s">
        <v>898</v>
      </c>
      <c r="FUS48" s="612" t="s">
        <v>432</v>
      </c>
      <c r="FUT48" s="612" t="s">
        <v>898</v>
      </c>
      <c r="FUU48" s="612" t="s">
        <v>432</v>
      </c>
      <c r="FUV48" s="612" t="s">
        <v>898</v>
      </c>
      <c r="FUW48" s="612" t="s">
        <v>432</v>
      </c>
      <c r="FUX48" s="612" t="s">
        <v>898</v>
      </c>
      <c r="FUY48" s="612" t="s">
        <v>432</v>
      </c>
      <c r="FUZ48" s="612" t="s">
        <v>898</v>
      </c>
      <c r="FVA48" s="612" t="s">
        <v>432</v>
      </c>
      <c r="FVB48" s="612" t="s">
        <v>898</v>
      </c>
      <c r="FVC48" s="612" t="s">
        <v>432</v>
      </c>
      <c r="FVD48" s="612" t="s">
        <v>898</v>
      </c>
      <c r="FVE48" s="612" t="s">
        <v>432</v>
      </c>
      <c r="FVF48" s="612" t="s">
        <v>898</v>
      </c>
      <c r="FVG48" s="612" t="s">
        <v>432</v>
      </c>
      <c r="FVH48" s="612" t="s">
        <v>898</v>
      </c>
      <c r="FVI48" s="612" t="s">
        <v>432</v>
      </c>
      <c r="FVJ48" s="612" t="s">
        <v>898</v>
      </c>
      <c r="FVK48" s="612" t="s">
        <v>432</v>
      </c>
      <c r="FVL48" s="612" t="s">
        <v>898</v>
      </c>
      <c r="FVM48" s="612" t="s">
        <v>432</v>
      </c>
      <c r="FVN48" s="612" t="s">
        <v>898</v>
      </c>
      <c r="FVO48" s="612" t="s">
        <v>432</v>
      </c>
      <c r="FVP48" s="612" t="s">
        <v>898</v>
      </c>
      <c r="FVQ48" s="612" t="s">
        <v>432</v>
      </c>
      <c r="FVR48" s="612" t="s">
        <v>898</v>
      </c>
      <c r="FVS48" s="612" t="s">
        <v>432</v>
      </c>
      <c r="FVT48" s="612" t="s">
        <v>898</v>
      </c>
      <c r="FVU48" s="612" t="s">
        <v>432</v>
      </c>
      <c r="FVV48" s="612" t="s">
        <v>898</v>
      </c>
      <c r="FVW48" s="612" t="s">
        <v>432</v>
      </c>
      <c r="FVX48" s="612" t="s">
        <v>898</v>
      </c>
      <c r="FVY48" s="612" t="s">
        <v>432</v>
      </c>
      <c r="FVZ48" s="612" t="s">
        <v>898</v>
      </c>
      <c r="FWA48" s="612" t="s">
        <v>432</v>
      </c>
      <c r="FWB48" s="612" t="s">
        <v>898</v>
      </c>
      <c r="FWC48" s="612" t="s">
        <v>432</v>
      </c>
      <c r="FWD48" s="612" t="s">
        <v>898</v>
      </c>
      <c r="FWE48" s="612" t="s">
        <v>432</v>
      </c>
      <c r="FWF48" s="612" t="s">
        <v>898</v>
      </c>
      <c r="FWG48" s="612" t="s">
        <v>432</v>
      </c>
      <c r="FWH48" s="612" t="s">
        <v>898</v>
      </c>
      <c r="FWI48" s="612" t="s">
        <v>432</v>
      </c>
      <c r="FWJ48" s="612" t="s">
        <v>898</v>
      </c>
      <c r="FWK48" s="612" t="s">
        <v>432</v>
      </c>
      <c r="FWL48" s="612" t="s">
        <v>898</v>
      </c>
      <c r="FWM48" s="612" t="s">
        <v>432</v>
      </c>
      <c r="FWN48" s="612" t="s">
        <v>898</v>
      </c>
      <c r="FWO48" s="612" t="s">
        <v>432</v>
      </c>
      <c r="FWP48" s="612" t="s">
        <v>898</v>
      </c>
      <c r="FWQ48" s="612" t="s">
        <v>432</v>
      </c>
      <c r="FWR48" s="612" t="s">
        <v>898</v>
      </c>
      <c r="FWS48" s="612" t="s">
        <v>432</v>
      </c>
      <c r="FWT48" s="612" t="s">
        <v>898</v>
      </c>
      <c r="FWU48" s="612" t="s">
        <v>432</v>
      </c>
      <c r="FWV48" s="612" t="s">
        <v>898</v>
      </c>
      <c r="FWW48" s="612" t="s">
        <v>432</v>
      </c>
      <c r="FWX48" s="612" t="s">
        <v>898</v>
      </c>
      <c r="FWY48" s="612" t="s">
        <v>432</v>
      </c>
      <c r="FWZ48" s="612" t="s">
        <v>898</v>
      </c>
      <c r="FXA48" s="612" t="s">
        <v>432</v>
      </c>
      <c r="FXB48" s="612" t="s">
        <v>898</v>
      </c>
      <c r="FXC48" s="612" t="s">
        <v>432</v>
      </c>
      <c r="FXD48" s="612" t="s">
        <v>898</v>
      </c>
      <c r="FXE48" s="612" t="s">
        <v>432</v>
      </c>
      <c r="FXF48" s="612" t="s">
        <v>898</v>
      </c>
      <c r="FXG48" s="612" t="s">
        <v>432</v>
      </c>
      <c r="FXH48" s="612" t="s">
        <v>898</v>
      </c>
      <c r="FXI48" s="612" t="s">
        <v>432</v>
      </c>
      <c r="FXJ48" s="612" t="s">
        <v>898</v>
      </c>
      <c r="FXK48" s="612" t="s">
        <v>432</v>
      </c>
      <c r="FXL48" s="612" t="s">
        <v>898</v>
      </c>
      <c r="FXM48" s="612" t="s">
        <v>432</v>
      </c>
      <c r="FXN48" s="612" t="s">
        <v>898</v>
      </c>
      <c r="FXO48" s="612" t="s">
        <v>432</v>
      </c>
      <c r="FXP48" s="612" t="s">
        <v>898</v>
      </c>
      <c r="FXQ48" s="612" t="s">
        <v>432</v>
      </c>
      <c r="FXR48" s="612" t="s">
        <v>898</v>
      </c>
      <c r="FXS48" s="612" t="s">
        <v>432</v>
      </c>
      <c r="FXT48" s="612" t="s">
        <v>898</v>
      </c>
      <c r="FXU48" s="612" t="s">
        <v>432</v>
      </c>
      <c r="FXV48" s="612" t="s">
        <v>898</v>
      </c>
      <c r="FXW48" s="612" t="s">
        <v>432</v>
      </c>
      <c r="FXX48" s="612" t="s">
        <v>898</v>
      </c>
      <c r="FXY48" s="612" t="s">
        <v>432</v>
      </c>
      <c r="FXZ48" s="612" t="s">
        <v>898</v>
      </c>
      <c r="FYA48" s="612" t="s">
        <v>432</v>
      </c>
      <c r="FYB48" s="612" t="s">
        <v>898</v>
      </c>
      <c r="FYC48" s="612" t="s">
        <v>432</v>
      </c>
      <c r="FYD48" s="612" t="s">
        <v>898</v>
      </c>
      <c r="FYE48" s="612" t="s">
        <v>432</v>
      </c>
      <c r="FYF48" s="612" t="s">
        <v>898</v>
      </c>
      <c r="FYG48" s="612" t="s">
        <v>432</v>
      </c>
      <c r="FYH48" s="612" t="s">
        <v>898</v>
      </c>
      <c r="FYI48" s="612" t="s">
        <v>432</v>
      </c>
      <c r="FYJ48" s="612" t="s">
        <v>898</v>
      </c>
      <c r="FYK48" s="612" t="s">
        <v>432</v>
      </c>
      <c r="FYL48" s="612" t="s">
        <v>898</v>
      </c>
      <c r="FYM48" s="612" t="s">
        <v>432</v>
      </c>
      <c r="FYN48" s="612" t="s">
        <v>898</v>
      </c>
      <c r="FYO48" s="612" t="s">
        <v>432</v>
      </c>
      <c r="FYP48" s="612" t="s">
        <v>898</v>
      </c>
      <c r="FYQ48" s="612" t="s">
        <v>432</v>
      </c>
      <c r="FYR48" s="612" t="s">
        <v>898</v>
      </c>
      <c r="FYS48" s="612" t="s">
        <v>432</v>
      </c>
      <c r="FYT48" s="612" t="s">
        <v>898</v>
      </c>
      <c r="FYU48" s="612" t="s">
        <v>432</v>
      </c>
      <c r="FYV48" s="612" t="s">
        <v>898</v>
      </c>
      <c r="FYW48" s="612" t="s">
        <v>432</v>
      </c>
      <c r="FYX48" s="612" t="s">
        <v>898</v>
      </c>
      <c r="FYY48" s="612" t="s">
        <v>432</v>
      </c>
      <c r="FYZ48" s="612" t="s">
        <v>898</v>
      </c>
      <c r="FZA48" s="612" t="s">
        <v>432</v>
      </c>
      <c r="FZB48" s="612" t="s">
        <v>898</v>
      </c>
      <c r="FZC48" s="612" t="s">
        <v>432</v>
      </c>
      <c r="FZD48" s="612" t="s">
        <v>898</v>
      </c>
      <c r="FZE48" s="612" t="s">
        <v>432</v>
      </c>
      <c r="FZF48" s="612" t="s">
        <v>898</v>
      </c>
      <c r="FZG48" s="612" t="s">
        <v>432</v>
      </c>
      <c r="FZH48" s="612" t="s">
        <v>898</v>
      </c>
      <c r="FZI48" s="612" t="s">
        <v>432</v>
      </c>
      <c r="FZJ48" s="612" t="s">
        <v>898</v>
      </c>
      <c r="FZK48" s="612" t="s">
        <v>432</v>
      </c>
      <c r="FZL48" s="612" t="s">
        <v>898</v>
      </c>
      <c r="FZM48" s="612" t="s">
        <v>432</v>
      </c>
      <c r="FZN48" s="612" t="s">
        <v>898</v>
      </c>
      <c r="FZO48" s="612" t="s">
        <v>432</v>
      </c>
      <c r="FZP48" s="612" t="s">
        <v>898</v>
      </c>
      <c r="FZQ48" s="612" t="s">
        <v>432</v>
      </c>
      <c r="FZR48" s="612" t="s">
        <v>898</v>
      </c>
      <c r="FZS48" s="612" t="s">
        <v>432</v>
      </c>
      <c r="FZT48" s="612" t="s">
        <v>898</v>
      </c>
      <c r="FZU48" s="612" t="s">
        <v>432</v>
      </c>
      <c r="FZV48" s="612" t="s">
        <v>898</v>
      </c>
      <c r="FZW48" s="612" t="s">
        <v>432</v>
      </c>
      <c r="FZX48" s="612" t="s">
        <v>898</v>
      </c>
      <c r="FZY48" s="612" t="s">
        <v>432</v>
      </c>
      <c r="FZZ48" s="612" t="s">
        <v>898</v>
      </c>
      <c r="GAA48" s="612" t="s">
        <v>432</v>
      </c>
      <c r="GAB48" s="612" t="s">
        <v>898</v>
      </c>
      <c r="GAC48" s="612" t="s">
        <v>432</v>
      </c>
      <c r="GAD48" s="612" t="s">
        <v>898</v>
      </c>
      <c r="GAE48" s="612" t="s">
        <v>432</v>
      </c>
      <c r="GAF48" s="612" t="s">
        <v>898</v>
      </c>
      <c r="GAG48" s="612" t="s">
        <v>432</v>
      </c>
      <c r="GAH48" s="612" t="s">
        <v>898</v>
      </c>
      <c r="GAI48" s="612" t="s">
        <v>432</v>
      </c>
      <c r="GAJ48" s="612" t="s">
        <v>898</v>
      </c>
      <c r="GAK48" s="612" t="s">
        <v>432</v>
      </c>
      <c r="GAL48" s="612" t="s">
        <v>898</v>
      </c>
      <c r="GAM48" s="612" t="s">
        <v>432</v>
      </c>
      <c r="GAN48" s="612" t="s">
        <v>898</v>
      </c>
      <c r="GAO48" s="612" t="s">
        <v>432</v>
      </c>
      <c r="GAP48" s="612" t="s">
        <v>898</v>
      </c>
      <c r="GAQ48" s="612" t="s">
        <v>432</v>
      </c>
      <c r="GAR48" s="612" t="s">
        <v>898</v>
      </c>
      <c r="GAS48" s="612" t="s">
        <v>432</v>
      </c>
      <c r="GAT48" s="612" t="s">
        <v>898</v>
      </c>
      <c r="GAU48" s="612" t="s">
        <v>432</v>
      </c>
      <c r="GAV48" s="612" t="s">
        <v>898</v>
      </c>
      <c r="GAW48" s="612" t="s">
        <v>432</v>
      </c>
      <c r="GAX48" s="612" t="s">
        <v>898</v>
      </c>
      <c r="GAY48" s="612" t="s">
        <v>432</v>
      </c>
      <c r="GAZ48" s="612" t="s">
        <v>898</v>
      </c>
      <c r="GBA48" s="612" t="s">
        <v>432</v>
      </c>
      <c r="GBB48" s="612" t="s">
        <v>898</v>
      </c>
      <c r="GBC48" s="612" t="s">
        <v>432</v>
      </c>
      <c r="GBD48" s="612" t="s">
        <v>898</v>
      </c>
      <c r="GBE48" s="612" t="s">
        <v>432</v>
      </c>
      <c r="GBF48" s="612" t="s">
        <v>898</v>
      </c>
      <c r="GBG48" s="612" t="s">
        <v>432</v>
      </c>
      <c r="GBH48" s="612" t="s">
        <v>898</v>
      </c>
      <c r="GBI48" s="612" t="s">
        <v>432</v>
      </c>
      <c r="GBJ48" s="612" t="s">
        <v>898</v>
      </c>
      <c r="GBK48" s="612" t="s">
        <v>432</v>
      </c>
      <c r="GBL48" s="612" t="s">
        <v>898</v>
      </c>
      <c r="GBM48" s="612" t="s">
        <v>432</v>
      </c>
      <c r="GBN48" s="612" t="s">
        <v>898</v>
      </c>
      <c r="GBO48" s="612" t="s">
        <v>432</v>
      </c>
      <c r="GBP48" s="612" t="s">
        <v>898</v>
      </c>
      <c r="GBQ48" s="612" t="s">
        <v>432</v>
      </c>
      <c r="GBR48" s="612" t="s">
        <v>898</v>
      </c>
      <c r="GBS48" s="612" t="s">
        <v>432</v>
      </c>
      <c r="GBT48" s="612" t="s">
        <v>898</v>
      </c>
      <c r="GBU48" s="612" t="s">
        <v>432</v>
      </c>
      <c r="GBV48" s="612" t="s">
        <v>898</v>
      </c>
      <c r="GBW48" s="612" t="s">
        <v>432</v>
      </c>
      <c r="GBX48" s="612" t="s">
        <v>898</v>
      </c>
      <c r="GBY48" s="612" t="s">
        <v>432</v>
      </c>
      <c r="GBZ48" s="612" t="s">
        <v>898</v>
      </c>
      <c r="GCA48" s="612" t="s">
        <v>432</v>
      </c>
      <c r="GCB48" s="612" t="s">
        <v>898</v>
      </c>
      <c r="GCC48" s="612" t="s">
        <v>432</v>
      </c>
      <c r="GCD48" s="612" t="s">
        <v>898</v>
      </c>
      <c r="GCE48" s="612" t="s">
        <v>432</v>
      </c>
      <c r="GCF48" s="612" t="s">
        <v>898</v>
      </c>
      <c r="GCG48" s="612" t="s">
        <v>432</v>
      </c>
      <c r="GCH48" s="612" t="s">
        <v>898</v>
      </c>
      <c r="GCI48" s="612" t="s">
        <v>432</v>
      </c>
      <c r="GCJ48" s="612" t="s">
        <v>898</v>
      </c>
      <c r="GCK48" s="612" t="s">
        <v>432</v>
      </c>
      <c r="GCL48" s="612" t="s">
        <v>898</v>
      </c>
      <c r="GCM48" s="612" t="s">
        <v>432</v>
      </c>
      <c r="GCN48" s="612" t="s">
        <v>898</v>
      </c>
      <c r="GCO48" s="612" t="s">
        <v>432</v>
      </c>
      <c r="GCP48" s="612" t="s">
        <v>898</v>
      </c>
      <c r="GCQ48" s="612" t="s">
        <v>432</v>
      </c>
      <c r="GCR48" s="612" t="s">
        <v>898</v>
      </c>
      <c r="GCS48" s="612" t="s">
        <v>432</v>
      </c>
      <c r="GCT48" s="612" t="s">
        <v>898</v>
      </c>
      <c r="GCU48" s="612" t="s">
        <v>432</v>
      </c>
      <c r="GCV48" s="612" t="s">
        <v>898</v>
      </c>
      <c r="GCW48" s="612" t="s">
        <v>432</v>
      </c>
      <c r="GCX48" s="612" t="s">
        <v>898</v>
      </c>
      <c r="GCY48" s="612" t="s">
        <v>432</v>
      </c>
      <c r="GCZ48" s="612" t="s">
        <v>898</v>
      </c>
      <c r="GDA48" s="612" t="s">
        <v>432</v>
      </c>
      <c r="GDB48" s="612" t="s">
        <v>898</v>
      </c>
      <c r="GDC48" s="612" t="s">
        <v>432</v>
      </c>
      <c r="GDD48" s="612" t="s">
        <v>898</v>
      </c>
      <c r="GDE48" s="612" t="s">
        <v>432</v>
      </c>
      <c r="GDF48" s="612" t="s">
        <v>898</v>
      </c>
      <c r="GDG48" s="612" t="s">
        <v>432</v>
      </c>
      <c r="GDH48" s="612" t="s">
        <v>898</v>
      </c>
      <c r="GDI48" s="612" t="s">
        <v>432</v>
      </c>
      <c r="GDJ48" s="612" t="s">
        <v>898</v>
      </c>
      <c r="GDK48" s="612" t="s">
        <v>432</v>
      </c>
      <c r="GDL48" s="612" t="s">
        <v>898</v>
      </c>
      <c r="GDM48" s="612" t="s">
        <v>432</v>
      </c>
      <c r="GDN48" s="612" t="s">
        <v>898</v>
      </c>
      <c r="GDO48" s="612" t="s">
        <v>432</v>
      </c>
      <c r="GDP48" s="612" t="s">
        <v>898</v>
      </c>
      <c r="GDQ48" s="612" t="s">
        <v>432</v>
      </c>
      <c r="GDR48" s="612" t="s">
        <v>898</v>
      </c>
      <c r="GDS48" s="612" t="s">
        <v>432</v>
      </c>
      <c r="GDT48" s="612" t="s">
        <v>898</v>
      </c>
      <c r="GDU48" s="612" t="s">
        <v>432</v>
      </c>
      <c r="GDV48" s="612" t="s">
        <v>898</v>
      </c>
      <c r="GDW48" s="612" t="s">
        <v>432</v>
      </c>
      <c r="GDX48" s="612" t="s">
        <v>898</v>
      </c>
      <c r="GDY48" s="612" t="s">
        <v>432</v>
      </c>
      <c r="GDZ48" s="612" t="s">
        <v>898</v>
      </c>
      <c r="GEA48" s="612" t="s">
        <v>432</v>
      </c>
      <c r="GEB48" s="612" t="s">
        <v>898</v>
      </c>
      <c r="GEC48" s="612" t="s">
        <v>432</v>
      </c>
      <c r="GED48" s="612" t="s">
        <v>898</v>
      </c>
      <c r="GEE48" s="612" t="s">
        <v>432</v>
      </c>
      <c r="GEF48" s="612" t="s">
        <v>898</v>
      </c>
      <c r="GEG48" s="612" t="s">
        <v>432</v>
      </c>
      <c r="GEH48" s="612" t="s">
        <v>898</v>
      </c>
      <c r="GEI48" s="612" t="s">
        <v>432</v>
      </c>
      <c r="GEJ48" s="612" t="s">
        <v>898</v>
      </c>
      <c r="GEK48" s="612" t="s">
        <v>432</v>
      </c>
      <c r="GEL48" s="612" t="s">
        <v>898</v>
      </c>
      <c r="GEM48" s="612" t="s">
        <v>432</v>
      </c>
      <c r="GEN48" s="612" t="s">
        <v>898</v>
      </c>
      <c r="GEO48" s="612" t="s">
        <v>432</v>
      </c>
      <c r="GEP48" s="612" t="s">
        <v>898</v>
      </c>
      <c r="GEQ48" s="612" t="s">
        <v>432</v>
      </c>
      <c r="GER48" s="612" t="s">
        <v>898</v>
      </c>
      <c r="GES48" s="612" t="s">
        <v>432</v>
      </c>
      <c r="GET48" s="612" t="s">
        <v>898</v>
      </c>
      <c r="GEU48" s="612" t="s">
        <v>432</v>
      </c>
      <c r="GEV48" s="612" t="s">
        <v>898</v>
      </c>
      <c r="GEW48" s="612" t="s">
        <v>432</v>
      </c>
      <c r="GEX48" s="612" t="s">
        <v>898</v>
      </c>
      <c r="GEY48" s="612" t="s">
        <v>432</v>
      </c>
      <c r="GEZ48" s="612" t="s">
        <v>898</v>
      </c>
      <c r="GFA48" s="612" t="s">
        <v>432</v>
      </c>
      <c r="GFB48" s="612" t="s">
        <v>898</v>
      </c>
      <c r="GFC48" s="612" t="s">
        <v>432</v>
      </c>
      <c r="GFD48" s="612" t="s">
        <v>898</v>
      </c>
      <c r="GFE48" s="612" t="s">
        <v>432</v>
      </c>
      <c r="GFF48" s="612" t="s">
        <v>898</v>
      </c>
      <c r="GFG48" s="612" t="s">
        <v>432</v>
      </c>
      <c r="GFH48" s="612" t="s">
        <v>898</v>
      </c>
      <c r="GFI48" s="612" t="s">
        <v>432</v>
      </c>
      <c r="GFJ48" s="612" t="s">
        <v>898</v>
      </c>
      <c r="GFK48" s="612" t="s">
        <v>432</v>
      </c>
      <c r="GFL48" s="612" t="s">
        <v>898</v>
      </c>
      <c r="GFM48" s="612" t="s">
        <v>432</v>
      </c>
      <c r="GFN48" s="612" t="s">
        <v>898</v>
      </c>
      <c r="GFO48" s="612" t="s">
        <v>432</v>
      </c>
      <c r="GFP48" s="612" t="s">
        <v>898</v>
      </c>
      <c r="GFQ48" s="612" t="s">
        <v>432</v>
      </c>
      <c r="GFR48" s="612" t="s">
        <v>898</v>
      </c>
      <c r="GFS48" s="612" t="s">
        <v>432</v>
      </c>
      <c r="GFT48" s="612" t="s">
        <v>898</v>
      </c>
      <c r="GFU48" s="612" t="s">
        <v>432</v>
      </c>
      <c r="GFV48" s="612" t="s">
        <v>898</v>
      </c>
      <c r="GFW48" s="612" t="s">
        <v>432</v>
      </c>
      <c r="GFX48" s="612" t="s">
        <v>898</v>
      </c>
      <c r="GFY48" s="612" t="s">
        <v>432</v>
      </c>
      <c r="GFZ48" s="612" t="s">
        <v>898</v>
      </c>
      <c r="GGA48" s="612" t="s">
        <v>432</v>
      </c>
      <c r="GGB48" s="612" t="s">
        <v>898</v>
      </c>
      <c r="GGC48" s="612" t="s">
        <v>432</v>
      </c>
      <c r="GGD48" s="612" t="s">
        <v>898</v>
      </c>
      <c r="GGE48" s="612" t="s">
        <v>432</v>
      </c>
      <c r="GGF48" s="612" t="s">
        <v>898</v>
      </c>
      <c r="GGG48" s="612" t="s">
        <v>432</v>
      </c>
      <c r="GGH48" s="612" t="s">
        <v>898</v>
      </c>
      <c r="GGI48" s="612" t="s">
        <v>432</v>
      </c>
      <c r="GGJ48" s="612" t="s">
        <v>898</v>
      </c>
      <c r="GGK48" s="612" t="s">
        <v>432</v>
      </c>
      <c r="GGL48" s="612" t="s">
        <v>898</v>
      </c>
      <c r="GGM48" s="612" t="s">
        <v>432</v>
      </c>
      <c r="GGN48" s="612" t="s">
        <v>898</v>
      </c>
      <c r="GGO48" s="612" t="s">
        <v>432</v>
      </c>
      <c r="GGP48" s="612" t="s">
        <v>898</v>
      </c>
      <c r="GGQ48" s="612" t="s">
        <v>432</v>
      </c>
      <c r="GGR48" s="612" t="s">
        <v>898</v>
      </c>
      <c r="GGS48" s="612" t="s">
        <v>432</v>
      </c>
      <c r="GGT48" s="612" t="s">
        <v>898</v>
      </c>
      <c r="GGU48" s="612" t="s">
        <v>432</v>
      </c>
      <c r="GGV48" s="612" t="s">
        <v>898</v>
      </c>
      <c r="GGW48" s="612" t="s">
        <v>432</v>
      </c>
      <c r="GGX48" s="612" t="s">
        <v>898</v>
      </c>
      <c r="GGY48" s="612" t="s">
        <v>432</v>
      </c>
      <c r="GGZ48" s="612" t="s">
        <v>898</v>
      </c>
      <c r="GHA48" s="612" t="s">
        <v>432</v>
      </c>
      <c r="GHB48" s="612" t="s">
        <v>898</v>
      </c>
      <c r="GHC48" s="612" t="s">
        <v>432</v>
      </c>
      <c r="GHD48" s="612" t="s">
        <v>898</v>
      </c>
      <c r="GHE48" s="612" t="s">
        <v>432</v>
      </c>
      <c r="GHF48" s="612" t="s">
        <v>898</v>
      </c>
      <c r="GHG48" s="612" t="s">
        <v>432</v>
      </c>
      <c r="GHH48" s="612" t="s">
        <v>898</v>
      </c>
      <c r="GHI48" s="612" t="s">
        <v>432</v>
      </c>
      <c r="GHJ48" s="612" t="s">
        <v>898</v>
      </c>
      <c r="GHK48" s="612" t="s">
        <v>432</v>
      </c>
      <c r="GHL48" s="612" t="s">
        <v>898</v>
      </c>
      <c r="GHM48" s="612" t="s">
        <v>432</v>
      </c>
      <c r="GHN48" s="612" t="s">
        <v>898</v>
      </c>
      <c r="GHO48" s="612" t="s">
        <v>432</v>
      </c>
      <c r="GHP48" s="612" t="s">
        <v>898</v>
      </c>
      <c r="GHQ48" s="612" t="s">
        <v>432</v>
      </c>
      <c r="GHR48" s="612" t="s">
        <v>898</v>
      </c>
      <c r="GHS48" s="612" t="s">
        <v>432</v>
      </c>
      <c r="GHT48" s="612" t="s">
        <v>898</v>
      </c>
      <c r="GHU48" s="612" t="s">
        <v>432</v>
      </c>
      <c r="GHV48" s="612" t="s">
        <v>898</v>
      </c>
      <c r="GHW48" s="612" t="s">
        <v>432</v>
      </c>
      <c r="GHX48" s="612" t="s">
        <v>898</v>
      </c>
      <c r="GHY48" s="612" t="s">
        <v>432</v>
      </c>
      <c r="GHZ48" s="612" t="s">
        <v>898</v>
      </c>
      <c r="GIA48" s="612" t="s">
        <v>432</v>
      </c>
      <c r="GIB48" s="612" t="s">
        <v>898</v>
      </c>
      <c r="GIC48" s="612" t="s">
        <v>432</v>
      </c>
      <c r="GID48" s="612" t="s">
        <v>898</v>
      </c>
      <c r="GIE48" s="612" t="s">
        <v>432</v>
      </c>
      <c r="GIF48" s="612" t="s">
        <v>898</v>
      </c>
      <c r="GIG48" s="612" t="s">
        <v>432</v>
      </c>
      <c r="GIH48" s="612" t="s">
        <v>898</v>
      </c>
      <c r="GII48" s="612" t="s">
        <v>432</v>
      </c>
      <c r="GIJ48" s="612" t="s">
        <v>898</v>
      </c>
      <c r="GIK48" s="612" t="s">
        <v>432</v>
      </c>
      <c r="GIL48" s="612" t="s">
        <v>898</v>
      </c>
      <c r="GIM48" s="612" t="s">
        <v>432</v>
      </c>
      <c r="GIN48" s="612" t="s">
        <v>898</v>
      </c>
      <c r="GIO48" s="612" t="s">
        <v>432</v>
      </c>
      <c r="GIP48" s="612" t="s">
        <v>898</v>
      </c>
      <c r="GIQ48" s="612" t="s">
        <v>432</v>
      </c>
      <c r="GIR48" s="612" t="s">
        <v>898</v>
      </c>
      <c r="GIS48" s="612" t="s">
        <v>432</v>
      </c>
      <c r="GIT48" s="612" t="s">
        <v>898</v>
      </c>
      <c r="GIU48" s="612" t="s">
        <v>432</v>
      </c>
      <c r="GIV48" s="612" t="s">
        <v>898</v>
      </c>
      <c r="GIW48" s="612" t="s">
        <v>432</v>
      </c>
      <c r="GIX48" s="612" t="s">
        <v>898</v>
      </c>
      <c r="GIY48" s="612" t="s">
        <v>432</v>
      </c>
      <c r="GIZ48" s="612" t="s">
        <v>898</v>
      </c>
      <c r="GJA48" s="612" t="s">
        <v>432</v>
      </c>
      <c r="GJB48" s="612" t="s">
        <v>898</v>
      </c>
      <c r="GJC48" s="612" t="s">
        <v>432</v>
      </c>
      <c r="GJD48" s="612" t="s">
        <v>898</v>
      </c>
      <c r="GJE48" s="612" t="s">
        <v>432</v>
      </c>
      <c r="GJF48" s="612" t="s">
        <v>898</v>
      </c>
      <c r="GJG48" s="612" t="s">
        <v>432</v>
      </c>
      <c r="GJH48" s="612" t="s">
        <v>898</v>
      </c>
      <c r="GJI48" s="612" t="s">
        <v>432</v>
      </c>
      <c r="GJJ48" s="612" t="s">
        <v>898</v>
      </c>
      <c r="GJK48" s="612" t="s">
        <v>432</v>
      </c>
      <c r="GJL48" s="612" t="s">
        <v>898</v>
      </c>
      <c r="GJM48" s="612" t="s">
        <v>432</v>
      </c>
      <c r="GJN48" s="612" t="s">
        <v>898</v>
      </c>
      <c r="GJO48" s="612" t="s">
        <v>432</v>
      </c>
      <c r="GJP48" s="612" t="s">
        <v>898</v>
      </c>
      <c r="GJQ48" s="612" t="s">
        <v>432</v>
      </c>
      <c r="GJR48" s="612" t="s">
        <v>898</v>
      </c>
      <c r="GJS48" s="612" t="s">
        <v>432</v>
      </c>
      <c r="GJT48" s="612" t="s">
        <v>898</v>
      </c>
      <c r="GJU48" s="612" t="s">
        <v>432</v>
      </c>
      <c r="GJV48" s="612" t="s">
        <v>898</v>
      </c>
      <c r="GJW48" s="612" t="s">
        <v>432</v>
      </c>
      <c r="GJX48" s="612" t="s">
        <v>898</v>
      </c>
      <c r="GJY48" s="612" t="s">
        <v>432</v>
      </c>
      <c r="GJZ48" s="612" t="s">
        <v>898</v>
      </c>
      <c r="GKA48" s="612" t="s">
        <v>432</v>
      </c>
      <c r="GKB48" s="612" t="s">
        <v>898</v>
      </c>
      <c r="GKC48" s="612" t="s">
        <v>432</v>
      </c>
      <c r="GKD48" s="612" t="s">
        <v>898</v>
      </c>
      <c r="GKE48" s="612" t="s">
        <v>432</v>
      </c>
      <c r="GKF48" s="612" t="s">
        <v>898</v>
      </c>
      <c r="GKG48" s="612" t="s">
        <v>432</v>
      </c>
      <c r="GKH48" s="612" t="s">
        <v>898</v>
      </c>
      <c r="GKI48" s="612" t="s">
        <v>432</v>
      </c>
      <c r="GKJ48" s="612" t="s">
        <v>898</v>
      </c>
      <c r="GKK48" s="612" t="s">
        <v>432</v>
      </c>
      <c r="GKL48" s="612" t="s">
        <v>898</v>
      </c>
      <c r="GKM48" s="612" t="s">
        <v>432</v>
      </c>
      <c r="GKN48" s="612" t="s">
        <v>898</v>
      </c>
      <c r="GKO48" s="612" t="s">
        <v>432</v>
      </c>
      <c r="GKP48" s="612" t="s">
        <v>898</v>
      </c>
      <c r="GKQ48" s="612" t="s">
        <v>432</v>
      </c>
      <c r="GKR48" s="612" t="s">
        <v>898</v>
      </c>
      <c r="GKS48" s="612" t="s">
        <v>432</v>
      </c>
      <c r="GKT48" s="612" t="s">
        <v>898</v>
      </c>
      <c r="GKU48" s="612" t="s">
        <v>432</v>
      </c>
      <c r="GKV48" s="612" t="s">
        <v>898</v>
      </c>
      <c r="GKW48" s="612" t="s">
        <v>432</v>
      </c>
      <c r="GKX48" s="612" t="s">
        <v>898</v>
      </c>
      <c r="GKY48" s="612" t="s">
        <v>432</v>
      </c>
      <c r="GKZ48" s="612" t="s">
        <v>898</v>
      </c>
      <c r="GLA48" s="612" t="s">
        <v>432</v>
      </c>
      <c r="GLB48" s="612" t="s">
        <v>898</v>
      </c>
      <c r="GLC48" s="612" t="s">
        <v>432</v>
      </c>
      <c r="GLD48" s="612" t="s">
        <v>898</v>
      </c>
      <c r="GLE48" s="612" t="s">
        <v>432</v>
      </c>
      <c r="GLF48" s="612" t="s">
        <v>898</v>
      </c>
      <c r="GLG48" s="612" t="s">
        <v>432</v>
      </c>
      <c r="GLH48" s="612" t="s">
        <v>898</v>
      </c>
      <c r="GLI48" s="612" t="s">
        <v>432</v>
      </c>
      <c r="GLJ48" s="612" t="s">
        <v>898</v>
      </c>
      <c r="GLK48" s="612" t="s">
        <v>432</v>
      </c>
      <c r="GLL48" s="612" t="s">
        <v>898</v>
      </c>
      <c r="GLM48" s="612" t="s">
        <v>432</v>
      </c>
      <c r="GLN48" s="612" t="s">
        <v>898</v>
      </c>
      <c r="GLO48" s="612" t="s">
        <v>432</v>
      </c>
      <c r="GLP48" s="612" t="s">
        <v>898</v>
      </c>
      <c r="GLQ48" s="612" t="s">
        <v>432</v>
      </c>
      <c r="GLR48" s="612" t="s">
        <v>898</v>
      </c>
      <c r="GLS48" s="612" t="s">
        <v>432</v>
      </c>
      <c r="GLT48" s="612" t="s">
        <v>898</v>
      </c>
      <c r="GLU48" s="612" t="s">
        <v>432</v>
      </c>
      <c r="GLV48" s="612" t="s">
        <v>898</v>
      </c>
      <c r="GLW48" s="612" t="s">
        <v>432</v>
      </c>
      <c r="GLX48" s="612" t="s">
        <v>898</v>
      </c>
      <c r="GLY48" s="612" t="s">
        <v>432</v>
      </c>
      <c r="GLZ48" s="612" t="s">
        <v>898</v>
      </c>
      <c r="GMA48" s="612" t="s">
        <v>432</v>
      </c>
      <c r="GMB48" s="612" t="s">
        <v>898</v>
      </c>
      <c r="GMC48" s="612" t="s">
        <v>432</v>
      </c>
      <c r="GMD48" s="612" t="s">
        <v>898</v>
      </c>
      <c r="GME48" s="612" t="s">
        <v>432</v>
      </c>
      <c r="GMF48" s="612" t="s">
        <v>898</v>
      </c>
      <c r="GMG48" s="612" t="s">
        <v>432</v>
      </c>
      <c r="GMH48" s="612" t="s">
        <v>898</v>
      </c>
      <c r="GMI48" s="612" t="s">
        <v>432</v>
      </c>
      <c r="GMJ48" s="612" t="s">
        <v>898</v>
      </c>
      <c r="GMK48" s="612" t="s">
        <v>432</v>
      </c>
      <c r="GML48" s="612" t="s">
        <v>898</v>
      </c>
      <c r="GMM48" s="612" t="s">
        <v>432</v>
      </c>
      <c r="GMN48" s="612" t="s">
        <v>898</v>
      </c>
      <c r="GMO48" s="612" t="s">
        <v>432</v>
      </c>
      <c r="GMP48" s="612" t="s">
        <v>898</v>
      </c>
      <c r="GMQ48" s="612" t="s">
        <v>432</v>
      </c>
      <c r="GMR48" s="612" t="s">
        <v>898</v>
      </c>
      <c r="GMS48" s="612" t="s">
        <v>432</v>
      </c>
      <c r="GMT48" s="612" t="s">
        <v>898</v>
      </c>
      <c r="GMU48" s="612" t="s">
        <v>432</v>
      </c>
      <c r="GMV48" s="612" t="s">
        <v>898</v>
      </c>
      <c r="GMW48" s="612" t="s">
        <v>432</v>
      </c>
      <c r="GMX48" s="612" t="s">
        <v>898</v>
      </c>
      <c r="GMY48" s="612" t="s">
        <v>432</v>
      </c>
      <c r="GMZ48" s="612" t="s">
        <v>898</v>
      </c>
      <c r="GNA48" s="612" t="s">
        <v>432</v>
      </c>
      <c r="GNB48" s="612" t="s">
        <v>898</v>
      </c>
      <c r="GNC48" s="612" t="s">
        <v>432</v>
      </c>
      <c r="GND48" s="612" t="s">
        <v>898</v>
      </c>
      <c r="GNE48" s="612" t="s">
        <v>432</v>
      </c>
      <c r="GNF48" s="612" t="s">
        <v>898</v>
      </c>
      <c r="GNG48" s="612" t="s">
        <v>432</v>
      </c>
      <c r="GNH48" s="612" t="s">
        <v>898</v>
      </c>
      <c r="GNI48" s="612" t="s">
        <v>432</v>
      </c>
      <c r="GNJ48" s="612" t="s">
        <v>898</v>
      </c>
      <c r="GNK48" s="612" t="s">
        <v>432</v>
      </c>
      <c r="GNL48" s="612" t="s">
        <v>898</v>
      </c>
      <c r="GNM48" s="612" t="s">
        <v>432</v>
      </c>
      <c r="GNN48" s="612" t="s">
        <v>898</v>
      </c>
      <c r="GNO48" s="612" t="s">
        <v>432</v>
      </c>
      <c r="GNP48" s="612" t="s">
        <v>898</v>
      </c>
      <c r="GNQ48" s="612" t="s">
        <v>432</v>
      </c>
      <c r="GNR48" s="612" t="s">
        <v>898</v>
      </c>
      <c r="GNS48" s="612" t="s">
        <v>432</v>
      </c>
      <c r="GNT48" s="612" t="s">
        <v>898</v>
      </c>
      <c r="GNU48" s="612" t="s">
        <v>432</v>
      </c>
      <c r="GNV48" s="612" t="s">
        <v>898</v>
      </c>
      <c r="GNW48" s="612" t="s">
        <v>432</v>
      </c>
      <c r="GNX48" s="612" t="s">
        <v>898</v>
      </c>
      <c r="GNY48" s="612" t="s">
        <v>432</v>
      </c>
      <c r="GNZ48" s="612" t="s">
        <v>898</v>
      </c>
      <c r="GOA48" s="612" t="s">
        <v>432</v>
      </c>
      <c r="GOB48" s="612" t="s">
        <v>898</v>
      </c>
      <c r="GOC48" s="612" t="s">
        <v>432</v>
      </c>
      <c r="GOD48" s="612" t="s">
        <v>898</v>
      </c>
      <c r="GOE48" s="612" t="s">
        <v>432</v>
      </c>
      <c r="GOF48" s="612" t="s">
        <v>898</v>
      </c>
      <c r="GOG48" s="612" t="s">
        <v>432</v>
      </c>
      <c r="GOH48" s="612" t="s">
        <v>898</v>
      </c>
      <c r="GOI48" s="612" t="s">
        <v>432</v>
      </c>
      <c r="GOJ48" s="612" t="s">
        <v>898</v>
      </c>
      <c r="GOK48" s="612" t="s">
        <v>432</v>
      </c>
      <c r="GOL48" s="612" t="s">
        <v>898</v>
      </c>
      <c r="GOM48" s="612" t="s">
        <v>432</v>
      </c>
      <c r="GON48" s="612" t="s">
        <v>898</v>
      </c>
      <c r="GOO48" s="612" t="s">
        <v>432</v>
      </c>
      <c r="GOP48" s="612" t="s">
        <v>898</v>
      </c>
      <c r="GOQ48" s="612" t="s">
        <v>432</v>
      </c>
      <c r="GOR48" s="612" t="s">
        <v>898</v>
      </c>
      <c r="GOS48" s="612" t="s">
        <v>432</v>
      </c>
      <c r="GOT48" s="612" t="s">
        <v>898</v>
      </c>
      <c r="GOU48" s="612" t="s">
        <v>432</v>
      </c>
      <c r="GOV48" s="612" t="s">
        <v>898</v>
      </c>
      <c r="GOW48" s="612" t="s">
        <v>432</v>
      </c>
      <c r="GOX48" s="612" t="s">
        <v>898</v>
      </c>
      <c r="GOY48" s="612" t="s">
        <v>432</v>
      </c>
      <c r="GOZ48" s="612" t="s">
        <v>898</v>
      </c>
      <c r="GPA48" s="612" t="s">
        <v>432</v>
      </c>
      <c r="GPB48" s="612" t="s">
        <v>898</v>
      </c>
      <c r="GPC48" s="612" t="s">
        <v>432</v>
      </c>
      <c r="GPD48" s="612" t="s">
        <v>898</v>
      </c>
      <c r="GPE48" s="612" t="s">
        <v>432</v>
      </c>
      <c r="GPF48" s="612" t="s">
        <v>898</v>
      </c>
      <c r="GPG48" s="612" t="s">
        <v>432</v>
      </c>
      <c r="GPH48" s="612" t="s">
        <v>898</v>
      </c>
      <c r="GPI48" s="612" t="s">
        <v>432</v>
      </c>
      <c r="GPJ48" s="612" t="s">
        <v>898</v>
      </c>
      <c r="GPK48" s="612" t="s">
        <v>432</v>
      </c>
      <c r="GPL48" s="612" t="s">
        <v>898</v>
      </c>
      <c r="GPM48" s="612" t="s">
        <v>432</v>
      </c>
      <c r="GPN48" s="612" t="s">
        <v>898</v>
      </c>
      <c r="GPO48" s="612" t="s">
        <v>432</v>
      </c>
      <c r="GPP48" s="612" t="s">
        <v>898</v>
      </c>
      <c r="GPQ48" s="612" t="s">
        <v>432</v>
      </c>
      <c r="GPR48" s="612" t="s">
        <v>898</v>
      </c>
      <c r="GPS48" s="612" t="s">
        <v>432</v>
      </c>
      <c r="GPT48" s="612" t="s">
        <v>898</v>
      </c>
      <c r="GPU48" s="612" t="s">
        <v>432</v>
      </c>
      <c r="GPV48" s="612" t="s">
        <v>898</v>
      </c>
      <c r="GPW48" s="612" t="s">
        <v>432</v>
      </c>
      <c r="GPX48" s="612" t="s">
        <v>898</v>
      </c>
      <c r="GPY48" s="612" t="s">
        <v>432</v>
      </c>
      <c r="GPZ48" s="612" t="s">
        <v>898</v>
      </c>
      <c r="GQA48" s="612" t="s">
        <v>432</v>
      </c>
      <c r="GQB48" s="612" t="s">
        <v>898</v>
      </c>
      <c r="GQC48" s="612" t="s">
        <v>432</v>
      </c>
      <c r="GQD48" s="612" t="s">
        <v>898</v>
      </c>
      <c r="GQE48" s="612" t="s">
        <v>432</v>
      </c>
      <c r="GQF48" s="612" t="s">
        <v>898</v>
      </c>
      <c r="GQG48" s="612" t="s">
        <v>432</v>
      </c>
      <c r="GQH48" s="612" t="s">
        <v>898</v>
      </c>
      <c r="GQI48" s="612" t="s">
        <v>432</v>
      </c>
      <c r="GQJ48" s="612" t="s">
        <v>898</v>
      </c>
      <c r="GQK48" s="612" t="s">
        <v>432</v>
      </c>
      <c r="GQL48" s="612" t="s">
        <v>898</v>
      </c>
      <c r="GQM48" s="612" t="s">
        <v>432</v>
      </c>
      <c r="GQN48" s="612" t="s">
        <v>898</v>
      </c>
      <c r="GQO48" s="612" t="s">
        <v>432</v>
      </c>
      <c r="GQP48" s="612" t="s">
        <v>898</v>
      </c>
      <c r="GQQ48" s="612" t="s">
        <v>432</v>
      </c>
      <c r="GQR48" s="612" t="s">
        <v>898</v>
      </c>
      <c r="GQS48" s="612" t="s">
        <v>432</v>
      </c>
      <c r="GQT48" s="612" t="s">
        <v>898</v>
      </c>
      <c r="GQU48" s="612" t="s">
        <v>432</v>
      </c>
      <c r="GQV48" s="612" t="s">
        <v>898</v>
      </c>
      <c r="GQW48" s="612" t="s">
        <v>432</v>
      </c>
      <c r="GQX48" s="612" t="s">
        <v>898</v>
      </c>
      <c r="GQY48" s="612" t="s">
        <v>432</v>
      </c>
      <c r="GQZ48" s="612" t="s">
        <v>898</v>
      </c>
      <c r="GRA48" s="612" t="s">
        <v>432</v>
      </c>
      <c r="GRB48" s="612" t="s">
        <v>898</v>
      </c>
      <c r="GRC48" s="612" t="s">
        <v>432</v>
      </c>
      <c r="GRD48" s="612" t="s">
        <v>898</v>
      </c>
      <c r="GRE48" s="612" t="s">
        <v>432</v>
      </c>
      <c r="GRF48" s="612" t="s">
        <v>898</v>
      </c>
      <c r="GRG48" s="612" t="s">
        <v>432</v>
      </c>
      <c r="GRH48" s="612" t="s">
        <v>898</v>
      </c>
      <c r="GRI48" s="612" t="s">
        <v>432</v>
      </c>
      <c r="GRJ48" s="612" t="s">
        <v>898</v>
      </c>
      <c r="GRK48" s="612" t="s">
        <v>432</v>
      </c>
      <c r="GRL48" s="612" t="s">
        <v>898</v>
      </c>
      <c r="GRM48" s="612" t="s">
        <v>432</v>
      </c>
      <c r="GRN48" s="612" t="s">
        <v>898</v>
      </c>
      <c r="GRO48" s="612" t="s">
        <v>432</v>
      </c>
      <c r="GRP48" s="612" t="s">
        <v>898</v>
      </c>
      <c r="GRQ48" s="612" t="s">
        <v>432</v>
      </c>
      <c r="GRR48" s="612" t="s">
        <v>898</v>
      </c>
      <c r="GRS48" s="612" t="s">
        <v>432</v>
      </c>
      <c r="GRT48" s="612" t="s">
        <v>898</v>
      </c>
      <c r="GRU48" s="612" t="s">
        <v>432</v>
      </c>
      <c r="GRV48" s="612" t="s">
        <v>898</v>
      </c>
      <c r="GRW48" s="612" t="s">
        <v>432</v>
      </c>
      <c r="GRX48" s="612" t="s">
        <v>898</v>
      </c>
      <c r="GRY48" s="612" t="s">
        <v>432</v>
      </c>
      <c r="GRZ48" s="612" t="s">
        <v>898</v>
      </c>
      <c r="GSA48" s="612" t="s">
        <v>432</v>
      </c>
      <c r="GSB48" s="612" t="s">
        <v>898</v>
      </c>
      <c r="GSC48" s="612" t="s">
        <v>432</v>
      </c>
      <c r="GSD48" s="612" t="s">
        <v>898</v>
      </c>
      <c r="GSE48" s="612" t="s">
        <v>432</v>
      </c>
      <c r="GSF48" s="612" t="s">
        <v>898</v>
      </c>
      <c r="GSG48" s="612" t="s">
        <v>432</v>
      </c>
      <c r="GSH48" s="612" t="s">
        <v>898</v>
      </c>
      <c r="GSI48" s="612" t="s">
        <v>432</v>
      </c>
      <c r="GSJ48" s="612" t="s">
        <v>898</v>
      </c>
      <c r="GSK48" s="612" t="s">
        <v>432</v>
      </c>
      <c r="GSL48" s="612" t="s">
        <v>898</v>
      </c>
      <c r="GSM48" s="612" t="s">
        <v>432</v>
      </c>
      <c r="GSN48" s="612" t="s">
        <v>898</v>
      </c>
      <c r="GSO48" s="612" t="s">
        <v>432</v>
      </c>
      <c r="GSP48" s="612" t="s">
        <v>898</v>
      </c>
      <c r="GSQ48" s="612" t="s">
        <v>432</v>
      </c>
      <c r="GSR48" s="612" t="s">
        <v>898</v>
      </c>
      <c r="GSS48" s="612" t="s">
        <v>432</v>
      </c>
      <c r="GST48" s="612" t="s">
        <v>898</v>
      </c>
      <c r="GSU48" s="612" t="s">
        <v>432</v>
      </c>
      <c r="GSV48" s="612" t="s">
        <v>898</v>
      </c>
      <c r="GSW48" s="612" t="s">
        <v>432</v>
      </c>
      <c r="GSX48" s="612" t="s">
        <v>898</v>
      </c>
      <c r="GSY48" s="612" t="s">
        <v>432</v>
      </c>
      <c r="GSZ48" s="612" t="s">
        <v>898</v>
      </c>
      <c r="GTA48" s="612" t="s">
        <v>432</v>
      </c>
      <c r="GTB48" s="612" t="s">
        <v>898</v>
      </c>
      <c r="GTC48" s="612" t="s">
        <v>432</v>
      </c>
      <c r="GTD48" s="612" t="s">
        <v>898</v>
      </c>
      <c r="GTE48" s="612" t="s">
        <v>432</v>
      </c>
      <c r="GTF48" s="612" t="s">
        <v>898</v>
      </c>
      <c r="GTG48" s="612" t="s">
        <v>432</v>
      </c>
      <c r="GTH48" s="612" t="s">
        <v>898</v>
      </c>
      <c r="GTI48" s="612" t="s">
        <v>432</v>
      </c>
      <c r="GTJ48" s="612" t="s">
        <v>898</v>
      </c>
      <c r="GTK48" s="612" t="s">
        <v>432</v>
      </c>
      <c r="GTL48" s="612" t="s">
        <v>898</v>
      </c>
      <c r="GTM48" s="612" t="s">
        <v>432</v>
      </c>
      <c r="GTN48" s="612" t="s">
        <v>898</v>
      </c>
      <c r="GTO48" s="612" t="s">
        <v>432</v>
      </c>
      <c r="GTP48" s="612" t="s">
        <v>898</v>
      </c>
      <c r="GTQ48" s="612" t="s">
        <v>432</v>
      </c>
      <c r="GTR48" s="612" t="s">
        <v>898</v>
      </c>
      <c r="GTS48" s="612" t="s">
        <v>432</v>
      </c>
      <c r="GTT48" s="612" t="s">
        <v>898</v>
      </c>
      <c r="GTU48" s="612" t="s">
        <v>432</v>
      </c>
      <c r="GTV48" s="612" t="s">
        <v>898</v>
      </c>
      <c r="GTW48" s="612" t="s">
        <v>432</v>
      </c>
      <c r="GTX48" s="612" t="s">
        <v>898</v>
      </c>
      <c r="GTY48" s="612" t="s">
        <v>432</v>
      </c>
      <c r="GTZ48" s="612" t="s">
        <v>898</v>
      </c>
      <c r="GUA48" s="612" t="s">
        <v>432</v>
      </c>
      <c r="GUB48" s="612" t="s">
        <v>898</v>
      </c>
      <c r="GUC48" s="612" t="s">
        <v>432</v>
      </c>
      <c r="GUD48" s="612" t="s">
        <v>898</v>
      </c>
      <c r="GUE48" s="612" t="s">
        <v>432</v>
      </c>
      <c r="GUF48" s="612" t="s">
        <v>898</v>
      </c>
      <c r="GUG48" s="612" t="s">
        <v>432</v>
      </c>
      <c r="GUH48" s="612" t="s">
        <v>898</v>
      </c>
      <c r="GUI48" s="612" t="s">
        <v>432</v>
      </c>
      <c r="GUJ48" s="612" t="s">
        <v>898</v>
      </c>
      <c r="GUK48" s="612" t="s">
        <v>432</v>
      </c>
      <c r="GUL48" s="612" t="s">
        <v>898</v>
      </c>
      <c r="GUM48" s="612" t="s">
        <v>432</v>
      </c>
      <c r="GUN48" s="612" t="s">
        <v>898</v>
      </c>
      <c r="GUO48" s="612" t="s">
        <v>432</v>
      </c>
      <c r="GUP48" s="612" t="s">
        <v>898</v>
      </c>
      <c r="GUQ48" s="612" t="s">
        <v>432</v>
      </c>
      <c r="GUR48" s="612" t="s">
        <v>898</v>
      </c>
      <c r="GUS48" s="612" t="s">
        <v>432</v>
      </c>
      <c r="GUT48" s="612" t="s">
        <v>898</v>
      </c>
      <c r="GUU48" s="612" t="s">
        <v>432</v>
      </c>
      <c r="GUV48" s="612" t="s">
        <v>898</v>
      </c>
      <c r="GUW48" s="612" t="s">
        <v>432</v>
      </c>
      <c r="GUX48" s="612" t="s">
        <v>898</v>
      </c>
      <c r="GUY48" s="612" t="s">
        <v>432</v>
      </c>
      <c r="GUZ48" s="612" t="s">
        <v>898</v>
      </c>
      <c r="GVA48" s="612" t="s">
        <v>432</v>
      </c>
      <c r="GVB48" s="612" t="s">
        <v>898</v>
      </c>
      <c r="GVC48" s="612" t="s">
        <v>432</v>
      </c>
      <c r="GVD48" s="612" t="s">
        <v>898</v>
      </c>
      <c r="GVE48" s="612" t="s">
        <v>432</v>
      </c>
      <c r="GVF48" s="612" t="s">
        <v>898</v>
      </c>
      <c r="GVG48" s="612" t="s">
        <v>432</v>
      </c>
      <c r="GVH48" s="612" t="s">
        <v>898</v>
      </c>
      <c r="GVI48" s="612" t="s">
        <v>432</v>
      </c>
      <c r="GVJ48" s="612" t="s">
        <v>898</v>
      </c>
      <c r="GVK48" s="612" t="s">
        <v>432</v>
      </c>
      <c r="GVL48" s="612" t="s">
        <v>898</v>
      </c>
      <c r="GVM48" s="612" t="s">
        <v>432</v>
      </c>
      <c r="GVN48" s="612" t="s">
        <v>898</v>
      </c>
      <c r="GVO48" s="612" t="s">
        <v>432</v>
      </c>
      <c r="GVP48" s="612" t="s">
        <v>898</v>
      </c>
      <c r="GVQ48" s="612" t="s">
        <v>432</v>
      </c>
      <c r="GVR48" s="612" t="s">
        <v>898</v>
      </c>
      <c r="GVS48" s="612" t="s">
        <v>432</v>
      </c>
      <c r="GVT48" s="612" t="s">
        <v>898</v>
      </c>
      <c r="GVU48" s="612" t="s">
        <v>432</v>
      </c>
      <c r="GVV48" s="612" t="s">
        <v>898</v>
      </c>
      <c r="GVW48" s="612" t="s">
        <v>432</v>
      </c>
      <c r="GVX48" s="612" t="s">
        <v>898</v>
      </c>
      <c r="GVY48" s="612" t="s">
        <v>432</v>
      </c>
      <c r="GVZ48" s="612" t="s">
        <v>898</v>
      </c>
      <c r="GWA48" s="612" t="s">
        <v>432</v>
      </c>
      <c r="GWB48" s="612" t="s">
        <v>898</v>
      </c>
      <c r="GWC48" s="612" t="s">
        <v>432</v>
      </c>
      <c r="GWD48" s="612" t="s">
        <v>898</v>
      </c>
      <c r="GWE48" s="612" t="s">
        <v>432</v>
      </c>
      <c r="GWF48" s="612" t="s">
        <v>898</v>
      </c>
      <c r="GWG48" s="612" t="s">
        <v>432</v>
      </c>
      <c r="GWH48" s="612" t="s">
        <v>898</v>
      </c>
      <c r="GWI48" s="612" t="s">
        <v>432</v>
      </c>
      <c r="GWJ48" s="612" t="s">
        <v>898</v>
      </c>
      <c r="GWK48" s="612" t="s">
        <v>432</v>
      </c>
      <c r="GWL48" s="612" t="s">
        <v>898</v>
      </c>
      <c r="GWM48" s="612" t="s">
        <v>432</v>
      </c>
      <c r="GWN48" s="612" t="s">
        <v>898</v>
      </c>
      <c r="GWO48" s="612" t="s">
        <v>432</v>
      </c>
      <c r="GWP48" s="612" t="s">
        <v>898</v>
      </c>
      <c r="GWQ48" s="612" t="s">
        <v>432</v>
      </c>
      <c r="GWR48" s="612" t="s">
        <v>898</v>
      </c>
      <c r="GWS48" s="612" t="s">
        <v>432</v>
      </c>
      <c r="GWT48" s="612" t="s">
        <v>898</v>
      </c>
      <c r="GWU48" s="612" t="s">
        <v>432</v>
      </c>
      <c r="GWV48" s="612" t="s">
        <v>898</v>
      </c>
      <c r="GWW48" s="612" t="s">
        <v>432</v>
      </c>
      <c r="GWX48" s="612" t="s">
        <v>898</v>
      </c>
      <c r="GWY48" s="612" t="s">
        <v>432</v>
      </c>
      <c r="GWZ48" s="612" t="s">
        <v>898</v>
      </c>
      <c r="GXA48" s="612" t="s">
        <v>432</v>
      </c>
      <c r="GXB48" s="612" t="s">
        <v>898</v>
      </c>
      <c r="GXC48" s="612" t="s">
        <v>432</v>
      </c>
      <c r="GXD48" s="612" t="s">
        <v>898</v>
      </c>
      <c r="GXE48" s="612" t="s">
        <v>432</v>
      </c>
      <c r="GXF48" s="612" t="s">
        <v>898</v>
      </c>
      <c r="GXG48" s="612" t="s">
        <v>432</v>
      </c>
      <c r="GXH48" s="612" t="s">
        <v>898</v>
      </c>
      <c r="GXI48" s="612" t="s">
        <v>432</v>
      </c>
      <c r="GXJ48" s="612" t="s">
        <v>898</v>
      </c>
      <c r="GXK48" s="612" t="s">
        <v>432</v>
      </c>
      <c r="GXL48" s="612" t="s">
        <v>898</v>
      </c>
      <c r="GXM48" s="612" t="s">
        <v>432</v>
      </c>
      <c r="GXN48" s="612" t="s">
        <v>898</v>
      </c>
      <c r="GXO48" s="612" t="s">
        <v>432</v>
      </c>
      <c r="GXP48" s="612" t="s">
        <v>898</v>
      </c>
      <c r="GXQ48" s="612" t="s">
        <v>432</v>
      </c>
      <c r="GXR48" s="612" t="s">
        <v>898</v>
      </c>
      <c r="GXS48" s="612" t="s">
        <v>432</v>
      </c>
      <c r="GXT48" s="612" t="s">
        <v>898</v>
      </c>
      <c r="GXU48" s="612" t="s">
        <v>432</v>
      </c>
      <c r="GXV48" s="612" t="s">
        <v>898</v>
      </c>
      <c r="GXW48" s="612" t="s">
        <v>432</v>
      </c>
      <c r="GXX48" s="612" t="s">
        <v>898</v>
      </c>
      <c r="GXY48" s="612" t="s">
        <v>432</v>
      </c>
      <c r="GXZ48" s="612" t="s">
        <v>898</v>
      </c>
      <c r="GYA48" s="612" t="s">
        <v>432</v>
      </c>
      <c r="GYB48" s="612" t="s">
        <v>898</v>
      </c>
      <c r="GYC48" s="612" t="s">
        <v>432</v>
      </c>
      <c r="GYD48" s="612" t="s">
        <v>898</v>
      </c>
      <c r="GYE48" s="612" t="s">
        <v>432</v>
      </c>
      <c r="GYF48" s="612" t="s">
        <v>898</v>
      </c>
      <c r="GYG48" s="612" t="s">
        <v>432</v>
      </c>
      <c r="GYH48" s="612" t="s">
        <v>898</v>
      </c>
      <c r="GYI48" s="612" t="s">
        <v>432</v>
      </c>
      <c r="GYJ48" s="612" t="s">
        <v>898</v>
      </c>
      <c r="GYK48" s="612" t="s">
        <v>432</v>
      </c>
      <c r="GYL48" s="612" t="s">
        <v>898</v>
      </c>
      <c r="GYM48" s="612" t="s">
        <v>432</v>
      </c>
      <c r="GYN48" s="612" t="s">
        <v>898</v>
      </c>
      <c r="GYO48" s="612" t="s">
        <v>432</v>
      </c>
      <c r="GYP48" s="612" t="s">
        <v>898</v>
      </c>
      <c r="GYQ48" s="612" t="s">
        <v>432</v>
      </c>
      <c r="GYR48" s="612" t="s">
        <v>898</v>
      </c>
      <c r="GYS48" s="612" t="s">
        <v>432</v>
      </c>
      <c r="GYT48" s="612" t="s">
        <v>898</v>
      </c>
      <c r="GYU48" s="612" t="s">
        <v>432</v>
      </c>
      <c r="GYV48" s="612" t="s">
        <v>898</v>
      </c>
      <c r="GYW48" s="612" t="s">
        <v>432</v>
      </c>
      <c r="GYX48" s="612" t="s">
        <v>898</v>
      </c>
      <c r="GYY48" s="612" t="s">
        <v>432</v>
      </c>
      <c r="GYZ48" s="612" t="s">
        <v>898</v>
      </c>
      <c r="GZA48" s="612" t="s">
        <v>432</v>
      </c>
      <c r="GZB48" s="612" t="s">
        <v>898</v>
      </c>
      <c r="GZC48" s="612" t="s">
        <v>432</v>
      </c>
      <c r="GZD48" s="612" t="s">
        <v>898</v>
      </c>
      <c r="GZE48" s="612" t="s">
        <v>432</v>
      </c>
      <c r="GZF48" s="612" t="s">
        <v>898</v>
      </c>
      <c r="GZG48" s="612" t="s">
        <v>432</v>
      </c>
      <c r="GZH48" s="612" t="s">
        <v>898</v>
      </c>
      <c r="GZI48" s="612" t="s">
        <v>432</v>
      </c>
      <c r="GZJ48" s="612" t="s">
        <v>898</v>
      </c>
      <c r="GZK48" s="612" t="s">
        <v>432</v>
      </c>
      <c r="GZL48" s="612" t="s">
        <v>898</v>
      </c>
      <c r="GZM48" s="612" t="s">
        <v>432</v>
      </c>
      <c r="GZN48" s="612" t="s">
        <v>898</v>
      </c>
      <c r="GZO48" s="612" t="s">
        <v>432</v>
      </c>
      <c r="GZP48" s="612" t="s">
        <v>898</v>
      </c>
      <c r="GZQ48" s="612" t="s">
        <v>432</v>
      </c>
      <c r="GZR48" s="612" t="s">
        <v>898</v>
      </c>
      <c r="GZS48" s="612" t="s">
        <v>432</v>
      </c>
      <c r="GZT48" s="612" t="s">
        <v>898</v>
      </c>
      <c r="GZU48" s="612" t="s">
        <v>432</v>
      </c>
      <c r="GZV48" s="612" t="s">
        <v>898</v>
      </c>
      <c r="GZW48" s="612" t="s">
        <v>432</v>
      </c>
      <c r="GZX48" s="612" t="s">
        <v>898</v>
      </c>
      <c r="GZY48" s="612" t="s">
        <v>432</v>
      </c>
      <c r="GZZ48" s="612" t="s">
        <v>898</v>
      </c>
      <c r="HAA48" s="612" t="s">
        <v>432</v>
      </c>
      <c r="HAB48" s="612" t="s">
        <v>898</v>
      </c>
      <c r="HAC48" s="612" t="s">
        <v>432</v>
      </c>
      <c r="HAD48" s="612" t="s">
        <v>898</v>
      </c>
      <c r="HAE48" s="612" t="s">
        <v>432</v>
      </c>
      <c r="HAF48" s="612" t="s">
        <v>898</v>
      </c>
      <c r="HAG48" s="612" t="s">
        <v>432</v>
      </c>
      <c r="HAH48" s="612" t="s">
        <v>898</v>
      </c>
      <c r="HAI48" s="612" t="s">
        <v>432</v>
      </c>
      <c r="HAJ48" s="612" t="s">
        <v>898</v>
      </c>
      <c r="HAK48" s="612" t="s">
        <v>432</v>
      </c>
      <c r="HAL48" s="612" t="s">
        <v>898</v>
      </c>
      <c r="HAM48" s="612" t="s">
        <v>432</v>
      </c>
      <c r="HAN48" s="612" t="s">
        <v>898</v>
      </c>
      <c r="HAO48" s="612" t="s">
        <v>432</v>
      </c>
      <c r="HAP48" s="612" t="s">
        <v>898</v>
      </c>
      <c r="HAQ48" s="612" t="s">
        <v>432</v>
      </c>
      <c r="HAR48" s="612" t="s">
        <v>898</v>
      </c>
      <c r="HAS48" s="612" t="s">
        <v>432</v>
      </c>
      <c r="HAT48" s="612" t="s">
        <v>898</v>
      </c>
      <c r="HAU48" s="612" t="s">
        <v>432</v>
      </c>
      <c r="HAV48" s="612" t="s">
        <v>898</v>
      </c>
      <c r="HAW48" s="612" t="s">
        <v>432</v>
      </c>
      <c r="HAX48" s="612" t="s">
        <v>898</v>
      </c>
      <c r="HAY48" s="612" t="s">
        <v>432</v>
      </c>
      <c r="HAZ48" s="612" t="s">
        <v>898</v>
      </c>
      <c r="HBA48" s="612" t="s">
        <v>432</v>
      </c>
      <c r="HBB48" s="612" t="s">
        <v>898</v>
      </c>
      <c r="HBC48" s="612" t="s">
        <v>432</v>
      </c>
      <c r="HBD48" s="612" t="s">
        <v>898</v>
      </c>
      <c r="HBE48" s="612" t="s">
        <v>432</v>
      </c>
      <c r="HBF48" s="612" t="s">
        <v>898</v>
      </c>
      <c r="HBG48" s="612" t="s">
        <v>432</v>
      </c>
      <c r="HBH48" s="612" t="s">
        <v>898</v>
      </c>
      <c r="HBI48" s="612" t="s">
        <v>432</v>
      </c>
      <c r="HBJ48" s="612" t="s">
        <v>898</v>
      </c>
      <c r="HBK48" s="612" t="s">
        <v>432</v>
      </c>
      <c r="HBL48" s="612" t="s">
        <v>898</v>
      </c>
      <c r="HBM48" s="612" t="s">
        <v>432</v>
      </c>
      <c r="HBN48" s="612" t="s">
        <v>898</v>
      </c>
      <c r="HBO48" s="612" t="s">
        <v>432</v>
      </c>
      <c r="HBP48" s="612" t="s">
        <v>898</v>
      </c>
      <c r="HBQ48" s="612" t="s">
        <v>432</v>
      </c>
      <c r="HBR48" s="612" t="s">
        <v>898</v>
      </c>
      <c r="HBS48" s="612" t="s">
        <v>432</v>
      </c>
      <c r="HBT48" s="612" t="s">
        <v>898</v>
      </c>
      <c r="HBU48" s="612" t="s">
        <v>432</v>
      </c>
      <c r="HBV48" s="612" t="s">
        <v>898</v>
      </c>
      <c r="HBW48" s="612" t="s">
        <v>432</v>
      </c>
      <c r="HBX48" s="612" t="s">
        <v>898</v>
      </c>
      <c r="HBY48" s="612" t="s">
        <v>432</v>
      </c>
      <c r="HBZ48" s="612" t="s">
        <v>898</v>
      </c>
      <c r="HCA48" s="612" t="s">
        <v>432</v>
      </c>
      <c r="HCB48" s="612" t="s">
        <v>898</v>
      </c>
      <c r="HCC48" s="612" t="s">
        <v>432</v>
      </c>
      <c r="HCD48" s="612" t="s">
        <v>898</v>
      </c>
      <c r="HCE48" s="612" t="s">
        <v>432</v>
      </c>
      <c r="HCF48" s="612" t="s">
        <v>898</v>
      </c>
      <c r="HCG48" s="612" t="s">
        <v>432</v>
      </c>
      <c r="HCH48" s="612" t="s">
        <v>898</v>
      </c>
      <c r="HCI48" s="612" t="s">
        <v>432</v>
      </c>
      <c r="HCJ48" s="612" t="s">
        <v>898</v>
      </c>
      <c r="HCK48" s="612" t="s">
        <v>432</v>
      </c>
      <c r="HCL48" s="612" t="s">
        <v>898</v>
      </c>
      <c r="HCM48" s="612" t="s">
        <v>432</v>
      </c>
      <c r="HCN48" s="612" t="s">
        <v>898</v>
      </c>
      <c r="HCO48" s="612" t="s">
        <v>432</v>
      </c>
      <c r="HCP48" s="612" t="s">
        <v>898</v>
      </c>
      <c r="HCQ48" s="612" t="s">
        <v>432</v>
      </c>
      <c r="HCR48" s="612" t="s">
        <v>898</v>
      </c>
      <c r="HCS48" s="612" t="s">
        <v>432</v>
      </c>
      <c r="HCT48" s="612" t="s">
        <v>898</v>
      </c>
      <c r="HCU48" s="612" t="s">
        <v>432</v>
      </c>
      <c r="HCV48" s="612" t="s">
        <v>898</v>
      </c>
      <c r="HCW48" s="612" t="s">
        <v>432</v>
      </c>
      <c r="HCX48" s="612" t="s">
        <v>898</v>
      </c>
      <c r="HCY48" s="612" t="s">
        <v>432</v>
      </c>
      <c r="HCZ48" s="612" t="s">
        <v>898</v>
      </c>
      <c r="HDA48" s="612" t="s">
        <v>432</v>
      </c>
      <c r="HDB48" s="612" t="s">
        <v>898</v>
      </c>
      <c r="HDC48" s="612" t="s">
        <v>432</v>
      </c>
      <c r="HDD48" s="612" t="s">
        <v>898</v>
      </c>
      <c r="HDE48" s="612" t="s">
        <v>432</v>
      </c>
      <c r="HDF48" s="612" t="s">
        <v>898</v>
      </c>
      <c r="HDG48" s="612" t="s">
        <v>432</v>
      </c>
      <c r="HDH48" s="612" t="s">
        <v>898</v>
      </c>
      <c r="HDI48" s="612" t="s">
        <v>432</v>
      </c>
      <c r="HDJ48" s="612" t="s">
        <v>898</v>
      </c>
      <c r="HDK48" s="612" t="s">
        <v>432</v>
      </c>
      <c r="HDL48" s="612" t="s">
        <v>898</v>
      </c>
      <c r="HDM48" s="612" t="s">
        <v>432</v>
      </c>
      <c r="HDN48" s="612" t="s">
        <v>898</v>
      </c>
      <c r="HDO48" s="612" t="s">
        <v>432</v>
      </c>
      <c r="HDP48" s="612" t="s">
        <v>898</v>
      </c>
      <c r="HDQ48" s="612" t="s">
        <v>432</v>
      </c>
      <c r="HDR48" s="612" t="s">
        <v>898</v>
      </c>
      <c r="HDS48" s="612" t="s">
        <v>432</v>
      </c>
      <c r="HDT48" s="612" t="s">
        <v>898</v>
      </c>
      <c r="HDU48" s="612" t="s">
        <v>432</v>
      </c>
      <c r="HDV48" s="612" t="s">
        <v>898</v>
      </c>
      <c r="HDW48" s="612" t="s">
        <v>432</v>
      </c>
      <c r="HDX48" s="612" t="s">
        <v>898</v>
      </c>
      <c r="HDY48" s="612" t="s">
        <v>432</v>
      </c>
      <c r="HDZ48" s="612" t="s">
        <v>898</v>
      </c>
      <c r="HEA48" s="612" t="s">
        <v>432</v>
      </c>
      <c r="HEB48" s="612" t="s">
        <v>898</v>
      </c>
      <c r="HEC48" s="612" t="s">
        <v>432</v>
      </c>
      <c r="HED48" s="612" t="s">
        <v>898</v>
      </c>
      <c r="HEE48" s="612" t="s">
        <v>432</v>
      </c>
      <c r="HEF48" s="612" t="s">
        <v>898</v>
      </c>
      <c r="HEG48" s="612" t="s">
        <v>432</v>
      </c>
      <c r="HEH48" s="612" t="s">
        <v>898</v>
      </c>
      <c r="HEI48" s="612" t="s">
        <v>432</v>
      </c>
      <c r="HEJ48" s="612" t="s">
        <v>898</v>
      </c>
      <c r="HEK48" s="612" t="s">
        <v>432</v>
      </c>
      <c r="HEL48" s="612" t="s">
        <v>898</v>
      </c>
      <c r="HEM48" s="612" t="s">
        <v>432</v>
      </c>
      <c r="HEN48" s="612" t="s">
        <v>898</v>
      </c>
      <c r="HEO48" s="612" t="s">
        <v>432</v>
      </c>
      <c r="HEP48" s="612" t="s">
        <v>898</v>
      </c>
      <c r="HEQ48" s="612" t="s">
        <v>432</v>
      </c>
      <c r="HER48" s="612" t="s">
        <v>898</v>
      </c>
      <c r="HES48" s="612" t="s">
        <v>432</v>
      </c>
      <c r="HET48" s="612" t="s">
        <v>898</v>
      </c>
      <c r="HEU48" s="612" t="s">
        <v>432</v>
      </c>
      <c r="HEV48" s="612" t="s">
        <v>898</v>
      </c>
      <c r="HEW48" s="612" t="s">
        <v>432</v>
      </c>
      <c r="HEX48" s="612" t="s">
        <v>898</v>
      </c>
      <c r="HEY48" s="612" t="s">
        <v>432</v>
      </c>
      <c r="HEZ48" s="612" t="s">
        <v>898</v>
      </c>
      <c r="HFA48" s="612" t="s">
        <v>432</v>
      </c>
      <c r="HFB48" s="612" t="s">
        <v>898</v>
      </c>
      <c r="HFC48" s="612" t="s">
        <v>432</v>
      </c>
      <c r="HFD48" s="612" t="s">
        <v>898</v>
      </c>
      <c r="HFE48" s="612" t="s">
        <v>432</v>
      </c>
      <c r="HFF48" s="612" t="s">
        <v>898</v>
      </c>
      <c r="HFG48" s="612" t="s">
        <v>432</v>
      </c>
      <c r="HFH48" s="612" t="s">
        <v>898</v>
      </c>
      <c r="HFI48" s="612" t="s">
        <v>432</v>
      </c>
      <c r="HFJ48" s="612" t="s">
        <v>898</v>
      </c>
      <c r="HFK48" s="612" t="s">
        <v>432</v>
      </c>
      <c r="HFL48" s="612" t="s">
        <v>898</v>
      </c>
      <c r="HFM48" s="612" t="s">
        <v>432</v>
      </c>
      <c r="HFN48" s="612" t="s">
        <v>898</v>
      </c>
      <c r="HFO48" s="612" t="s">
        <v>432</v>
      </c>
      <c r="HFP48" s="612" t="s">
        <v>898</v>
      </c>
      <c r="HFQ48" s="612" t="s">
        <v>432</v>
      </c>
      <c r="HFR48" s="612" t="s">
        <v>898</v>
      </c>
      <c r="HFS48" s="612" t="s">
        <v>432</v>
      </c>
      <c r="HFT48" s="612" t="s">
        <v>898</v>
      </c>
      <c r="HFU48" s="612" t="s">
        <v>432</v>
      </c>
      <c r="HFV48" s="612" t="s">
        <v>898</v>
      </c>
      <c r="HFW48" s="612" t="s">
        <v>432</v>
      </c>
      <c r="HFX48" s="612" t="s">
        <v>898</v>
      </c>
      <c r="HFY48" s="612" t="s">
        <v>432</v>
      </c>
      <c r="HFZ48" s="612" t="s">
        <v>898</v>
      </c>
      <c r="HGA48" s="612" t="s">
        <v>432</v>
      </c>
      <c r="HGB48" s="612" t="s">
        <v>898</v>
      </c>
      <c r="HGC48" s="612" t="s">
        <v>432</v>
      </c>
      <c r="HGD48" s="612" t="s">
        <v>898</v>
      </c>
      <c r="HGE48" s="612" t="s">
        <v>432</v>
      </c>
      <c r="HGF48" s="612" t="s">
        <v>898</v>
      </c>
      <c r="HGG48" s="612" t="s">
        <v>432</v>
      </c>
      <c r="HGH48" s="612" t="s">
        <v>898</v>
      </c>
      <c r="HGI48" s="612" t="s">
        <v>432</v>
      </c>
      <c r="HGJ48" s="612" t="s">
        <v>898</v>
      </c>
      <c r="HGK48" s="612" t="s">
        <v>432</v>
      </c>
      <c r="HGL48" s="612" t="s">
        <v>898</v>
      </c>
      <c r="HGM48" s="612" t="s">
        <v>432</v>
      </c>
      <c r="HGN48" s="612" t="s">
        <v>898</v>
      </c>
      <c r="HGO48" s="612" t="s">
        <v>432</v>
      </c>
      <c r="HGP48" s="612" t="s">
        <v>898</v>
      </c>
      <c r="HGQ48" s="612" t="s">
        <v>432</v>
      </c>
      <c r="HGR48" s="612" t="s">
        <v>898</v>
      </c>
      <c r="HGS48" s="612" t="s">
        <v>432</v>
      </c>
      <c r="HGT48" s="612" t="s">
        <v>898</v>
      </c>
      <c r="HGU48" s="612" t="s">
        <v>432</v>
      </c>
      <c r="HGV48" s="612" t="s">
        <v>898</v>
      </c>
      <c r="HGW48" s="612" t="s">
        <v>432</v>
      </c>
      <c r="HGX48" s="612" t="s">
        <v>898</v>
      </c>
      <c r="HGY48" s="612" t="s">
        <v>432</v>
      </c>
      <c r="HGZ48" s="612" t="s">
        <v>898</v>
      </c>
      <c r="HHA48" s="612" t="s">
        <v>432</v>
      </c>
      <c r="HHB48" s="612" t="s">
        <v>898</v>
      </c>
      <c r="HHC48" s="612" t="s">
        <v>432</v>
      </c>
      <c r="HHD48" s="612" t="s">
        <v>898</v>
      </c>
      <c r="HHE48" s="612" t="s">
        <v>432</v>
      </c>
      <c r="HHF48" s="612" t="s">
        <v>898</v>
      </c>
      <c r="HHG48" s="612" t="s">
        <v>432</v>
      </c>
      <c r="HHH48" s="612" t="s">
        <v>898</v>
      </c>
      <c r="HHI48" s="612" t="s">
        <v>432</v>
      </c>
      <c r="HHJ48" s="612" t="s">
        <v>898</v>
      </c>
      <c r="HHK48" s="612" t="s">
        <v>432</v>
      </c>
      <c r="HHL48" s="612" t="s">
        <v>898</v>
      </c>
      <c r="HHM48" s="612" t="s">
        <v>432</v>
      </c>
      <c r="HHN48" s="612" t="s">
        <v>898</v>
      </c>
      <c r="HHO48" s="612" t="s">
        <v>432</v>
      </c>
      <c r="HHP48" s="612" t="s">
        <v>898</v>
      </c>
      <c r="HHQ48" s="612" t="s">
        <v>432</v>
      </c>
      <c r="HHR48" s="612" t="s">
        <v>898</v>
      </c>
      <c r="HHS48" s="612" t="s">
        <v>432</v>
      </c>
      <c r="HHT48" s="612" t="s">
        <v>898</v>
      </c>
      <c r="HHU48" s="612" t="s">
        <v>432</v>
      </c>
      <c r="HHV48" s="612" t="s">
        <v>898</v>
      </c>
      <c r="HHW48" s="612" t="s">
        <v>432</v>
      </c>
      <c r="HHX48" s="612" t="s">
        <v>898</v>
      </c>
      <c r="HHY48" s="612" t="s">
        <v>432</v>
      </c>
      <c r="HHZ48" s="612" t="s">
        <v>898</v>
      </c>
      <c r="HIA48" s="612" t="s">
        <v>432</v>
      </c>
      <c r="HIB48" s="612" t="s">
        <v>898</v>
      </c>
      <c r="HIC48" s="612" t="s">
        <v>432</v>
      </c>
      <c r="HID48" s="612" t="s">
        <v>898</v>
      </c>
      <c r="HIE48" s="612" t="s">
        <v>432</v>
      </c>
      <c r="HIF48" s="612" t="s">
        <v>898</v>
      </c>
      <c r="HIG48" s="612" t="s">
        <v>432</v>
      </c>
      <c r="HIH48" s="612" t="s">
        <v>898</v>
      </c>
      <c r="HII48" s="612" t="s">
        <v>432</v>
      </c>
      <c r="HIJ48" s="612" t="s">
        <v>898</v>
      </c>
      <c r="HIK48" s="612" t="s">
        <v>432</v>
      </c>
      <c r="HIL48" s="612" t="s">
        <v>898</v>
      </c>
      <c r="HIM48" s="612" t="s">
        <v>432</v>
      </c>
      <c r="HIN48" s="612" t="s">
        <v>898</v>
      </c>
      <c r="HIO48" s="612" t="s">
        <v>432</v>
      </c>
      <c r="HIP48" s="612" t="s">
        <v>898</v>
      </c>
      <c r="HIQ48" s="612" t="s">
        <v>432</v>
      </c>
      <c r="HIR48" s="612" t="s">
        <v>898</v>
      </c>
      <c r="HIS48" s="612" t="s">
        <v>432</v>
      </c>
      <c r="HIT48" s="612" t="s">
        <v>898</v>
      </c>
      <c r="HIU48" s="612" t="s">
        <v>432</v>
      </c>
      <c r="HIV48" s="612" t="s">
        <v>898</v>
      </c>
      <c r="HIW48" s="612" t="s">
        <v>432</v>
      </c>
      <c r="HIX48" s="612" t="s">
        <v>898</v>
      </c>
      <c r="HIY48" s="612" t="s">
        <v>432</v>
      </c>
      <c r="HIZ48" s="612" t="s">
        <v>898</v>
      </c>
      <c r="HJA48" s="612" t="s">
        <v>432</v>
      </c>
      <c r="HJB48" s="612" t="s">
        <v>898</v>
      </c>
      <c r="HJC48" s="612" t="s">
        <v>432</v>
      </c>
      <c r="HJD48" s="612" t="s">
        <v>898</v>
      </c>
      <c r="HJE48" s="612" t="s">
        <v>432</v>
      </c>
      <c r="HJF48" s="612" t="s">
        <v>898</v>
      </c>
      <c r="HJG48" s="612" t="s">
        <v>432</v>
      </c>
      <c r="HJH48" s="612" t="s">
        <v>898</v>
      </c>
      <c r="HJI48" s="612" t="s">
        <v>432</v>
      </c>
      <c r="HJJ48" s="612" t="s">
        <v>898</v>
      </c>
      <c r="HJK48" s="612" t="s">
        <v>432</v>
      </c>
      <c r="HJL48" s="612" t="s">
        <v>898</v>
      </c>
      <c r="HJM48" s="612" t="s">
        <v>432</v>
      </c>
      <c r="HJN48" s="612" t="s">
        <v>898</v>
      </c>
      <c r="HJO48" s="612" t="s">
        <v>432</v>
      </c>
      <c r="HJP48" s="612" t="s">
        <v>898</v>
      </c>
      <c r="HJQ48" s="612" t="s">
        <v>432</v>
      </c>
      <c r="HJR48" s="612" t="s">
        <v>898</v>
      </c>
      <c r="HJS48" s="612" t="s">
        <v>432</v>
      </c>
      <c r="HJT48" s="612" t="s">
        <v>898</v>
      </c>
      <c r="HJU48" s="612" t="s">
        <v>432</v>
      </c>
      <c r="HJV48" s="612" t="s">
        <v>898</v>
      </c>
      <c r="HJW48" s="612" t="s">
        <v>432</v>
      </c>
      <c r="HJX48" s="612" t="s">
        <v>898</v>
      </c>
      <c r="HJY48" s="612" t="s">
        <v>432</v>
      </c>
      <c r="HJZ48" s="612" t="s">
        <v>898</v>
      </c>
      <c r="HKA48" s="612" t="s">
        <v>432</v>
      </c>
      <c r="HKB48" s="612" t="s">
        <v>898</v>
      </c>
      <c r="HKC48" s="612" t="s">
        <v>432</v>
      </c>
      <c r="HKD48" s="612" t="s">
        <v>898</v>
      </c>
      <c r="HKE48" s="612" t="s">
        <v>432</v>
      </c>
      <c r="HKF48" s="612" t="s">
        <v>898</v>
      </c>
      <c r="HKG48" s="612" t="s">
        <v>432</v>
      </c>
      <c r="HKH48" s="612" t="s">
        <v>898</v>
      </c>
      <c r="HKI48" s="612" t="s">
        <v>432</v>
      </c>
      <c r="HKJ48" s="612" t="s">
        <v>898</v>
      </c>
      <c r="HKK48" s="612" t="s">
        <v>432</v>
      </c>
      <c r="HKL48" s="612" t="s">
        <v>898</v>
      </c>
      <c r="HKM48" s="612" t="s">
        <v>432</v>
      </c>
      <c r="HKN48" s="612" t="s">
        <v>898</v>
      </c>
      <c r="HKO48" s="612" t="s">
        <v>432</v>
      </c>
      <c r="HKP48" s="612" t="s">
        <v>898</v>
      </c>
      <c r="HKQ48" s="612" t="s">
        <v>432</v>
      </c>
      <c r="HKR48" s="612" t="s">
        <v>898</v>
      </c>
      <c r="HKS48" s="612" t="s">
        <v>432</v>
      </c>
      <c r="HKT48" s="612" t="s">
        <v>898</v>
      </c>
      <c r="HKU48" s="612" t="s">
        <v>432</v>
      </c>
      <c r="HKV48" s="612" t="s">
        <v>898</v>
      </c>
      <c r="HKW48" s="612" t="s">
        <v>432</v>
      </c>
      <c r="HKX48" s="612" t="s">
        <v>898</v>
      </c>
      <c r="HKY48" s="612" t="s">
        <v>432</v>
      </c>
      <c r="HKZ48" s="612" t="s">
        <v>898</v>
      </c>
      <c r="HLA48" s="612" t="s">
        <v>432</v>
      </c>
      <c r="HLB48" s="612" t="s">
        <v>898</v>
      </c>
      <c r="HLC48" s="612" t="s">
        <v>432</v>
      </c>
      <c r="HLD48" s="612" t="s">
        <v>898</v>
      </c>
      <c r="HLE48" s="612" t="s">
        <v>432</v>
      </c>
      <c r="HLF48" s="612" t="s">
        <v>898</v>
      </c>
      <c r="HLG48" s="612" t="s">
        <v>432</v>
      </c>
      <c r="HLH48" s="612" t="s">
        <v>898</v>
      </c>
      <c r="HLI48" s="612" t="s">
        <v>432</v>
      </c>
      <c r="HLJ48" s="612" t="s">
        <v>898</v>
      </c>
      <c r="HLK48" s="612" t="s">
        <v>432</v>
      </c>
      <c r="HLL48" s="612" t="s">
        <v>898</v>
      </c>
      <c r="HLM48" s="612" t="s">
        <v>432</v>
      </c>
      <c r="HLN48" s="612" t="s">
        <v>898</v>
      </c>
      <c r="HLO48" s="612" t="s">
        <v>432</v>
      </c>
      <c r="HLP48" s="612" t="s">
        <v>898</v>
      </c>
      <c r="HLQ48" s="612" t="s">
        <v>432</v>
      </c>
      <c r="HLR48" s="612" t="s">
        <v>898</v>
      </c>
      <c r="HLS48" s="612" t="s">
        <v>432</v>
      </c>
      <c r="HLT48" s="612" t="s">
        <v>898</v>
      </c>
      <c r="HLU48" s="612" t="s">
        <v>432</v>
      </c>
      <c r="HLV48" s="612" t="s">
        <v>898</v>
      </c>
      <c r="HLW48" s="612" t="s">
        <v>432</v>
      </c>
      <c r="HLX48" s="612" t="s">
        <v>898</v>
      </c>
      <c r="HLY48" s="612" t="s">
        <v>432</v>
      </c>
      <c r="HLZ48" s="612" t="s">
        <v>898</v>
      </c>
      <c r="HMA48" s="612" t="s">
        <v>432</v>
      </c>
      <c r="HMB48" s="612" t="s">
        <v>898</v>
      </c>
      <c r="HMC48" s="612" t="s">
        <v>432</v>
      </c>
      <c r="HMD48" s="612" t="s">
        <v>898</v>
      </c>
      <c r="HME48" s="612" t="s">
        <v>432</v>
      </c>
      <c r="HMF48" s="612" t="s">
        <v>898</v>
      </c>
      <c r="HMG48" s="612" t="s">
        <v>432</v>
      </c>
      <c r="HMH48" s="612" t="s">
        <v>898</v>
      </c>
      <c r="HMI48" s="612" t="s">
        <v>432</v>
      </c>
      <c r="HMJ48" s="612" t="s">
        <v>898</v>
      </c>
      <c r="HMK48" s="612" t="s">
        <v>432</v>
      </c>
      <c r="HML48" s="612" t="s">
        <v>898</v>
      </c>
      <c r="HMM48" s="612" t="s">
        <v>432</v>
      </c>
      <c r="HMN48" s="612" t="s">
        <v>898</v>
      </c>
      <c r="HMO48" s="612" t="s">
        <v>432</v>
      </c>
      <c r="HMP48" s="612" t="s">
        <v>898</v>
      </c>
      <c r="HMQ48" s="612" t="s">
        <v>432</v>
      </c>
      <c r="HMR48" s="612" t="s">
        <v>898</v>
      </c>
      <c r="HMS48" s="612" t="s">
        <v>432</v>
      </c>
      <c r="HMT48" s="612" t="s">
        <v>898</v>
      </c>
      <c r="HMU48" s="612" t="s">
        <v>432</v>
      </c>
      <c r="HMV48" s="612" t="s">
        <v>898</v>
      </c>
      <c r="HMW48" s="612" t="s">
        <v>432</v>
      </c>
      <c r="HMX48" s="612" t="s">
        <v>898</v>
      </c>
      <c r="HMY48" s="612" t="s">
        <v>432</v>
      </c>
      <c r="HMZ48" s="612" t="s">
        <v>898</v>
      </c>
      <c r="HNA48" s="612" t="s">
        <v>432</v>
      </c>
      <c r="HNB48" s="612" t="s">
        <v>898</v>
      </c>
      <c r="HNC48" s="612" t="s">
        <v>432</v>
      </c>
      <c r="HND48" s="612" t="s">
        <v>898</v>
      </c>
      <c r="HNE48" s="612" t="s">
        <v>432</v>
      </c>
      <c r="HNF48" s="612" t="s">
        <v>898</v>
      </c>
      <c r="HNG48" s="612" t="s">
        <v>432</v>
      </c>
      <c r="HNH48" s="612" t="s">
        <v>898</v>
      </c>
      <c r="HNI48" s="612" t="s">
        <v>432</v>
      </c>
      <c r="HNJ48" s="612" t="s">
        <v>898</v>
      </c>
      <c r="HNK48" s="612" t="s">
        <v>432</v>
      </c>
      <c r="HNL48" s="612" t="s">
        <v>898</v>
      </c>
      <c r="HNM48" s="612" t="s">
        <v>432</v>
      </c>
      <c r="HNN48" s="612" t="s">
        <v>898</v>
      </c>
      <c r="HNO48" s="612" t="s">
        <v>432</v>
      </c>
      <c r="HNP48" s="612" t="s">
        <v>898</v>
      </c>
      <c r="HNQ48" s="612" t="s">
        <v>432</v>
      </c>
      <c r="HNR48" s="612" t="s">
        <v>898</v>
      </c>
      <c r="HNS48" s="612" t="s">
        <v>432</v>
      </c>
      <c r="HNT48" s="612" t="s">
        <v>898</v>
      </c>
      <c r="HNU48" s="612" t="s">
        <v>432</v>
      </c>
      <c r="HNV48" s="612" t="s">
        <v>898</v>
      </c>
      <c r="HNW48" s="612" t="s">
        <v>432</v>
      </c>
      <c r="HNX48" s="612" t="s">
        <v>898</v>
      </c>
      <c r="HNY48" s="612" t="s">
        <v>432</v>
      </c>
      <c r="HNZ48" s="612" t="s">
        <v>898</v>
      </c>
      <c r="HOA48" s="612" t="s">
        <v>432</v>
      </c>
      <c r="HOB48" s="612" t="s">
        <v>898</v>
      </c>
      <c r="HOC48" s="612" t="s">
        <v>432</v>
      </c>
      <c r="HOD48" s="612" t="s">
        <v>898</v>
      </c>
      <c r="HOE48" s="612" t="s">
        <v>432</v>
      </c>
      <c r="HOF48" s="612" t="s">
        <v>898</v>
      </c>
      <c r="HOG48" s="612" t="s">
        <v>432</v>
      </c>
      <c r="HOH48" s="612" t="s">
        <v>898</v>
      </c>
      <c r="HOI48" s="612" t="s">
        <v>432</v>
      </c>
      <c r="HOJ48" s="612" t="s">
        <v>898</v>
      </c>
      <c r="HOK48" s="612" t="s">
        <v>432</v>
      </c>
      <c r="HOL48" s="612" t="s">
        <v>898</v>
      </c>
      <c r="HOM48" s="612" t="s">
        <v>432</v>
      </c>
      <c r="HON48" s="612" t="s">
        <v>898</v>
      </c>
      <c r="HOO48" s="612" t="s">
        <v>432</v>
      </c>
      <c r="HOP48" s="612" t="s">
        <v>898</v>
      </c>
      <c r="HOQ48" s="612" t="s">
        <v>432</v>
      </c>
      <c r="HOR48" s="612" t="s">
        <v>898</v>
      </c>
      <c r="HOS48" s="612" t="s">
        <v>432</v>
      </c>
      <c r="HOT48" s="612" t="s">
        <v>898</v>
      </c>
      <c r="HOU48" s="612" t="s">
        <v>432</v>
      </c>
      <c r="HOV48" s="612" t="s">
        <v>898</v>
      </c>
      <c r="HOW48" s="612" t="s">
        <v>432</v>
      </c>
      <c r="HOX48" s="612" t="s">
        <v>898</v>
      </c>
      <c r="HOY48" s="612" t="s">
        <v>432</v>
      </c>
      <c r="HOZ48" s="612" t="s">
        <v>898</v>
      </c>
      <c r="HPA48" s="612" t="s">
        <v>432</v>
      </c>
      <c r="HPB48" s="612" t="s">
        <v>898</v>
      </c>
      <c r="HPC48" s="612" t="s">
        <v>432</v>
      </c>
      <c r="HPD48" s="612" t="s">
        <v>898</v>
      </c>
      <c r="HPE48" s="612" t="s">
        <v>432</v>
      </c>
      <c r="HPF48" s="612" t="s">
        <v>898</v>
      </c>
      <c r="HPG48" s="612" t="s">
        <v>432</v>
      </c>
      <c r="HPH48" s="612" t="s">
        <v>898</v>
      </c>
      <c r="HPI48" s="612" t="s">
        <v>432</v>
      </c>
      <c r="HPJ48" s="612" t="s">
        <v>898</v>
      </c>
      <c r="HPK48" s="612" t="s">
        <v>432</v>
      </c>
      <c r="HPL48" s="612" t="s">
        <v>898</v>
      </c>
      <c r="HPM48" s="612" t="s">
        <v>432</v>
      </c>
      <c r="HPN48" s="612" t="s">
        <v>898</v>
      </c>
      <c r="HPO48" s="612" t="s">
        <v>432</v>
      </c>
      <c r="HPP48" s="612" t="s">
        <v>898</v>
      </c>
      <c r="HPQ48" s="612" t="s">
        <v>432</v>
      </c>
      <c r="HPR48" s="612" t="s">
        <v>898</v>
      </c>
      <c r="HPS48" s="612" t="s">
        <v>432</v>
      </c>
      <c r="HPT48" s="612" t="s">
        <v>898</v>
      </c>
      <c r="HPU48" s="612" t="s">
        <v>432</v>
      </c>
      <c r="HPV48" s="612" t="s">
        <v>898</v>
      </c>
      <c r="HPW48" s="612" t="s">
        <v>432</v>
      </c>
      <c r="HPX48" s="612" t="s">
        <v>898</v>
      </c>
      <c r="HPY48" s="612" t="s">
        <v>432</v>
      </c>
      <c r="HPZ48" s="612" t="s">
        <v>898</v>
      </c>
      <c r="HQA48" s="612" t="s">
        <v>432</v>
      </c>
      <c r="HQB48" s="612" t="s">
        <v>898</v>
      </c>
      <c r="HQC48" s="612" t="s">
        <v>432</v>
      </c>
      <c r="HQD48" s="612" t="s">
        <v>898</v>
      </c>
      <c r="HQE48" s="612" t="s">
        <v>432</v>
      </c>
      <c r="HQF48" s="612" t="s">
        <v>898</v>
      </c>
      <c r="HQG48" s="612" t="s">
        <v>432</v>
      </c>
      <c r="HQH48" s="612" t="s">
        <v>898</v>
      </c>
      <c r="HQI48" s="612" t="s">
        <v>432</v>
      </c>
      <c r="HQJ48" s="612" t="s">
        <v>898</v>
      </c>
      <c r="HQK48" s="612" t="s">
        <v>432</v>
      </c>
      <c r="HQL48" s="612" t="s">
        <v>898</v>
      </c>
      <c r="HQM48" s="612" t="s">
        <v>432</v>
      </c>
      <c r="HQN48" s="612" t="s">
        <v>898</v>
      </c>
      <c r="HQO48" s="612" t="s">
        <v>432</v>
      </c>
      <c r="HQP48" s="612" t="s">
        <v>898</v>
      </c>
      <c r="HQQ48" s="612" t="s">
        <v>432</v>
      </c>
      <c r="HQR48" s="612" t="s">
        <v>898</v>
      </c>
      <c r="HQS48" s="612" t="s">
        <v>432</v>
      </c>
      <c r="HQT48" s="612" t="s">
        <v>898</v>
      </c>
      <c r="HQU48" s="612" t="s">
        <v>432</v>
      </c>
      <c r="HQV48" s="612" t="s">
        <v>898</v>
      </c>
      <c r="HQW48" s="612" t="s">
        <v>432</v>
      </c>
      <c r="HQX48" s="612" t="s">
        <v>898</v>
      </c>
      <c r="HQY48" s="612" t="s">
        <v>432</v>
      </c>
      <c r="HQZ48" s="612" t="s">
        <v>898</v>
      </c>
      <c r="HRA48" s="612" t="s">
        <v>432</v>
      </c>
      <c r="HRB48" s="612" t="s">
        <v>898</v>
      </c>
      <c r="HRC48" s="612" t="s">
        <v>432</v>
      </c>
      <c r="HRD48" s="612" t="s">
        <v>898</v>
      </c>
      <c r="HRE48" s="612" t="s">
        <v>432</v>
      </c>
      <c r="HRF48" s="612" t="s">
        <v>898</v>
      </c>
      <c r="HRG48" s="612" t="s">
        <v>432</v>
      </c>
      <c r="HRH48" s="612" t="s">
        <v>898</v>
      </c>
      <c r="HRI48" s="612" t="s">
        <v>432</v>
      </c>
      <c r="HRJ48" s="612" t="s">
        <v>898</v>
      </c>
      <c r="HRK48" s="612" t="s">
        <v>432</v>
      </c>
      <c r="HRL48" s="612" t="s">
        <v>898</v>
      </c>
      <c r="HRM48" s="612" t="s">
        <v>432</v>
      </c>
      <c r="HRN48" s="612" t="s">
        <v>898</v>
      </c>
      <c r="HRO48" s="612" t="s">
        <v>432</v>
      </c>
      <c r="HRP48" s="612" t="s">
        <v>898</v>
      </c>
      <c r="HRQ48" s="612" t="s">
        <v>432</v>
      </c>
      <c r="HRR48" s="612" t="s">
        <v>898</v>
      </c>
      <c r="HRS48" s="612" t="s">
        <v>432</v>
      </c>
      <c r="HRT48" s="612" t="s">
        <v>898</v>
      </c>
      <c r="HRU48" s="612" t="s">
        <v>432</v>
      </c>
      <c r="HRV48" s="612" t="s">
        <v>898</v>
      </c>
      <c r="HRW48" s="612" t="s">
        <v>432</v>
      </c>
      <c r="HRX48" s="612" t="s">
        <v>898</v>
      </c>
      <c r="HRY48" s="612" t="s">
        <v>432</v>
      </c>
      <c r="HRZ48" s="612" t="s">
        <v>898</v>
      </c>
      <c r="HSA48" s="612" t="s">
        <v>432</v>
      </c>
      <c r="HSB48" s="612" t="s">
        <v>898</v>
      </c>
      <c r="HSC48" s="612" t="s">
        <v>432</v>
      </c>
      <c r="HSD48" s="612" t="s">
        <v>898</v>
      </c>
      <c r="HSE48" s="612" t="s">
        <v>432</v>
      </c>
      <c r="HSF48" s="612" t="s">
        <v>898</v>
      </c>
      <c r="HSG48" s="612" t="s">
        <v>432</v>
      </c>
      <c r="HSH48" s="612" t="s">
        <v>898</v>
      </c>
      <c r="HSI48" s="612" t="s">
        <v>432</v>
      </c>
      <c r="HSJ48" s="612" t="s">
        <v>898</v>
      </c>
      <c r="HSK48" s="612" t="s">
        <v>432</v>
      </c>
      <c r="HSL48" s="612" t="s">
        <v>898</v>
      </c>
      <c r="HSM48" s="612" t="s">
        <v>432</v>
      </c>
      <c r="HSN48" s="612" t="s">
        <v>898</v>
      </c>
      <c r="HSO48" s="612" t="s">
        <v>432</v>
      </c>
      <c r="HSP48" s="612" t="s">
        <v>898</v>
      </c>
      <c r="HSQ48" s="612" t="s">
        <v>432</v>
      </c>
      <c r="HSR48" s="612" t="s">
        <v>898</v>
      </c>
      <c r="HSS48" s="612" t="s">
        <v>432</v>
      </c>
      <c r="HST48" s="612" t="s">
        <v>898</v>
      </c>
      <c r="HSU48" s="612" t="s">
        <v>432</v>
      </c>
      <c r="HSV48" s="612" t="s">
        <v>898</v>
      </c>
      <c r="HSW48" s="612" t="s">
        <v>432</v>
      </c>
      <c r="HSX48" s="612" t="s">
        <v>898</v>
      </c>
      <c r="HSY48" s="612" t="s">
        <v>432</v>
      </c>
      <c r="HSZ48" s="612" t="s">
        <v>898</v>
      </c>
      <c r="HTA48" s="612" t="s">
        <v>432</v>
      </c>
      <c r="HTB48" s="612" t="s">
        <v>898</v>
      </c>
      <c r="HTC48" s="612" t="s">
        <v>432</v>
      </c>
      <c r="HTD48" s="612" t="s">
        <v>898</v>
      </c>
      <c r="HTE48" s="612" t="s">
        <v>432</v>
      </c>
      <c r="HTF48" s="612" t="s">
        <v>898</v>
      </c>
      <c r="HTG48" s="612" t="s">
        <v>432</v>
      </c>
      <c r="HTH48" s="612" t="s">
        <v>898</v>
      </c>
      <c r="HTI48" s="612" t="s">
        <v>432</v>
      </c>
      <c r="HTJ48" s="612" t="s">
        <v>898</v>
      </c>
      <c r="HTK48" s="612" t="s">
        <v>432</v>
      </c>
      <c r="HTL48" s="612" t="s">
        <v>898</v>
      </c>
      <c r="HTM48" s="612" t="s">
        <v>432</v>
      </c>
      <c r="HTN48" s="612" t="s">
        <v>898</v>
      </c>
      <c r="HTO48" s="612" t="s">
        <v>432</v>
      </c>
      <c r="HTP48" s="612" t="s">
        <v>898</v>
      </c>
      <c r="HTQ48" s="612" t="s">
        <v>432</v>
      </c>
      <c r="HTR48" s="612" t="s">
        <v>898</v>
      </c>
      <c r="HTS48" s="612" t="s">
        <v>432</v>
      </c>
      <c r="HTT48" s="612" t="s">
        <v>898</v>
      </c>
      <c r="HTU48" s="612" t="s">
        <v>432</v>
      </c>
      <c r="HTV48" s="612" t="s">
        <v>898</v>
      </c>
      <c r="HTW48" s="612" t="s">
        <v>432</v>
      </c>
      <c r="HTX48" s="612" t="s">
        <v>898</v>
      </c>
      <c r="HTY48" s="612" t="s">
        <v>432</v>
      </c>
      <c r="HTZ48" s="612" t="s">
        <v>898</v>
      </c>
      <c r="HUA48" s="612" t="s">
        <v>432</v>
      </c>
      <c r="HUB48" s="612" t="s">
        <v>898</v>
      </c>
      <c r="HUC48" s="612" t="s">
        <v>432</v>
      </c>
      <c r="HUD48" s="612" t="s">
        <v>898</v>
      </c>
      <c r="HUE48" s="612" t="s">
        <v>432</v>
      </c>
      <c r="HUF48" s="612" t="s">
        <v>898</v>
      </c>
      <c r="HUG48" s="612" t="s">
        <v>432</v>
      </c>
      <c r="HUH48" s="612" t="s">
        <v>898</v>
      </c>
      <c r="HUI48" s="612" t="s">
        <v>432</v>
      </c>
      <c r="HUJ48" s="612" t="s">
        <v>898</v>
      </c>
      <c r="HUK48" s="612" t="s">
        <v>432</v>
      </c>
      <c r="HUL48" s="612" t="s">
        <v>898</v>
      </c>
      <c r="HUM48" s="612" t="s">
        <v>432</v>
      </c>
      <c r="HUN48" s="612" t="s">
        <v>898</v>
      </c>
      <c r="HUO48" s="612" t="s">
        <v>432</v>
      </c>
      <c r="HUP48" s="612" t="s">
        <v>898</v>
      </c>
      <c r="HUQ48" s="612" t="s">
        <v>432</v>
      </c>
      <c r="HUR48" s="612" t="s">
        <v>898</v>
      </c>
      <c r="HUS48" s="612" t="s">
        <v>432</v>
      </c>
      <c r="HUT48" s="612" t="s">
        <v>898</v>
      </c>
      <c r="HUU48" s="612" t="s">
        <v>432</v>
      </c>
      <c r="HUV48" s="612" t="s">
        <v>898</v>
      </c>
      <c r="HUW48" s="612" t="s">
        <v>432</v>
      </c>
      <c r="HUX48" s="612" t="s">
        <v>898</v>
      </c>
      <c r="HUY48" s="612" t="s">
        <v>432</v>
      </c>
      <c r="HUZ48" s="612" t="s">
        <v>898</v>
      </c>
      <c r="HVA48" s="612" t="s">
        <v>432</v>
      </c>
      <c r="HVB48" s="612" t="s">
        <v>898</v>
      </c>
      <c r="HVC48" s="612" t="s">
        <v>432</v>
      </c>
      <c r="HVD48" s="612" t="s">
        <v>898</v>
      </c>
      <c r="HVE48" s="612" t="s">
        <v>432</v>
      </c>
      <c r="HVF48" s="612" t="s">
        <v>898</v>
      </c>
      <c r="HVG48" s="612" t="s">
        <v>432</v>
      </c>
      <c r="HVH48" s="612" t="s">
        <v>898</v>
      </c>
      <c r="HVI48" s="612" t="s">
        <v>432</v>
      </c>
      <c r="HVJ48" s="612" t="s">
        <v>898</v>
      </c>
      <c r="HVK48" s="612" t="s">
        <v>432</v>
      </c>
      <c r="HVL48" s="612" t="s">
        <v>898</v>
      </c>
      <c r="HVM48" s="612" t="s">
        <v>432</v>
      </c>
      <c r="HVN48" s="612" t="s">
        <v>898</v>
      </c>
      <c r="HVO48" s="612" t="s">
        <v>432</v>
      </c>
      <c r="HVP48" s="612" t="s">
        <v>898</v>
      </c>
      <c r="HVQ48" s="612" t="s">
        <v>432</v>
      </c>
      <c r="HVR48" s="612" t="s">
        <v>898</v>
      </c>
      <c r="HVS48" s="612" t="s">
        <v>432</v>
      </c>
      <c r="HVT48" s="612" t="s">
        <v>898</v>
      </c>
      <c r="HVU48" s="612" t="s">
        <v>432</v>
      </c>
      <c r="HVV48" s="612" t="s">
        <v>898</v>
      </c>
      <c r="HVW48" s="612" t="s">
        <v>432</v>
      </c>
      <c r="HVX48" s="612" t="s">
        <v>898</v>
      </c>
      <c r="HVY48" s="612" t="s">
        <v>432</v>
      </c>
      <c r="HVZ48" s="612" t="s">
        <v>898</v>
      </c>
      <c r="HWA48" s="612" t="s">
        <v>432</v>
      </c>
      <c r="HWB48" s="612" t="s">
        <v>898</v>
      </c>
      <c r="HWC48" s="612" t="s">
        <v>432</v>
      </c>
      <c r="HWD48" s="612" t="s">
        <v>898</v>
      </c>
      <c r="HWE48" s="612" t="s">
        <v>432</v>
      </c>
      <c r="HWF48" s="612" t="s">
        <v>898</v>
      </c>
      <c r="HWG48" s="612" t="s">
        <v>432</v>
      </c>
      <c r="HWH48" s="612" t="s">
        <v>898</v>
      </c>
      <c r="HWI48" s="612" t="s">
        <v>432</v>
      </c>
      <c r="HWJ48" s="612" t="s">
        <v>898</v>
      </c>
      <c r="HWK48" s="612" t="s">
        <v>432</v>
      </c>
      <c r="HWL48" s="612" t="s">
        <v>898</v>
      </c>
      <c r="HWM48" s="612" t="s">
        <v>432</v>
      </c>
      <c r="HWN48" s="612" t="s">
        <v>898</v>
      </c>
      <c r="HWO48" s="612" t="s">
        <v>432</v>
      </c>
      <c r="HWP48" s="612" t="s">
        <v>898</v>
      </c>
      <c r="HWQ48" s="612" t="s">
        <v>432</v>
      </c>
      <c r="HWR48" s="612" t="s">
        <v>898</v>
      </c>
      <c r="HWS48" s="612" t="s">
        <v>432</v>
      </c>
      <c r="HWT48" s="612" t="s">
        <v>898</v>
      </c>
      <c r="HWU48" s="612" t="s">
        <v>432</v>
      </c>
      <c r="HWV48" s="612" t="s">
        <v>898</v>
      </c>
      <c r="HWW48" s="612" t="s">
        <v>432</v>
      </c>
      <c r="HWX48" s="612" t="s">
        <v>898</v>
      </c>
      <c r="HWY48" s="612" t="s">
        <v>432</v>
      </c>
      <c r="HWZ48" s="612" t="s">
        <v>898</v>
      </c>
      <c r="HXA48" s="612" t="s">
        <v>432</v>
      </c>
      <c r="HXB48" s="612" t="s">
        <v>898</v>
      </c>
      <c r="HXC48" s="612" t="s">
        <v>432</v>
      </c>
      <c r="HXD48" s="612" t="s">
        <v>898</v>
      </c>
      <c r="HXE48" s="612" t="s">
        <v>432</v>
      </c>
      <c r="HXF48" s="612" t="s">
        <v>898</v>
      </c>
      <c r="HXG48" s="612" t="s">
        <v>432</v>
      </c>
      <c r="HXH48" s="612" t="s">
        <v>898</v>
      </c>
      <c r="HXI48" s="612" t="s">
        <v>432</v>
      </c>
      <c r="HXJ48" s="612" t="s">
        <v>898</v>
      </c>
      <c r="HXK48" s="612" t="s">
        <v>432</v>
      </c>
      <c r="HXL48" s="612" t="s">
        <v>898</v>
      </c>
      <c r="HXM48" s="612" t="s">
        <v>432</v>
      </c>
      <c r="HXN48" s="612" t="s">
        <v>898</v>
      </c>
      <c r="HXO48" s="612" t="s">
        <v>432</v>
      </c>
      <c r="HXP48" s="612" t="s">
        <v>898</v>
      </c>
      <c r="HXQ48" s="612" t="s">
        <v>432</v>
      </c>
      <c r="HXR48" s="612" t="s">
        <v>898</v>
      </c>
      <c r="HXS48" s="612" t="s">
        <v>432</v>
      </c>
      <c r="HXT48" s="612" t="s">
        <v>898</v>
      </c>
      <c r="HXU48" s="612" t="s">
        <v>432</v>
      </c>
      <c r="HXV48" s="612" t="s">
        <v>898</v>
      </c>
      <c r="HXW48" s="612" t="s">
        <v>432</v>
      </c>
      <c r="HXX48" s="612" t="s">
        <v>898</v>
      </c>
      <c r="HXY48" s="612" t="s">
        <v>432</v>
      </c>
      <c r="HXZ48" s="612" t="s">
        <v>898</v>
      </c>
      <c r="HYA48" s="612" t="s">
        <v>432</v>
      </c>
      <c r="HYB48" s="612" t="s">
        <v>898</v>
      </c>
      <c r="HYC48" s="612" t="s">
        <v>432</v>
      </c>
      <c r="HYD48" s="612" t="s">
        <v>898</v>
      </c>
      <c r="HYE48" s="612" t="s">
        <v>432</v>
      </c>
      <c r="HYF48" s="612" t="s">
        <v>898</v>
      </c>
      <c r="HYG48" s="612" t="s">
        <v>432</v>
      </c>
      <c r="HYH48" s="612" t="s">
        <v>898</v>
      </c>
      <c r="HYI48" s="612" t="s">
        <v>432</v>
      </c>
      <c r="HYJ48" s="612" t="s">
        <v>898</v>
      </c>
      <c r="HYK48" s="612" t="s">
        <v>432</v>
      </c>
      <c r="HYL48" s="612" t="s">
        <v>898</v>
      </c>
      <c r="HYM48" s="612" t="s">
        <v>432</v>
      </c>
      <c r="HYN48" s="612" t="s">
        <v>898</v>
      </c>
      <c r="HYO48" s="612" t="s">
        <v>432</v>
      </c>
      <c r="HYP48" s="612" t="s">
        <v>898</v>
      </c>
      <c r="HYQ48" s="612" t="s">
        <v>432</v>
      </c>
      <c r="HYR48" s="612" t="s">
        <v>898</v>
      </c>
      <c r="HYS48" s="612" t="s">
        <v>432</v>
      </c>
      <c r="HYT48" s="612" t="s">
        <v>898</v>
      </c>
      <c r="HYU48" s="612" t="s">
        <v>432</v>
      </c>
      <c r="HYV48" s="612" t="s">
        <v>898</v>
      </c>
      <c r="HYW48" s="612" t="s">
        <v>432</v>
      </c>
      <c r="HYX48" s="612" t="s">
        <v>898</v>
      </c>
      <c r="HYY48" s="612" t="s">
        <v>432</v>
      </c>
      <c r="HYZ48" s="612" t="s">
        <v>898</v>
      </c>
      <c r="HZA48" s="612" t="s">
        <v>432</v>
      </c>
      <c r="HZB48" s="612" t="s">
        <v>898</v>
      </c>
      <c r="HZC48" s="612" t="s">
        <v>432</v>
      </c>
      <c r="HZD48" s="612" t="s">
        <v>898</v>
      </c>
      <c r="HZE48" s="612" t="s">
        <v>432</v>
      </c>
      <c r="HZF48" s="612" t="s">
        <v>898</v>
      </c>
      <c r="HZG48" s="612" t="s">
        <v>432</v>
      </c>
      <c r="HZH48" s="612" t="s">
        <v>898</v>
      </c>
      <c r="HZI48" s="612" t="s">
        <v>432</v>
      </c>
      <c r="HZJ48" s="612" t="s">
        <v>898</v>
      </c>
      <c r="HZK48" s="612" t="s">
        <v>432</v>
      </c>
      <c r="HZL48" s="612" t="s">
        <v>898</v>
      </c>
      <c r="HZM48" s="612" t="s">
        <v>432</v>
      </c>
      <c r="HZN48" s="612" t="s">
        <v>898</v>
      </c>
      <c r="HZO48" s="612" t="s">
        <v>432</v>
      </c>
      <c r="HZP48" s="612" t="s">
        <v>898</v>
      </c>
      <c r="HZQ48" s="612" t="s">
        <v>432</v>
      </c>
      <c r="HZR48" s="612" t="s">
        <v>898</v>
      </c>
      <c r="HZS48" s="612" t="s">
        <v>432</v>
      </c>
      <c r="HZT48" s="612" t="s">
        <v>898</v>
      </c>
      <c r="HZU48" s="612" t="s">
        <v>432</v>
      </c>
      <c r="HZV48" s="612" t="s">
        <v>898</v>
      </c>
      <c r="HZW48" s="612" t="s">
        <v>432</v>
      </c>
      <c r="HZX48" s="612" t="s">
        <v>898</v>
      </c>
      <c r="HZY48" s="612" t="s">
        <v>432</v>
      </c>
      <c r="HZZ48" s="612" t="s">
        <v>898</v>
      </c>
      <c r="IAA48" s="612" t="s">
        <v>432</v>
      </c>
      <c r="IAB48" s="612" t="s">
        <v>898</v>
      </c>
      <c r="IAC48" s="612" t="s">
        <v>432</v>
      </c>
      <c r="IAD48" s="612" t="s">
        <v>898</v>
      </c>
      <c r="IAE48" s="612" t="s">
        <v>432</v>
      </c>
      <c r="IAF48" s="612" t="s">
        <v>898</v>
      </c>
      <c r="IAG48" s="612" t="s">
        <v>432</v>
      </c>
      <c r="IAH48" s="612" t="s">
        <v>898</v>
      </c>
      <c r="IAI48" s="612" t="s">
        <v>432</v>
      </c>
      <c r="IAJ48" s="612" t="s">
        <v>898</v>
      </c>
      <c r="IAK48" s="612" t="s">
        <v>432</v>
      </c>
      <c r="IAL48" s="612" t="s">
        <v>898</v>
      </c>
      <c r="IAM48" s="612" t="s">
        <v>432</v>
      </c>
      <c r="IAN48" s="612" t="s">
        <v>898</v>
      </c>
      <c r="IAO48" s="612" t="s">
        <v>432</v>
      </c>
      <c r="IAP48" s="612" t="s">
        <v>898</v>
      </c>
      <c r="IAQ48" s="612" t="s">
        <v>432</v>
      </c>
      <c r="IAR48" s="612" t="s">
        <v>898</v>
      </c>
      <c r="IAS48" s="612" t="s">
        <v>432</v>
      </c>
      <c r="IAT48" s="612" t="s">
        <v>898</v>
      </c>
      <c r="IAU48" s="612" t="s">
        <v>432</v>
      </c>
      <c r="IAV48" s="612" t="s">
        <v>898</v>
      </c>
      <c r="IAW48" s="612" t="s">
        <v>432</v>
      </c>
      <c r="IAX48" s="612" t="s">
        <v>898</v>
      </c>
      <c r="IAY48" s="612" t="s">
        <v>432</v>
      </c>
      <c r="IAZ48" s="612" t="s">
        <v>898</v>
      </c>
      <c r="IBA48" s="612" t="s">
        <v>432</v>
      </c>
      <c r="IBB48" s="612" t="s">
        <v>898</v>
      </c>
      <c r="IBC48" s="612" t="s">
        <v>432</v>
      </c>
      <c r="IBD48" s="612" t="s">
        <v>898</v>
      </c>
      <c r="IBE48" s="612" t="s">
        <v>432</v>
      </c>
      <c r="IBF48" s="612" t="s">
        <v>898</v>
      </c>
      <c r="IBG48" s="612" t="s">
        <v>432</v>
      </c>
      <c r="IBH48" s="612" t="s">
        <v>898</v>
      </c>
      <c r="IBI48" s="612" t="s">
        <v>432</v>
      </c>
      <c r="IBJ48" s="612" t="s">
        <v>898</v>
      </c>
      <c r="IBK48" s="612" t="s">
        <v>432</v>
      </c>
      <c r="IBL48" s="612" t="s">
        <v>898</v>
      </c>
      <c r="IBM48" s="612" t="s">
        <v>432</v>
      </c>
      <c r="IBN48" s="612" t="s">
        <v>898</v>
      </c>
      <c r="IBO48" s="612" t="s">
        <v>432</v>
      </c>
      <c r="IBP48" s="612" t="s">
        <v>898</v>
      </c>
      <c r="IBQ48" s="612" t="s">
        <v>432</v>
      </c>
      <c r="IBR48" s="612" t="s">
        <v>898</v>
      </c>
      <c r="IBS48" s="612" t="s">
        <v>432</v>
      </c>
      <c r="IBT48" s="612" t="s">
        <v>898</v>
      </c>
      <c r="IBU48" s="612" t="s">
        <v>432</v>
      </c>
      <c r="IBV48" s="612" t="s">
        <v>898</v>
      </c>
      <c r="IBW48" s="612" t="s">
        <v>432</v>
      </c>
      <c r="IBX48" s="612" t="s">
        <v>898</v>
      </c>
      <c r="IBY48" s="612" t="s">
        <v>432</v>
      </c>
      <c r="IBZ48" s="612" t="s">
        <v>898</v>
      </c>
      <c r="ICA48" s="612" t="s">
        <v>432</v>
      </c>
      <c r="ICB48" s="612" t="s">
        <v>898</v>
      </c>
      <c r="ICC48" s="612" t="s">
        <v>432</v>
      </c>
      <c r="ICD48" s="612" t="s">
        <v>898</v>
      </c>
      <c r="ICE48" s="612" t="s">
        <v>432</v>
      </c>
      <c r="ICF48" s="612" t="s">
        <v>898</v>
      </c>
      <c r="ICG48" s="612" t="s">
        <v>432</v>
      </c>
      <c r="ICH48" s="612" t="s">
        <v>898</v>
      </c>
      <c r="ICI48" s="612" t="s">
        <v>432</v>
      </c>
      <c r="ICJ48" s="612" t="s">
        <v>898</v>
      </c>
      <c r="ICK48" s="612" t="s">
        <v>432</v>
      </c>
      <c r="ICL48" s="612" t="s">
        <v>898</v>
      </c>
      <c r="ICM48" s="612" t="s">
        <v>432</v>
      </c>
      <c r="ICN48" s="612" t="s">
        <v>898</v>
      </c>
      <c r="ICO48" s="612" t="s">
        <v>432</v>
      </c>
      <c r="ICP48" s="612" t="s">
        <v>898</v>
      </c>
      <c r="ICQ48" s="612" t="s">
        <v>432</v>
      </c>
      <c r="ICR48" s="612" t="s">
        <v>898</v>
      </c>
      <c r="ICS48" s="612" t="s">
        <v>432</v>
      </c>
      <c r="ICT48" s="612" t="s">
        <v>898</v>
      </c>
      <c r="ICU48" s="612" t="s">
        <v>432</v>
      </c>
      <c r="ICV48" s="612" t="s">
        <v>898</v>
      </c>
      <c r="ICW48" s="612" t="s">
        <v>432</v>
      </c>
      <c r="ICX48" s="612" t="s">
        <v>898</v>
      </c>
      <c r="ICY48" s="612" t="s">
        <v>432</v>
      </c>
      <c r="ICZ48" s="612" t="s">
        <v>898</v>
      </c>
      <c r="IDA48" s="612" t="s">
        <v>432</v>
      </c>
      <c r="IDB48" s="612" t="s">
        <v>898</v>
      </c>
      <c r="IDC48" s="612" t="s">
        <v>432</v>
      </c>
      <c r="IDD48" s="612" t="s">
        <v>898</v>
      </c>
      <c r="IDE48" s="612" t="s">
        <v>432</v>
      </c>
      <c r="IDF48" s="612" t="s">
        <v>898</v>
      </c>
      <c r="IDG48" s="612" t="s">
        <v>432</v>
      </c>
      <c r="IDH48" s="612" t="s">
        <v>898</v>
      </c>
      <c r="IDI48" s="612" t="s">
        <v>432</v>
      </c>
      <c r="IDJ48" s="612" t="s">
        <v>898</v>
      </c>
      <c r="IDK48" s="612" t="s">
        <v>432</v>
      </c>
      <c r="IDL48" s="612" t="s">
        <v>898</v>
      </c>
      <c r="IDM48" s="612" t="s">
        <v>432</v>
      </c>
      <c r="IDN48" s="612" t="s">
        <v>898</v>
      </c>
      <c r="IDO48" s="612" t="s">
        <v>432</v>
      </c>
      <c r="IDP48" s="612" t="s">
        <v>898</v>
      </c>
      <c r="IDQ48" s="612" t="s">
        <v>432</v>
      </c>
      <c r="IDR48" s="612" t="s">
        <v>898</v>
      </c>
      <c r="IDS48" s="612" t="s">
        <v>432</v>
      </c>
      <c r="IDT48" s="612" t="s">
        <v>898</v>
      </c>
      <c r="IDU48" s="612" t="s">
        <v>432</v>
      </c>
      <c r="IDV48" s="612" t="s">
        <v>898</v>
      </c>
      <c r="IDW48" s="612" t="s">
        <v>432</v>
      </c>
      <c r="IDX48" s="612" t="s">
        <v>898</v>
      </c>
      <c r="IDY48" s="612" t="s">
        <v>432</v>
      </c>
      <c r="IDZ48" s="612" t="s">
        <v>898</v>
      </c>
      <c r="IEA48" s="612" t="s">
        <v>432</v>
      </c>
      <c r="IEB48" s="612" t="s">
        <v>898</v>
      </c>
      <c r="IEC48" s="612" t="s">
        <v>432</v>
      </c>
      <c r="IED48" s="612" t="s">
        <v>898</v>
      </c>
      <c r="IEE48" s="612" t="s">
        <v>432</v>
      </c>
      <c r="IEF48" s="612" t="s">
        <v>898</v>
      </c>
      <c r="IEG48" s="612" t="s">
        <v>432</v>
      </c>
      <c r="IEH48" s="612" t="s">
        <v>898</v>
      </c>
      <c r="IEI48" s="612" t="s">
        <v>432</v>
      </c>
      <c r="IEJ48" s="612" t="s">
        <v>898</v>
      </c>
      <c r="IEK48" s="612" t="s">
        <v>432</v>
      </c>
      <c r="IEL48" s="612" t="s">
        <v>898</v>
      </c>
      <c r="IEM48" s="612" t="s">
        <v>432</v>
      </c>
      <c r="IEN48" s="612" t="s">
        <v>898</v>
      </c>
      <c r="IEO48" s="612" t="s">
        <v>432</v>
      </c>
      <c r="IEP48" s="612" t="s">
        <v>898</v>
      </c>
      <c r="IEQ48" s="612" t="s">
        <v>432</v>
      </c>
      <c r="IER48" s="612" t="s">
        <v>898</v>
      </c>
      <c r="IES48" s="612" t="s">
        <v>432</v>
      </c>
      <c r="IET48" s="612" t="s">
        <v>898</v>
      </c>
      <c r="IEU48" s="612" t="s">
        <v>432</v>
      </c>
      <c r="IEV48" s="612" t="s">
        <v>898</v>
      </c>
      <c r="IEW48" s="612" t="s">
        <v>432</v>
      </c>
      <c r="IEX48" s="612" t="s">
        <v>898</v>
      </c>
      <c r="IEY48" s="612" t="s">
        <v>432</v>
      </c>
      <c r="IEZ48" s="612" t="s">
        <v>898</v>
      </c>
      <c r="IFA48" s="612" t="s">
        <v>432</v>
      </c>
      <c r="IFB48" s="612" t="s">
        <v>898</v>
      </c>
      <c r="IFC48" s="612" t="s">
        <v>432</v>
      </c>
      <c r="IFD48" s="612" t="s">
        <v>898</v>
      </c>
      <c r="IFE48" s="612" t="s">
        <v>432</v>
      </c>
      <c r="IFF48" s="612" t="s">
        <v>898</v>
      </c>
      <c r="IFG48" s="612" t="s">
        <v>432</v>
      </c>
      <c r="IFH48" s="612" t="s">
        <v>898</v>
      </c>
      <c r="IFI48" s="612" t="s">
        <v>432</v>
      </c>
      <c r="IFJ48" s="612" t="s">
        <v>898</v>
      </c>
      <c r="IFK48" s="612" t="s">
        <v>432</v>
      </c>
      <c r="IFL48" s="612" t="s">
        <v>898</v>
      </c>
      <c r="IFM48" s="612" t="s">
        <v>432</v>
      </c>
      <c r="IFN48" s="612" t="s">
        <v>898</v>
      </c>
      <c r="IFO48" s="612" t="s">
        <v>432</v>
      </c>
      <c r="IFP48" s="612" t="s">
        <v>898</v>
      </c>
      <c r="IFQ48" s="612" t="s">
        <v>432</v>
      </c>
      <c r="IFR48" s="612" t="s">
        <v>898</v>
      </c>
      <c r="IFS48" s="612" t="s">
        <v>432</v>
      </c>
      <c r="IFT48" s="612" t="s">
        <v>898</v>
      </c>
      <c r="IFU48" s="612" t="s">
        <v>432</v>
      </c>
      <c r="IFV48" s="612" t="s">
        <v>898</v>
      </c>
      <c r="IFW48" s="612" t="s">
        <v>432</v>
      </c>
      <c r="IFX48" s="612" t="s">
        <v>898</v>
      </c>
      <c r="IFY48" s="612" t="s">
        <v>432</v>
      </c>
      <c r="IFZ48" s="612" t="s">
        <v>898</v>
      </c>
      <c r="IGA48" s="612" t="s">
        <v>432</v>
      </c>
      <c r="IGB48" s="612" t="s">
        <v>898</v>
      </c>
      <c r="IGC48" s="612" t="s">
        <v>432</v>
      </c>
      <c r="IGD48" s="612" t="s">
        <v>898</v>
      </c>
      <c r="IGE48" s="612" t="s">
        <v>432</v>
      </c>
      <c r="IGF48" s="612" t="s">
        <v>898</v>
      </c>
      <c r="IGG48" s="612" t="s">
        <v>432</v>
      </c>
      <c r="IGH48" s="612" t="s">
        <v>898</v>
      </c>
      <c r="IGI48" s="612" t="s">
        <v>432</v>
      </c>
      <c r="IGJ48" s="612" t="s">
        <v>898</v>
      </c>
      <c r="IGK48" s="612" t="s">
        <v>432</v>
      </c>
      <c r="IGL48" s="612" t="s">
        <v>898</v>
      </c>
      <c r="IGM48" s="612" t="s">
        <v>432</v>
      </c>
      <c r="IGN48" s="612" t="s">
        <v>898</v>
      </c>
      <c r="IGO48" s="612" t="s">
        <v>432</v>
      </c>
      <c r="IGP48" s="612" t="s">
        <v>898</v>
      </c>
      <c r="IGQ48" s="612" t="s">
        <v>432</v>
      </c>
      <c r="IGR48" s="612" t="s">
        <v>898</v>
      </c>
      <c r="IGS48" s="612" t="s">
        <v>432</v>
      </c>
      <c r="IGT48" s="612" t="s">
        <v>898</v>
      </c>
      <c r="IGU48" s="612" t="s">
        <v>432</v>
      </c>
      <c r="IGV48" s="612" t="s">
        <v>898</v>
      </c>
      <c r="IGW48" s="612" t="s">
        <v>432</v>
      </c>
      <c r="IGX48" s="612" t="s">
        <v>898</v>
      </c>
      <c r="IGY48" s="612" t="s">
        <v>432</v>
      </c>
      <c r="IGZ48" s="612" t="s">
        <v>898</v>
      </c>
      <c r="IHA48" s="612" t="s">
        <v>432</v>
      </c>
      <c r="IHB48" s="612" t="s">
        <v>898</v>
      </c>
      <c r="IHC48" s="612" t="s">
        <v>432</v>
      </c>
      <c r="IHD48" s="612" t="s">
        <v>898</v>
      </c>
      <c r="IHE48" s="612" t="s">
        <v>432</v>
      </c>
      <c r="IHF48" s="612" t="s">
        <v>898</v>
      </c>
      <c r="IHG48" s="612" t="s">
        <v>432</v>
      </c>
      <c r="IHH48" s="612" t="s">
        <v>898</v>
      </c>
      <c r="IHI48" s="612" t="s">
        <v>432</v>
      </c>
      <c r="IHJ48" s="612" t="s">
        <v>898</v>
      </c>
      <c r="IHK48" s="612" t="s">
        <v>432</v>
      </c>
      <c r="IHL48" s="612" t="s">
        <v>898</v>
      </c>
      <c r="IHM48" s="612" t="s">
        <v>432</v>
      </c>
      <c r="IHN48" s="612" t="s">
        <v>898</v>
      </c>
      <c r="IHO48" s="612" t="s">
        <v>432</v>
      </c>
      <c r="IHP48" s="612" t="s">
        <v>898</v>
      </c>
      <c r="IHQ48" s="612" t="s">
        <v>432</v>
      </c>
      <c r="IHR48" s="612" t="s">
        <v>898</v>
      </c>
      <c r="IHS48" s="612" t="s">
        <v>432</v>
      </c>
      <c r="IHT48" s="612" t="s">
        <v>898</v>
      </c>
      <c r="IHU48" s="612" t="s">
        <v>432</v>
      </c>
      <c r="IHV48" s="612" t="s">
        <v>898</v>
      </c>
      <c r="IHW48" s="612" t="s">
        <v>432</v>
      </c>
      <c r="IHX48" s="612" t="s">
        <v>898</v>
      </c>
      <c r="IHY48" s="612" t="s">
        <v>432</v>
      </c>
      <c r="IHZ48" s="612" t="s">
        <v>898</v>
      </c>
      <c r="IIA48" s="612" t="s">
        <v>432</v>
      </c>
      <c r="IIB48" s="612" t="s">
        <v>898</v>
      </c>
      <c r="IIC48" s="612" t="s">
        <v>432</v>
      </c>
      <c r="IID48" s="612" t="s">
        <v>898</v>
      </c>
      <c r="IIE48" s="612" t="s">
        <v>432</v>
      </c>
      <c r="IIF48" s="612" t="s">
        <v>898</v>
      </c>
      <c r="IIG48" s="612" t="s">
        <v>432</v>
      </c>
      <c r="IIH48" s="612" t="s">
        <v>898</v>
      </c>
      <c r="III48" s="612" t="s">
        <v>432</v>
      </c>
      <c r="IIJ48" s="612" t="s">
        <v>898</v>
      </c>
      <c r="IIK48" s="612" t="s">
        <v>432</v>
      </c>
      <c r="IIL48" s="612" t="s">
        <v>898</v>
      </c>
      <c r="IIM48" s="612" t="s">
        <v>432</v>
      </c>
      <c r="IIN48" s="612" t="s">
        <v>898</v>
      </c>
      <c r="IIO48" s="612" t="s">
        <v>432</v>
      </c>
      <c r="IIP48" s="612" t="s">
        <v>898</v>
      </c>
      <c r="IIQ48" s="612" t="s">
        <v>432</v>
      </c>
      <c r="IIR48" s="612" t="s">
        <v>898</v>
      </c>
      <c r="IIS48" s="612" t="s">
        <v>432</v>
      </c>
      <c r="IIT48" s="612" t="s">
        <v>898</v>
      </c>
      <c r="IIU48" s="612" t="s">
        <v>432</v>
      </c>
      <c r="IIV48" s="612" t="s">
        <v>898</v>
      </c>
      <c r="IIW48" s="612" t="s">
        <v>432</v>
      </c>
      <c r="IIX48" s="612" t="s">
        <v>898</v>
      </c>
      <c r="IIY48" s="612" t="s">
        <v>432</v>
      </c>
      <c r="IIZ48" s="612" t="s">
        <v>898</v>
      </c>
      <c r="IJA48" s="612" t="s">
        <v>432</v>
      </c>
      <c r="IJB48" s="612" t="s">
        <v>898</v>
      </c>
      <c r="IJC48" s="612" t="s">
        <v>432</v>
      </c>
      <c r="IJD48" s="612" t="s">
        <v>898</v>
      </c>
      <c r="IJE48" s="612" t="s">
        <v>432</v>
      </c>
      <c r="IJF48" s="612" t="s">
        <v>898</v>
      </c>
      <c r="IJG48" s="612" t="s">
        <v>432</v>
      </c>
      <c r="IJH48" s="612" t="s">
        <v>898</v>
      </c>
      <c r="IJI48" s="612" t="s">
        <v>432</v>
      </c>
      <c r="IJJ48" s="612" t="s">
        <v>898</v>
      </c>
      <c r="IJK48" s="612" t="s">
        <v>432</v>
      </c>
      <c r="IJL48" s="612" t="s">
        <v>898</v>
      </c>
      <c r="IJM48" s="612" t="s">
        <v>432</v>
      </c>
      <c r="IJN48" s="612" t="s">
        <v>898</v>
      </c>
      <c r="IJO48" s="612" t="s">
        <v>432</v>
      </c>
      <c r="IJP48" s="612" t="s">
        <v>898</v>
      </c>
      <c r="IJQ48" s="612" t="s">
        <v>432</v>
      </c>
      <c r="IJR48" s="612" t="s">
        <v>898</v>
      </c>
      <c r="IJS48" s="612" t="s">
        <v>432</v>
      </c>
      <c r="IJT48" s="612" t="s">
        <v>898</v>
      </c>
      <c r="IJU48" s="612" t="s">
        <v>432</v>
      </c>
      <c r="IJV48" s="612" t="s">
        <v>898</v>
      </c>
      <c r="IJW48" s="612" t="s">
        <v>432</v>
      </c>
      <c r="IJX48" s="612" t="s">
        <v>898</v>
      </c>
      <c r="IJY48" s="612" t="s">
        <v>432</v>
      </c>
      <c r="IJZ48" s="612" t="s">
        <v>898</v>
      </c>
      <c r="IKA48" s="612" t="s">
        <v>432</v>
      </c>
      <c r="IKB48" s="612" t="s">
        <v>898</v>
      </c>
      <c r="IKC48" s="612" t="s">
        <v>432</v>
      </c>
      <c r="IKD48" s="612" t="s">
        <v>898</v>
      </c>
      <c r="IKE48" s="612" t="s">
        <v>432</v>
      </c>
      <c r="IKF48" s="612" t="s">
        <v>898</v>
      </c>
      <c r="IKG48" s="612" t="s">
        <v>432</v>
      </c>
      <c r="IKH48" s="612" t="s">
        <v>898</v>
      </c>
      <c r="IKI48" s="612" t="s">
        <v>432</v>
      </c>
      <c r="IKJ48" s="612" t="s">
        <v>898</v>
      </c>
      <c r="IKK48" s="612" t="s">
        <v>432</v>
      </c>
      <c r="IKL48" s="612" t="s">
        <v>898</v>
      </c>
      <c r="IKM48" s="612" t="s">
        <v>432</v>
      </c>
      <c r="IKN48" s="612" t="s">
        <v>898</v>
      </c>
      <c r="IKO48" s="612" t="s">
        <v>432</v>
      </c>
      <c r="IKP48" s="612" t="s">
        <v>898</v>
      </c>
      <c r="IKQ48" s="612" t="s">
        <v>432</v>
      </c>
      <c r="IKR48" s="612" t="s">
        <v>898</v>
      </c>
      <c r="IKS48" s="612" t="s">
        <v>432</v>
      </c>
      <c r="IKT48" s="612" t="s">
        <v>898</v>
      </c>
      <c r="IKU48" s="612" t="s">
        <v>432</v>
      </c>
      <c r="IKV48" s="612" t="s">
        <v>898</v>
      </c>
      <c r="IKW48" s="612" t="s">
        <v>432</v>
      </c>
      <c r="IKX48" s="612" t="s">
        <v>898</v>
      </c>
      <c r="IKY48" s="612" t="s">
        <v>432</v>
      </c>
      <c r="IKZ48" s="612" t="s">
        <v>898</v>
      </c>
      <c r="ILA48" s="612" t="s">
        <v>432</v>
      </c>
      <c r="ILB48" s="612" t="s">
        <v>898</v>
      </c>
      <c r="ILC48" s="612" t="s">
        <v>432</v>
      </c>
      <c r="ILD48" s="612" t="s">
        <v>898</v>
      </c>
      <c r="ILE48" s="612" t="s">
        <v>432</v>
      </c>
      <c r="ILF48" s="612" t="s">
        <v>898</v>
      </c>
      <c r="ILG48" s="612" t="s">
        <v>432</v>
      </c>
      <c r="ILH48" s="612" t="s">
        <v>898</v>
      </c>
      <c r="ILI48" s="612" t="s">
        <v>432</v>
      </c>
      <c r="ILJ48" s="612" t="s">
        <v>898</v>
      </c>
      <c r="ILK48" s="612" t="s">
        <v>432</v>
      </c>
      <c r="ILL48" s="612" t="s">
        <v>898</v>
      </c>
      <c r="ILM48" s="612" t="s">
        <v>432</v>
      </c>
      <c r="ILN48" s="612" t="s">
        <v>898</v>
      </c>
      <c r="ILO48" s="612" t="s">
        <v>432</v>
      </c>
      <c r="ILP48" s="612" t="s">
        <v>898</v>
      </c>
      <c r="ILQ48" s="612" t="s">
        <v>432</v>
      </c>
      <c r="ILR48" s="612" t="s">
        <v>898</v>
      </c>
      <c r="ILS48" s="612" t="s">
        <v>432</v>
      </c>
      <c r="ILT48" s="612" t="s">
        <v>898</v>
      </c>
      <c r="ILU48" s="612" t="s">
        <v>432</v>
      </c>
      <c r="ILV48" s="612" t="s">
        <v>898</v>
      </c>
      <c r="ILW48" s="612" t="s">
        <v>432</v>
      </c>
      <c r="ILX48" s="612" t="s">
        <v>898</v>
      </c>
      <c r="ILY48" s="612" t="s">
        <v>432</v>
      </c>
      <c r="ILZ48" s="612" t="s">
        <v>898</v>
      </c>
      <c r="IMA48" s="612" t="s">
        <v>432</v>
      </c>
      <c r="IMB48" s="612" t="s">
        <v>898</v>
      </c>
      <c r="IMC48" s="612" t="s">
        <v>432</v>
      </c>
      <c r="IMD48" s="612" t="s">
        <v>898</v>
      </c>
      <c r="IME48" s="612" t="s">
        <v>432</v>
      </c>
      <c r="IMF48" s="612" t="s">
        <v>898</v>
      </c>
      <c r="IMG48" s="612" t="s">
        <v>432</v>
      </c>
      <c r="IMH48" s="612" t="s">
        <v>898</v>
      </c>
      <c r="IMI48" s="612" t="s">
        <v>432</v>
      </c>
      <c r="IMJ48" s="612" t="s">
        <v>898</v>
      </c>
      <c r="IMK48" s="612" t="s">
        <v>432</v>
      </c>
      <c r="IML48" s="612" t="s">
        <v>898</v>
      </c>
      <c r="IMM48" s="612" t="s">
        <v>432</v>
      </c>
      <c r="IMN48" s="612" t="s">
        <v>898</v>
      </c>
      <c r="IMO48" s="612" t="s">
        <v>432</v>
      </c>
      <c r="IMP48" s="612" t="s">
        <v>898</v>
      </c>
      <c r="IMQ48" s="612" t="s">
        <v>432</v>
      </c>
      <c r="IMR48" s="612" t="s">
        <v>898</v>
      </c>
      <c r="IMS48" s="612" t="s">
        <v>432</v>
      </c>
      <c r="IMT48" s="612" t="s">
        <v>898</v>
      </c>
      <c r="IMU48" s="612" t="s">
        <v>432</v>
      </c>
      <c r="IMV48" s="612" t="s">
        <v>898</v>
      </c>
      <c r="IMW48" s="612" t="s">
        <v>432</v>
      </c>
      <c r="IMX48" s="612" t="s">
        <v>898</v>
      </c>
      <c r="IMY48" s="612" t="s">
        <v>432</v>
      </c>
      <c r="IMZ48" s="612" t="s">
        <v>898</v>
      </c>
      <c r="INA48" s="612" t="s">
        <v>432</v>
      </c>
      <c r="INB48" s="612" t="s">
        <v>898</v>
      </c>
      <c r="INC48" s="612" t="s">
        <v>432</v>
      </c>
      <c r="IND48" s="612" t="s">
        <v>898</v>
      </c>
      <c r="INE48" s="612" t="s">
        <v>432</v>
      </c>
      <c r="INF48" s="612" t="s">
        <v>898</v>
      </c>
      <c r="ING48" s="612" t="s">
        <v>432</v>
      </c>
      <c r="INH48" s="612" t="s">
        <v>898</v>
      </c>
      <c r="INI48" s="612" t="s">
        <v>432</v>
      </c>
      <c r="INJ48" s="612" t="s">
        <v>898</v>
      </c>
      <c r="INK48" s="612" t="s">
        <v>432</v>
      </c>
      <c r="INL48" s="612" t="s">
        <v>898</v>
      </c>
      <c r="INM48" s="612" t="s">
        <v>432</v>
      </c>
      <c r="INN48" s="612" t="s">
        <v>898</v>
      </c>
      <c r="INO48" s="612" t="s">
        <v>432</v>
      </c>
      <c r="INP48" s="612" t="s">
        <v>898</v>
      </c>
      <c r="INQ48" s="612" t="s">
        <v>432</v>
      </c>
      <c r="INR48" s="612" t="s">
        <v>898</v>
      </c>
      <c r="INS48" s="612" t="s">
        <v>432</v>
      </c>
      <c r="INT48" s="612" t="s">
        <v>898</v>
      </c>
      <c r="INU48" s="612" t="s">
        <v>432</v>
      </c>
      <c r="INV48" s="612" t="s">
        <v>898</v>
      </c>
      <c r="INW48" s="612" t="s">
        <v>432</v>
      </c>
      <c r="INX48" s="612" t="s">
        <v>898</v>
      </c>
      <c r="INY48" s="612" t="s">
        <v>432</v>
      </c>
      <c r="INZ48" s="612" t="s">
        <v>898</v>
      </c>
      <c r="IOA48" s="612" t="s">
        <v>432</v>
      </c>
      <c r="IOB48" s="612" t="s">
        <v>898</v>
      </c>
      <c r="IOC48" s="612" t="s">
        <v>432</v>
      </c>
      <c r="IOD48" s="612" t="s">
        <v>898</v>
      </c>
      <c r="IOE48" s="612" t="s">
        <v>432</v>
      </c>
      <c r="IOF48" s="612" t="s">
        <v>898</v>
      </c>
      <c r="IOG48" s="612" t="s">
        <v>432</v>
      </c>
      <c r="IOH48" s="612" t="s">
        <v>898</v>
      </c>
      <c r="IOI48" s="612" t="s">
        <v>432</v>
      </c>
      <c r="IOJ48" s="612" t="s">
        <v>898</v>
      </c>
      <c r="IOK48" s="612" t="s">
        <v>432</v>
      </c>
      <c r="IOL48" s="612" t="s">
        <v>898</v>
      </c>
      <c r="IOM48" s="612" t="s">
        <v>432</v>
      </c>
      <c r="ION48" s="612" t="s">
        <v>898</v>
      </c>
      <c r="IOO48" s="612" t="s">
        <v>432</v>
      </c>
      <c r="IOP48" s="612" t="s">
        <v>898</v>
      </c>
      <c r="IOQ48" s="612" t="s">
        <v>432</v>
      </c>
      <c r="IOR48" s="612" t="s">
        <v>898</v>
      </c>
      <c r="IOS48" s="612" t="s">
        <v>432</v>
      </c>
      <c r="IOT48" s="612" t="s">
        <v>898</v>
      </c>
      <c r="IOU48" s="612" t="s">
        <v>432</v>
      </c>
      <c r="IOV48" s="612" t="s">
        <v>898</v>
      </c>
      <c r="IOW48" s="612" t="s">
        <v>432</v>
      </c>
      <c r="IOX48" s="612" t="s">
        <v>898</v>
      </c>
      <c r="IOY48" s="612" t="s">
        <v>432</v>
      </c>
      <c r="IOZ48" s="612" t="s">
        <v>898</v>
      </c>
      <c r="IPA48" s="612" t="s">
        <v>432</v>
      </c>
      <c r="IPB48" s="612" t="s">
        <v>898</v>
      </c>
      <c r="IPC48" s="612" t="s">
        <v>432</v>
      </c>
      <c r="IPD48" s="612" t="s">
        <v>898</v>
      </c>
      <c r="IPE48" s="612" t="s">
        <v>432</v>
      </c>
      <c r="IPF48" s="612" t="s">
        <v>898</v>
      </c>
      <c r="IPG48" s="612" t="s">
        <v>432</v>
      </c>
      <c r="IPH48" s="612" t="s">
        <v>898</v>
      </c>
      <c r="IPI48" s="612" t="s">
        <v>432</v>
      </c>
      <c r="IPJ48" s="612" t="s">
        <v>898</v>
      </c>
      <c r="IPK48" s="612" t="s">
        <v>432</v>
      </c>
      <c r="IPL48" s="612" t="s">
        <v>898</v>
      </c>
      <c r="IPM48" s="612" t="s">
        <v>432</v>
      </c>
      <c r="IPN48" s="612" t="s">
        <v>898</v>
      </c>
      <c r="IPO48" s="612" t="s">
        <v>432</v>
      </c>
      <c r="IPP48" s="612" t="s">
        <v>898</v>
      </c>
      <c r="IPQ48" s="612" t="s">
        <v>432</v>
      </c>
      <c r="IPR48" s="612" t="s">
        <v>898</v>
      </c>
      <c r="IPS48" s="612" t="s">
        <v>432</v>
      </c>
      <c r="IPT48" s="612" t="s">
        <v>898</v>
      </c>
      <c r="IPU48" s="612" t="s">
        <v>432</v>
      </c>
      <c r="IPV48" s="612" t="s">
        <v>898</v>
      </c>
      <c r="IPW48" s="612" t="s">
        <v>432</v>
      </c>
      <c r="IPX48" s="612" t="s">
        <v>898</v>
      </c>
      <c r="IPY48" s="612" t="s">
        <v>432</v>
      </c>
      <c r="IPZ48" s="612" t="s">
        <v>898</v>
      </c>
      <c r="IQA48" s="612" t="s">
        <v>432</v>
      </c>
      <c r="IQB48" s="612" t="s">
        <v>898</v>
      </c>
      <c r="IQC48" s="612" t="s">
        <v>432</v>
      </c>
      <c r="IQD48" s="612" t="s">
        <v>898</v>
      </c>
      <c r="IQE48" s="612" t="s">
        <v>432</v>
      </c>
      <c r="IQF48" s="612" t="s">
        <v>898</v>
      </c>
      <c r="IQG48" s="612" t="s">
        <v>432</v>
      </c>
      <c r="IQH48" s="612" t="s">
        <v>898</v>
      </c>
      <c r="IQI48" s="612" t="s">
        <v>432</v>
      </c>
      <c r="IQJ48" s="612" t="s">
        <v>898</v>
      </c>
      <c r="IQK48" s="612" t="s">
        <v>432</v>
      </c>
      <c r="IQL48" s="612" t="s">
        <v>898</v>
      </c>
      <c r="IQM48" s="612" t="s">
        <v>432</v>
      </c>
      <c r="IQN48" s="612" t="s">
        <v>898</v>
      </c>
      <c r="IQO48" s="612" t="s">
        <v>432</v>
      </c>
      <c r="IQP48" s="612" t="s">
        <v>898</v>
      </c>
      <c r="IQQ48" s="612" t="s">
        <v>432</v>
      </c>
      <c r="IQR48" s="612" t="s">
        <v>898</v>
      </c>
      <c r="IQS48" s="612" t="s">
        <v>432</v>
      </c>
      <c r="IQT48" s="612" t="s">
        <v>898</v>
      </c>
      <c r="IQU48" s="612" t="s">
        <v>432</v>
      </c>
      <c r="IQV48" s="612" t="s">
        <v>898</v>
      </c>
      <c r="IQW48" s="612" t="s">
        <v>432</v>
      </c>
      <c r="IQX48" s="612" t="s">
        <v>898</v>
      </c>
      <c r="IQY48" s="612" t="s">
        <v>432</v>
      </c>
      <c r="IQZ48" s="612" t="s">
        <v>898</v>
      </c>
      <c r="IRA48" s="612" t="s">
        <v>432</v>
      </c>
      <c r="IRB48" s="612" t="s">
        <v>898</v>
      </c>
      <c r="IRC48" s="612" t="s">
        <v>432</v>
      </c>
      <c r="IRD48" s="612" t="s">
        <v>898</v>
      </c>
      <c r="IRE48" s="612" t="s">
        <v>432</v>
      </c>
      <c r="IRF48" s="612" t="s">
        <v>898</v>
      </c>
      <c r="IRG48" s="612" t="s">
        <v>432</v>
      </c>
      <c r="IRH48" s="612" t="s">
        <v>898</v>
      </c>
      <c r="IRI48" s="612" t="s">
        <v>432</v>
      </c>
      <c r="IRJ48" s="612" t="s">
        <v>898</v>
      </c>
      <c r="IRK48" s="612" t="s">
        <v>432</v>
      </c>
      <c r="IRL48" s="612" t="s">
        <v>898</v>
      </c>
      <c r="IRM48" s="612" t="s">
        <v>432</v>
      </c>
      <c r="IRN48" s="612" t="s">
        <v>898</v>
      </c>
      <c r="IRO48" s="612" t="s">
        <v>432</v>
      </c>
      <c r="IRP48" s="612" t="s">
        <v>898</v>
      </c>
      <c r="IRQ48" s="612" t="s">
        <v>432</v>
      </c>
      <c r="IRR48" s="612" t="s">
        <v>898</v>
      </c>
      <c r="IRS48" s="612" t="s">
        <v>432</v>
      </c>
      <c r="IRT48" s="612" t="s">
        <v>898</v>
      </c>
      <c r="IRU48" s="612" t="s">
        <v>432</v>
      </c>
      <c r="IRV48" s="612" t="s">
        <v>898</v>
      </c>
      <c r="IRW48" s="612" t="s">
        <v>432</v>
      </c>
      <c r="IRX48" s="612" t="s">
        <v>898</v>
      </c>
      <c r="IRY48" s="612" t="s">
        <v>432</v>
      </c>
      <c r="IRZ48" s="612" t="s">
        <v>898</v>
      </c>
      <c r="ISA48" s="612" t="s">
        <v>432</v>
      </c>
      <c r="ISB48" s="612" t="s">
        <v>898</v>
      </c>
      <c r="ISC48" s="612" t="s">
        <v>432</v>
      </c>
      <c r="ISD48" s="612" t="s">
        <v>898</v>
      </c>
      <c r="ISE48" s="612" t="s">
        <v>432</v>
      </c>
      <c r="ISF48" s="612" t="s">
        <v>898</v>
      </c>
      <c r="ISG48" s="612" t="s">
        <v>432</v>
      </c>
      <c r="ISH48" s="612" t="s">
        <v>898</v>
      </c>
      <c r="ISI48" s="612" t="s">
        <v>432</v>
      </c>
      <c r="ISJ48" s="612" t="s">
        <v>898</v>
      </c>
      <c r="ISK48" s="612" t="s">
        <v>432</v>
      </c>
      <c r="ISL48" s="612" t="s">
        <v>898</v>
      </c>
      <c r="ISM48" s="612" t="s">
        <v>432</v>
      </c>
      <c r="ISN48" s="612" t="s">
        <v>898</v>
      </c>
      <c r="ISO48" s="612" t="s">
        <v>432</v>
      </c>
      <c r="ISP48" s="612" t="s">
        <v>898</v>
      </c>
      <c r="ISQ48" s="612" t="s">
        <v>432</v>
      </c>
      <c r="ISR48" s="612" t="s">
        <v>898</v>
      </c>
      <c r="ISS48" s="612" t="s">
        <v>432</v>
      </c>
      <c r="IST48" s="612" t="s">
        <v>898</v>
      </c>
      <c r="ISU48" s="612" t="s">
        <v>432</v>
      </c>
      <c r="ISV48" s="612" t="s">
        <v>898</v>
      </c>
      <c r="ISW48" s="612" t="s">
        <v>432</v>
      </c>
      <c r="ISX48" s="612" t="s">
        <v>898</v>
      </c>
      <c r="ISY48" s="612" t="s">
        <v>432</v>
      </c>
      <c r="ISZ48" s="612" t="s">
        <v>898</v>
      </c>
      <c r="ITA48" s="612" t="s">
        <v>432</v>
      </c>
      <c r="ITB48" s="612" t="s">
        <v>898</v>
      </c>
      <c r="ITC48" s="612" t="s">
        <v>432</v>
      </c>
      <c r="ITD48" s="612" t="s">
        <v>898</v>
      </c>
      <c r="ITE48" s="612" t="s">
        <v>432</v>
      </c>
      <c r="ITF48" s="612" t="s">
        <v>898</v>
      </c>
      <c r="ITG48" s="612" t="s">
        <v>432</v>
      </c>
      <c r="ITH48" s="612" t="s">
        <v>898</v>
      </c>
      <c r="ITI48" s="612" t="s">
        <v>432</v>
      </c>
      <c r="ITJ48" s="612" t="s">
        <v>898</v>
      </c>
      <c r="ITK48" s="612" t="s">
        <v>432</v>
      </c>
      <c r="ITL48" s="612" t="s">
        <v>898</v>
      </c>
      <c r="ITM48" s="612" t="s">
        <v>432</v>
      </c>
      <c r="ITN48" s="612" t="s">
        <v>898</v>
      </c>
      <c r="ITO48" s="612" t="s">
        <v>432</v>
      </c>
      <c r="ITP48" s="612" t="s">
        <v>898</v>
      </c>
      <c r="ITQ48" s="612" t="s">
        <v>432</v>
      </c>
      <c r="ITR48" s="612" t="s">
        <v>898</v>
      </c>
      <c r="ITS48" s="612" t="s">
        <v>432</v>
      </c>
      <c r="ITT48" s="612" t="s">
        <v>898</v>
      </c>
      <c r="ITU48" s="612" t="s">
        <v>432</v>
      </c>
      <c r="ITV48" s="612" t="s">
        <v>898</v>
      </c>
      <c r="ITW48" s="612" t="s">
        <v>432</v>
      </c>
      <c r="ITX48" s="612" t="s">
        <v>898</v>
      </c>
      <c r="ITY48" s="612" t="s">
        <v>432</v>
      </c>
      <c r="ITZ48" s="612" t="s">
        <v>898</v>
      </c>
      <c r="IUA48" s="612" t="s">
        <v>432</v>
      </c>
      <c r="IUB48" s="612" t="s">
        <v>898</v>
      </c>
      <c r="IUC48" s="612" t="s">
        <v>432</v>
      </c>
      <c r="IUD48" s="612" t="s">
        <v>898</v>
      </c>
      <c r="IUE48" s="612" t="s">
        <v>432</v>
      </c>
      <c r="IUF48" s="612" t="s">
        <v>898</v>
      </c>
      <c r="IUG48" s="612" t="s">
        <v>432</v>
      </c>
      <c r="IUH48" s="612" t="s">
        <v>898</v>
      </c>
      <c r="IUI48" s="612" t="s">
        <v>432</v>
      </c>
      <c r="IUJ48" s="612" t="s">
        <v>898</v>
      </c>
      <c r="IUK48" s="612" t="s">
        <v>432</v>
      </c>
      <c r="IUL48" s="612" t="s">
        <v>898</v>
      </c>
      <c r="IUM48" s="612" t="s">
        <v>432</v>
      </c>
      <c r="IUN48" s="612" t="s">
        <v>898</v>
      </c>
      <c r="IUO48" s="612" t="s">
        <v>432</v>
      </c>
      <c r="IUP48" s="612" t="s">
        <v>898</v>
      </c>
      <c r="IUQ48" s="612" t="s">
        <v>432</v>
      </c>
      <c r="IUR48" s="612" t="s">
        <v>898</v>
      </c>
      <c r="IUS48" s="612" t="s">
        <v>432</v>
      </c>
      <c r="IUT48" s="612" t="s">
        <v>898</v>
      </c>
      <c r="IUU48" s="612" t="s">
        <v>432</v>
      </c>
      <c r="IUV48" s="612" t="s">
        <v>898</v>
      </c>
      <c r="IUW48" s="612" t="s">
        <v>432</v>
      </c>
      <c r="IUX48" s="612" t="s">
        <v>898</v>
      </c>
      <c r="IUY48" s="612" t="s">
        <v>432</v>
      </c>
      <c r="IUZ48" s="612" t="s">
        <v>898</v>
      </c>
      <c r="IVA48" s="612" t="s">
        <v>432</v>
      </c>
      <c r="IVB48" s="612" t="s">
        <v>898</v>
      </c>
      <c r="IVC48" s="612" t="s">
        <v>432</v>
      </c>
      <c r="IVD48" s="612" t="s">
        <v>898</v>
      </c>
      <c r="IVE48" s="612" t="s">
        <v>432</v>
      </c>
      <c r="IVF48" s="612" t="s">
        <v>898</v>
      </c>
      <c r="IVG48" s="612" t="s">
        <v>432</v>
      </c>
      <c r="IVH48" s="612" t="s">
        <v>898</v>
      </c>
      <c r="IVI48" s="612" t="s">
        <v>432</v>
      </c>
      <c r="IVJ48" s="612" t="s">
        <v>898</v>
      </c>
      <c r="IVK48" s="612" t="s">
        <v>432</v>
      </c>
      <c r="IVL48" s="612" t="s">
        <v>898</v>
      </c>
      <c r="IVM48" s="612" t="s">
        <v>432</v>
      </c>
      <c r="IVN48" s="612" t="s">
        <v>898</v>
      </c>
      <c r="IVO48" s="612" t="s">
        <v>432</v>
      </c>
      <c r="IVP48" s="612" t="s">
        <v>898</v>
      </c>
      <c r="IVQ48" s="612" t="s">
        <v>432</v>
      </c>
      <c r="IVR48" s="612" t="s">
        <v>898</v>
      </c>
      <c r="IVS48" s="612" t="s">
        <v>432</v>
      </c>
      <c r="IVT48" s="612" t="s">
        <v>898</v>
      </c>
      <c r="IVU48" s="612" t="s">
        <v>432</v>
      </c>
      <c r="IVV48" s="612" t="s">
        <v>898</v>
      </c>
      <c r="IVW48" s="612" t="s">
        <v>432</v>
      </c>
      <c r="IVX48" s="612" t="s">
        <v>898</v>
      </c>
      <c r="IVY48" s="612" t="s">
        <v>432</v>
      </c>
      <c r="IVZ48" s="612" t="s">
        <v>898</v>
      </c>
      <c r="IWA48" s="612" t="s">
        <v>432</v>
      </c>
      <c r="IWB48" s="612" t="s">
        <v>898</v>
      </c>
      <c r="IWC48" s="612" t="s">
        <v>432</v>
      </c>
      <c r="IWD48" s="612" t="s">
        <v>898</v>
      </c>
      <c r="IWE48" s="612" t="s">
        <v>432</v>
      </c>
      <c r="IWF48" s="612" t="s">
        <v>898</v>
      </c>
      <c r="IWG48" s="612" t="s">
        <v>432</v>
      </c>
      <c r="IWH48" s="612" t="s">
        <v>898</v>
      </c>
      <c r="IWI48" s="612" t="s">
        <v>432</v>
      </c>
      <c r="IWJ48" s="612" t="s">
        <v>898</v>
      </c>
      <c r="IWK48" s="612" t="s">
        <v>432</v>
      </c>
      <c r="IWL48" s="612" t="s">
        <v>898</v>
      </c>
      <c r="IWM48" s="612" t="s">
        <v>432</v>
      </c>
      <c r="IWN48" s="612" t="s">
        <v>898</v>
      </c>
      <c r="IWO48" s="612" t="s">
        <v>432</v>
      </c>
      <c r="IWP48" s="612" t="s">
        <v>898</v>
      </c>
      <c r="IWQ48" s="612" t="s">
        <v>432</v>
      </c>
      <c r="IWR48" s="612" t="s">
        <v>898</v>
      </c>
      <c r="IWS48" s="612" t="s">
        <v>432</v>
      </c>
      <c r="IWT48" s="612" t="s">
        <v>898</v>
      </c>
      <c r="IWU48" s="612" t="s">
        <v>432</v>
      </c>
      <c r="IWV48" s="612" t="s">
        <v>898</v>
      </c>
      <c r="IWW48" s="612" t="s">
        <v>432</v>
      </c>
      <c r="IWX48" s="612" t="s">
        <v>898</v>
      </c>
      <c r="IWY48" s="612" t="s">
        <v>432</v>
      </c>
      <c r="IWZ48" s="612" t="s">
        <v>898</v>
      </c>
      <c r="IXA48" s="612" t="s">
        <v>432</v>
      </c>
      <c r="IXB48" s="612" t="s">
        <v>898</v>
      </c>
      <c r="IXC48" s="612" t="s">
        <v>432</v>
      </c>
      <c r="IXD48" s="612" t="s">
        <v>898</v>
      </c>
      <c r="IXE48" s="612" t="s">
        <v>432</v>
      </c>
      <c r="IXF48" s="612" t="s">
        <v>898</v>
      </c>
      <c r="IXG48" s="612" t="s">
        <v>432</v>
      </c>
      <c r="IXH48" s="612" t="s">
        <v>898</v>
      </c>
      <c r="IXI48" s="612" t="s">
        <v>432</v>
      </c>
      <c r="IXJ48" s="612" t="s">
        <v>898</v>
      </c>
      <c r="IXK48" s="612" t="s">
        <v>432</v>
      </c>
      <c r="IXL48" s="612" t="s">
        <v>898</v>
      </c>
      <c r="IXM48" s="612" t="s">
        <v>432</v>
      </c>
      <c r="IXN48" s="612" t="s">
        <v>898</v>
      </c>
      <c r="IXO48" s="612" t="s">
        <v>432</v>
      </c>
      <c r="IXP48" s="612" t="s">
        <v>898</v>
      </c>
      <c r="IXQ48" s="612" t="s">
        <v>432</v>
      </c>
      <c r="IXR48" s="612" t="s">
        <v>898</v>
      </c>
      <c r="IXS48" s="612" t="s">
        <v>432</v>
      </c>
      <c r="IXT48" s="612" t="s">
        <v>898</v>
      </c>
      <c r="IXU48" s="612" t="s">
        <v>432</v>
      </c>
      <c r="IXV48" s="612" t="s">
        <v>898</v>
      </c>
      <c r="IXW48" s="612" t="s">
        <v>432</v>
      </c>
      <c r="IXX48" s="612" t="s">
        <v>898</v>
      </c>
      <c r="IXY48" s="612" t="s">
        <v>432</v>
      </c>
      <c r="IXZ48" s="612" t="s">
        <v>898</v>
      </c>
      <c r="IYA48" s="612" t="s">
        <v>432</v>
      </c>
      <c r="IYB48" s="612" t="s">
        <v>898</v>
      </c>
      <c r="IYC48" s="612" t="s">
        <v>432</v>
      </c>
      <c r="IYD48" s="612" t="s">
        <v>898</v>
      </c>
      <c r="IYE48" s="612" t="s">
        <v>432</v>
      </c>
      <c r="IYF48" s="612" t="s">
        <v>898</v>
      </c>
      <c r="IYG48" s="612" t="s">
        <v>432</v>
      </c>
      <c r="IYH48" s="612" t="s">
        <v>898</v>
      </c>
      <c r="IYI48" s="612" t="s">
        <v>432</v>
      </c>
      <c r="IYJ48" s="612" t="s">
        <v>898</v>
      </c>
      <c r="IYK48" s="612" t="s">
        <v>432</v>
      </c>
      <c r="IYL48" s="612" t="s">
        <v>898</v>
      </c>
      <c r="IYM48" s="612" t="s">
        <v>432</v>
      </c>
      <c r="IYN48" s="612" t="s">
        <v>898</v>
      </c>
      <c r="IYO48" s="612" t="s">
        <v>432</v>
      </c>
      <c r="IYP48" s="612" t="s">
        <v>898</v>
      </c>
      <c r="IYQ48" s="612" t="s">
        <v>432</v>
      </c>
      <c r="IYR48" s="612" t="s">
        <v>898</v>
      </c>
      <c r="IYS48" s="612" t="s">
        <v>432</v>
      </c>
      <c r="IYT48" s="612" t="s">
        <v>898</v>
      </c>
      <c r="IYU48" s="612" t="s">
        <v>432</v>
      </c>
      <c r="IYV48" s="612" t="s">
        <v>898</v>
      </c>
      <c r="IYW48" s="612" t="s">
        <v>432</v>
      </c>
      <c r="IYX48" s="612" t="s">
        <v>898</v>
      </c>
      <c r="IYY48" s="612" t="s">
        <v>432</v>
      </c>
      <c r="IYZ48" s="612" t="s">
        <v>898</v>
      </c>
      <c r="IZA48" s="612" t="s">
        <v>432</v>
      </c>
      <c r="IZB48" s="612" t="s">
        <v>898</v>
      </c>
      <c r="IZC48" s="612" t="s">
        <v>432</v>
      </c>
      <c r="IZD48" s="612" t="s">
        <v>898</v>
      </c>
      <c r="IZE48" s="612" t="s">
        <v>432</v>
      </c>
      <c r="IZF48" s="612" t="s">
        <v>898</v>
      </c>
      <c r="IZG48" s="612" t="s">
        <v>432</v>
      </c>
      <c r="IZH48" s="612" t="s">
        <v>898</v>
      </c>
      <c r="IZI48" s="612" t="s">
        <v>432</v>
      </c>
      <c r="IZJ48" s="612" t="s">
        <v>898</v>
      </c>
      <c r="IZK48" s="612" t="s">
        <v>432</v>
      </c>
      <c r="IZL48" s="612" t="s">
        <v>898</v>
      </c>
      <c r="IZM48" s="612" t="s">
        <v>432</v>
      </c>
      <c r="IZN48" s="612" t="s">
        <v>898</v>
      </c>
      <c r="IZO48" s="612" t="s">
        <v>432</v>
      </c>
      <c r="IZP48" s="612" t="s">
        <v>898</v>
      </c>
      <c r="IZQ48" s="612" t="s">
        <v>432</v>
      </c>
      <c r="IZR48" s="612" t="s">
        <v>898</v>
      </c>
      <c r="IZS48" s="612" t="s">
        <v>432</v>
      </c>
      <c r="IZT48" s="612" t="s">
        <v>898</v>
      </c>
      <c r="IZU48" s="612" t="s">
        <v>432</v>
      </c>
      <c r="IZV48" s="612" t="s">
        <v>898</v>
      </c>
      <c r="IZW48" s="612" t="s">
        <v>432</v>
      </c>
      <c r="IZX48" s="612" t="s">
        <v>898</v>
      </c>
      <c r="IZY48" s="612" t="s">
        <v>432</v>
      </c>
      <c r="IZZ48" s="612" t="s">
        <v>898</v>
      </c>
      <c r="JAA48" s="612" t="s">
        <v>432</v>
      </c>
      <c r="JAB48" s="612" t="s">
        <v>898</v>
      </c>
      <c r="JAC48" s="612" t="s">
        <v>432</v>
      </c>
      <c r="JAD48" s="612" t="s">
        <v>898</v>
      </c>
      <c r="JAE48" s="612" t="s">
        <v>432</v>
      </c>
      <c r="JAF48" s="612" t="s">
        <v>898</v>
      </c>
      <c r="JAG48" s="612" t="s">
        <v>432</v>
      </c>
      <c r="JAH48" s="612" t="s">
        <v>898</v>
      </c>
      <c r="JAI48" s="612" t="s">
        <v>432</v>
      </c>
      <c r="JAJ48" s="612" t="s">
        <v>898</v>
      </c>
      <c r="JAK48" s="612" t="s">
        <v>432</v>
      </c>
      <c r="JAL48" s="612" t="s">
        <v>898</v>
      </c>
      <c r="JAM48" s="612" t="s">
        <v>432</v>
      </c>
      <c r="JAN48" s="612" t="s">
        <v>898</v>
      </c>
      <c r="JAO48" s="612" t="s">
        <v>432</v>
      </c>
      <c r="JAP48" s="612" t="s">
        <v>898</v>
      </c>
      <c r="JAQ48" s="612" t="s">
        <v>432</v>
      </c>
      <c r="JAR48" s="612" t="s">
        <v>898</v>
      </c>
      <c r="JAS48" s="612" t="s">
        <v>432</v>
      </c>
      <c r="JAT48" s="612" t="s">
        <v>898</v>
      </c>
      <c r="JAU48" s="612" t="s">
        <v>432</v>
      </c>
      <c r="JAV48" s="612" t="s">
        <v>898</v>
      </c>
      <c r="JAW48" s="612" t="s">
        <v>432</v>
      </c>
      <c r="JAX48" s="612" t="s">
        <v>898</v>
      </c>
      <c r="JAY48" s="612" t="s">
        <v>432</v>
      </c>
      <c r="JAZ48" s="612" t="s">
        <v>898</v>
      </c>
      <c r="JBA48" s="612" t="s">
        <v>432</v>
      </c>
      <c r="JBB48" s="612" t="s">
        <v>898</v>
      </c>
      <c r="JBC48" s="612" t="s">
        <v>432</v>
      </c>
      <c r="JBD48" s="612" t="s">
        <v>898</v>
      </c>
      <c r="JBE48" s="612" t="s">
        <v>432</v>
      </c>
      <c r="JBF48" s="612" t="s">
        <v>898</v>
      </c>
      <c r="JBG48" s="612" t="s">
        <v>432</v>
      </c>
      <c r="JBH48" s="612" t="s">
        <v>898</v>
      </c>
      <c r="JBI48" s="612" t="s">
        <v>432</v>
      </c>
      <c r="JBJ48" s="612" t="s">
        <v>898</v>
      </c>
      <c r="JBK48" s="612" t="s">
        <v>432</v>
      </c>
      <c r="JBL48" s="612" t="s">
        <v>898</v>
      </c>
      <c r="JBM48" s="612" t="s">
        <v>432</v>
      </c>
      <c r="JBN48" s="612" t="s">
        <v>898</v>
      </c>
      <c r="JBO48" s="612" t="s">
        <v>432</v>
      </c>
      <c r="JBP48" s="612" t="s">
        <v>898</v>
      </c>
      <c r="JBQ48" s="612" t="s">
        <v>432</v>
      </c>
      <c r="JBR48" s="612" t="s">
        <v>898</v>
      </c>
      <c r="JBS48" s="612" t="s">
        <v>432</v>
      </c>
      <c r="JBT48" s="612" t="s">
        <v>898</v>
      </c>
      <c r="JBU48" s="612" t="s">
        <v>432</v>
      </c>
      <c r="JBV48" s="612" t="s">
        <v>898</v>
      </c>
      <c r="JBW48" s="612" t="s">
        <v>432</v>
      </c>
      <c r="JBX48" s="612" t="s">
        <v>898</v>
      </c>
      <c r="JBY48" s="612" t="s">
        <v>432</v>
      </c>
      <c r="JBZ48" s="612" t="s">
        <v>898</v>
      </c>
      <c r="JCA48" s="612" t="s">
        <v>432</v>
      </c>
      <c r="JCB48" s="612" t="s">
        <v>898</v>
      </c>
      <c r="JCC48" s="612" t="s">
        <v>432</v>
      </c>
      <c r="JCD48" s="612" t="s">
        <v>898</v>
      </c>
      <c r="JCE48" s="612" t="s">
        <v>432</v>
      </c>
      <c r="JCF48" s="612" t="s">
        <v>898</v>
      </c>
      <c r="JCG48" s="612" t="s">
        <v>432</v>
      </c>
      <c r="JCH48" s="612" t="s">
        <v>898</v>
      </c>
      <c r="JCI48" s="612" t="s">
        <v>432</v>
      </c>
      <c r="JCJ48" s="612" t="s">
        <v>898</v>
      </c>
      <c r="JCK48" s="612" t="s">
        <v>432</v>
      </c>
      <c r="JCL48" s="612" t="s">
        <v>898</v>
      </c>
      <c r="JCM48" s="612" t="s">
        <v>432</v>
      </c>
      <c r="JCN48" s="612" t="s">
        <v>898</v>
      </c>
      <c r="JCO48" s="612" t="s">
        <v>432</v>
      </c>
      <c r="JCP48" s="612" t="s">
        <v>898</v>
      </c>
      <c r="JCQ48" s="612" t="s">
        <v>432</v>
      </c>
      <c r="JCR48" s="612" t="s">
        <v>898</v>
      </c>
      <c r="JCS48" s="612" t="s">
        <v>432</v>
      </c>
      <c r="JCT48" s="612" t="s">
        <v>898</v>
      </c>
      <c r="JCU48" s="612" t="s">
        <v>432</v>
      </c>
      <c r="JCV48" s="612" t="s">
        <v>898</v>
      </c>
      <c r="JCW48" s="612" t="s">
        <v>432</v>
      </c>
      <c r="JCX48" s="612" t="s">
        <v>898</v>
      </c>
      <c r="JCY48" s="612" t="s">
        <v>432</v>
      </c>
      <c r="JCZ48" s="612" t="s">
        <v>898</v>
      </c>
      <c r="JDA48" s="612" t="s">
        <v>432</v>
      </c>
      <c r="JDB48" s="612" t="s">
        <v>898</v>
      </c>
      <c r="JDC48" s="612" t="s">
        <v>432</v>
      </c>
      <c r="JDD48" s="612" t="s">
        <v>898</v>
      </c>
      <c r="JDE48" s="612" t="s">
        <v>432</v>
      </c>
      <c r="JDF48" s="612" t="s">
        <v>898</v>
      </c>
      <c r="JDG48" s="612" t="s">
        <v>432</v>
      </c>
      <c r="JDH48" s="612" t="s">
        <v>898</v>
      </c>
      <c r="JDI48" s="612" t="s">
        <v>432</v>
      </c>
      <c r="JDJ48" s="612" t="s">
        <v>898</v>
      </c>
      <c r="JDK48" s="612" t="s">
        <v>432</v>
      </c>
      <c r="JDL48" s="612" t="s">
        <v>898</v>
      </c>
      <c r="JDM48" s="612" t="s">
        <v>432</v>
      </c>
      <c r="JDN48" s="612" t="s">
        <v>898</v>
      </c>
      <c r="JDO48" s="612" t="s">
        <v>432</v>
      </c>
      <c r="JDP48" s="612" t="s">
        <v>898</v>
      </c>
      <c r="JDQ48" s="612" t="s">
        <v>432</v>
      </c>
      <c r="JDR48" s="612" t="s">
        <v>898</v>
      </c>
      <c r="JDS48" s="612" t="s">
        <v>432</v>
      </c>
      <c r="JDT48" s="612" t="s">
        <v>898</v>
      </c>
      <c r="JDU48" s="612" t="s">
        <v>432</v>
      </c>
      <c r="JDV48" s="612" t="s">
        <v>898</v>
      </c>
      <c r="JDW48" s="612" t="s">
        <v>432</v>
      </c>
      <c r="JDX48" s="612" t="s">
        <v>898</v>
      </c>
      <c r="JDY48" s="612" t="s">
        <v>432</v>
      </c>
      <c r="JDZ48" s="612" t="s">
        <v>898</v>
      </c>
      <c r="JEA48" s="612" t="s">
        <v>432</v>
      </c>
      <c r="JEB48" s="612" t="s">
        <v>898</v>
      </c>
      <c r="JEC48" s="612" t="s">
        <v>432</v>
      </c>
      <c r="JED48" s="612" t="s">
        <v>898</v>
      </c>
      <c r="JEE48" s="612" t="s">
        <v>432</v>
      </c>
      <c r="JEF48" s="612" t="s">
        <v>898</v>
      </c>
      <c r="JEG48" s="612" t="s">
        <v>432</v>
      </c>
      <c r="JEH48" s="612" t="s">
        <v>898</v>
      </c>
      <c r="JEI48" s="612" t="s">
        <v>432</v>
      </c>
      <c r="JEJ48" s="612" t="s">
        <v>898</v>
      </c>
      <c r="JEK48" s="612" t="s">
        <v>432</v>
      </c>
      <c r="JEL48" s="612" t="s">
        <v>898</v>
      </c>
      <c r="JEM48" s="612" t="s">
        <v>432</v>
      </c>
      <c r="JEN48" s="612" t="s">
        <v>898</v>
      </c>
      <c r="JEO48" s="612" t="s">
        <v>432</v>
      </c>
      <c r="JEP48" s="612" t="s">
        <v>898</v>
      </c>
      <c r="JEQ48" s="612" t="s">
        <v>432</v>
      </c>
      <c r="JER48" s="612" t="s">
        <v>898</v>
      </c>
      <c r="JES48" s="612" t="s">
        <v>432</v>
      </c>
      <c r="JET48" s="612" t="s">
        <v>898</v>
      </c>
      <c r="JEU48" s="612" t="s">
        <v>432</v>
      </c>
      <c r="JEV48" s="612" t="s">
        <v>898</v>
      </c>
      <c r="JEW48" s="612" t="s">
        <v>432</v>
      </c>
      <c r="JEX48" s="612" t="s">
        <v>898</v>
      </c>
      <c r="JEY48" s="612" t="s">
        <v>432</v>
      </c>
      <c r="JEZ48" s="612" t="s">
        <v>898</v>
      </c>
      <c r="JFA48" s="612" t="s">
        <v>432</v>
      </c>
      <c r="JFB48" s="612" t="s">
        <v>898</v>
      </c>
      <c r="JFC48" s="612" t="s">
        <v>432</v>
      </c>
      <c r="JFD48" s="612" t="s">
        <v>898</v>
      </c>
      <c r="JFE48" s="612" t="s">
        <v>432</v>
      </c>
      <c r="JFF48" s="612" t="s">
        <v>898</v>
      </c>
      <c r="JFG48" s="612" t="s">
        <v>432</v>
      </c>
      <c r="JFH48" s="612" t="s">
        <v>898</v>
      </c>
      <c r="JFI48" s="612" t="s">
        <v>432</v>
      </c>
      <c r="JFJ48" s="612" t="s">
        <v>898</v>
      </c>
      <c r="JFK48" s="612" t="s">
        <v>432</v>
      </c>
      <c r="JFL48" s="612" t="s">
        <v>898</v>
      </c>
      <c r="JFM48" s="612" t="s">
        <v>432</v>
      </c>
      <c r="JFN48" s="612" t="s">
        <v>898</v>
      </c>
      <c r="JFO48" s="612" t="s">
        <v>432</v>
      </c>
      <c r="JFP48" s="612" t="s">
        <v>898</v>
      </c>
      <c r="JFQ48" s="612" t="s">
        <v>432</v>
      </c>
      <c r="JFR48" s="612" t="s">
        <v>898</v>
      </c>
      <c r="JFS48" s="612" t="s">
        <v>432</v>
      </c>
      <c r="JFT48" s="612" t="s">
        <v>898</v>
      </c>
      <c r="JFU48" s="612" t="s">
        <v>432</v>
      </c>
      <c r="JFV48" s="612" t="s">
        <v>898</v>
      </c>
      <c r="JFW48" s="612" t="s">
        <v>432</v>
      </c>
      <c r="JFX48" s="612" t="s">
        <v>898</v>
      </c>
      <c r="JFY48" s="612" t="s">
        <v>432</v>
      </c>
      <c r="JFZ48" s="612" t="s">
        <v>898</v>
      </c>
      <c r="JGA48" s="612" t="s">
        <v>432</v>
      </c>
      <c r="JGB48" s="612" t="s">
        <v>898</v>
      </c>
      <c r="JGC48" s="612" t="s">
        <v>432</v>
      </c>
      <c r="JGD48" s="612" t="s">
        <v>898</v>
      </c>
      <c r="JGE48" s="612" t="s">
        <v>432</v>
      </c>
      <c r="JGF48" s="612" t="s">
        <v>898</v>
      </c>
      <c r="JGG48" s="612" t="s">
        <v>432</v>
      </c>
      <c r="JGH48" s="612" t="s">
        <v>898</v>
      </c>
      <c r="JGI48" s="612" t="s">
        <v>432</v>
      </c>
      <c r="JGJ48" s="612" t="s">
        <v>898</v>
      </c>
      <c r="JGK48" s="612" t="s">
        <v>432</v>
      </c>
      <c r="JGL48" s="612" t="s">
        <v>898</v>
      </c>
      <c r="JGM48" s="612" t="s">
        <v>432</v>
      </c>
      <c r="JGN48" s="612" t="s">
        <v>898</v>
      </c>
      <c r="JGO48" s="612" t="s">
        <v>432</v>
      </c>
      <c r="JGP48" s="612" t="s">
        <v>898</v>
      </c>
      <c r="JGQ48" s="612" t="s">
        <v>432</v>
      </c>
      <c r="JGR48" s="612" t="s">
        <v>898</v>
      </c>
      <c r="JGS48" s="612" t="s">
        <v>432</v>
      </c>
      <c r="JGT48" s="612" t="s">
        <v>898</v>
      </c>
      <c r="JGU48" s="612" t="s">
        <v>432</v>
      </c>
      <c r="JGV48" s="612" t="s">
        <v>898</v>
      </c>
      <c r="JGW48" s="612" t="s">
        <v>432</v>
      </c>
      <c r="JGX48" s="612" t="s">
        <v>898</v>
      </c>
      <c r="JGY48" s="612" t="s">
        <v>432</v>
      </c>
      <c r="JGZ48" s="612" t="s">
        <v>898</v>
      </c>
      <c r="JHA48" s="612" t="s">
        <v>432</v>
      </c>
      <c r="JHB48" s="612" t="s">
        <v>898</v>
      </c>
      <c r="JHC48" s="612" t="s">
        <v>432</v>
      </c>
      <c r="JHD48" s="612" t="s">
        <v>898</v>
      </c>
      <c r="JHE48" s="612" t="s">
        <v>432</v>
      </c>
      <c r="JHF48" s="612" t="s">
        <v>898</v>
      </c>
      <c r="JHG48" s="612" t="s">
        <v>432</v>
      </c>
      <c r="JHH48" s="612" t="s">
        <v>898</v>
      </c>
      <c r="JHI48" s="612" t="s">
        <v>432</v>
      </c>
      <c r="JHJ48" s="612" t="s">
        <v>898</v>
      </c>
      <c r="JHK48" s="612" t="s">
        <v>432</v>
      </c>
      <c r="JHL48" s="612" t="s">
        <v>898</v>
      </c>
      <c r="JHM48" s="612" t="s">
        <v>432</v>
      </c>
      <c r="JHN48" s="612" t="s">
        <v>898</v>
      </c>
      <c r="JHO48" s="612" t="s">
        <v>432</v>
      </c>
      <c r="JHP48" s="612" t="s">
        <v>898</v>
      </c>
      <c r="JHQ48" s="612" t="s">
        <v>432</v>
      </c>
      <c r="JHR48" s="612" t="s">
        <v>898</v>
      </c>
      <c r="JHS48" s="612" t="s">
        <v>432</v>
      </c>
      <c r="JHT48" s="612" t="s">
        <v>898</v>
      </c>
      <c r="JHU48" s="612" t="s">
        <v>432</v>
      </c>
      <c r="JHV48" s="612" t="s">
        <v>898</v>
      </c>
      <c r="JHW48" s="612" t="s">
        <v>432</v>
      </c>
      <c r="JHX48" s="612" t="s">
        <v>898</v>
      </c>
      <c r="JHY48" s="612" t="s">
        <v>432</v>
      </c>
      <c r="JHZ48" s="612" t="s">
        <v>898</v>
      </c>
      <c r="JIA48" s="612" t="s">
        <v>432</v>
      </c>
      <c r="JIB48" s="612" t="s">
        <v>898</v>
      </c>
      <c r="JIC48" s="612" t="s">
        <v>432</v>
      </c>
      <c r="JID48" s="612" t="s">
        <v>898</v>
      </c>
      <c r="JIE48" s="612" t="s">
        <v>432</v>
      </c>
      <c r="JIF48" s="612" t="s">
        <v>898</v>
      </c>
      <c r="JIG48" s="612" t="s">
        <v>432</v>
      </c>
      <c r="JIH48" s="612" t="s">
        <v>898</v>
      </c>
      <c r="JII48" s="612" t="s">
        <v>432</v>
      </c>
      <c r="JIJ48" s="612" t="s">
        <v>898</v>
      </c>
      <c r="JIK48" s="612" t="s">
        <v>432</v>
      </c>
      <c r="JIL48" s="612" t="s">
        <v>898</v>
      </c>
      <c r="JIM48" s="612" t="s">
        <v>432</v>
      </c>
      <c r="JIN48" s="612" t="s">
        <v>898</v>
      </c>
      <c r="JIO48" s="612" t="s">
        <v>432</v>
      </c>
      <c r="JIP48" s="612" t="s">
        <v>898</v>
      </c>
      <c r="JIQ48" s="612" t="s">
        <v>432</v>
      </c>
      <c r="JIR48" s="612" t="s">
        <v>898</v>
      </c>
      <c r="JIS48" s="612" t="s">
        <v>432</v>
      </c>
      <c r="JIT48" s="612" t="s">
        <v>898</v>
      </c>
      <c r="JIU48" s="612" t="s">
        <v>432</v>
      </c>
      <c r="JIV48" s="612" t="s">
        <v>898</v>
      </c>
      <c r="JIW48" s="612" t="s">
        <v>432</v>
      </c>
      <c r="JIX48" s="612" t="s">
        <v>898</v>
      </c>
      <c r="JIY48" s="612" t="s">
        <v>432</v>
      </c>
      <c r="JIZ48" s="612" t="s">
        <v>898</v>
      </c>
      <c r="JJA48" s="612" t="s">
        <v>432</v>
      </c>
      <c r="JJB48" s="612" t="s">
        <v>898</v>
      </c>
      <c r="JJC48" s="612" t="s">
        <v>432</v>
      </c>
      <c r="JJD48" s="612" t="s">
        <v>898</v>
      </c>
      <c r="JJE48" s="612" t="s">
        <v>432</v>
      </c>
      <c r="JJF48" s="612" t="s">
        <v>898</v>
      </c>
      <c r="JJG48" s="612" t="s">
        <v>432</v>
      </c>
      <c r="JJH48" s="612" t="s">
        <v>898</v>
      </c>
      <c r="JJI48" s="612" t="s">
        <v>432</v>
      </c>
      <c r="JJJ48" s="612" t="s">
        <v>898</v>
      </c>
      <c r="JJK48" s="612" t="s">
        <v>432</v>
      </c>
      <c r="JJL48" s="612" t="s">
        <v>898</v>
      </c>
      <c r="JJM48" s="612" t="s">
        <v>432</v>
      </c>
      <c r="JJN48" s="612" t="s">
        <v>898</v>
      </c>
      <c r="JJO48" s="612" t="s">
        <v>432</v>
      </c>
      <c r="JJP48" s="612" t="s">
        <v>898</v>
      </c>
      <c r="JJQ48" s="612" t="s">
        <v>432</v>
      </c>
      <c r="JJR48" s="612" t="s">
        <v>898</v>
      </c>
      <c r="JJS48" s="612" t="s">
        <v>432</v>
      </c>
      <c r="JJT48" s="612" t="s">
        <v>898</v>
      </c>
      <c r="JJU48" s="612" t="s">
        <v>432</v>
      </c>
      <c r="JJV48" s="612" t="s">
        <v>898</v>
      </c>
      <c r="JJW48" s="612" t="s">
        <v>432</v>
      </c>
      <c r="JJX48" s="612" t="s">
        <v>898</v>
      </c>
      <c r="JJY48" s="612" t="s">
        <v>432</v>
      </c>
      <c r="JJZ48" s="612" t="s">
        <v>898</v>
      </c>
      <c r="JKA48" s="612" t="s">
        <v>432</v>
      </c>
      <c r="JKB48" s="612" t="s">
        <v>898</v>
      </c>
      <c r="JKC48" s="612" t="s">
        <v>432</v>
      </c>
      <c r="JKD48" s="612" t="s">
        <v>898</v>
      </c>
      <c r="JKE48" s="612" t="s">
        <v>432</v>
      </c>
      <c r="JKF48" s="612" t="s">
        <v>898</v>
      </c>
      <c r="JKG48" s="612" t="s">
        <v>432</v>
      </c>
      <c r="JKH48" s="612" t="s">
        <v>898</v>
      </c>
      <c r="JKI48" s="612" t="s">
        <v>432</v>
      </c>
      <c r="JKJ48" s="612" t="s">
        <v>898</v>
      </c>
      <c r="JKK48" s="612" t="s">
        <v>432</v>
      </c>
      <c r="JKL48" s="612" t="s">
        <v>898</v>
      </c>
      <c r="JKM48" s="612" t="s">
        <v>432</v>
      </c>
      <c r="JKN48" s="612" t="s">
        <v>898</v>
      </c>
      <c r="JKO48" s="612" t="s">
        <v>432</v>
      </c>
      <c r="JKP48" s="612" t="s">
        <v>898</v>
      </c>
      <c r="JKQ48" s="612" t="s">
        <v>432</v>
      </c>
      <c r="JKR48" s="612" t="s">
        <v>898</v>
      </c>
      <c r="JKS48" s="612" t="s">
        <v>432</v>
      </c>
      <c r="JKT48" s="612" t="s">
        <v>898</v>
      </c>
      <c r="JKU48" s="612" t="s">
        <v>432</v>
      </c>
      <c r="JKV48" s="612" t="s">
        <v>898</v>
      </c>
      <c r="JKW48" s="612" t="s">
        <v>432</v>
      </c>
      <c r="JKX48" s="612" t="s">
        <v>898</v>
      </c>
      <c r="JKY48" s="612" t="s">
        <v>432</v>
      </c>
      <c r="JKZ48" s="612" t="s">
        <v>898</v>
      </c>
      <c r="JLA48" s="612" t="s">
        <v>432</v>
      </c>
      <c r="JLB48" s="612" t="s">
        <v>898</v>
      </c>
      <c r="JLC48" s="612" t="s">
        <v>432</v>
      </c>
      <c r="JLD48" s="612" t="s">
        <v>898</v>
      </c>
      <c r="JLE48" s="612" t="s">
        <v>432</v>
      </c>
      <c r="JLF48" s="612" t="s">
        <v>898</v>
      </c>
      <c r="JLG48" s="612" t="s">
        <v>432</v>
      </c>
      <c r="JLH48" s="612" t="s">
        <v>898</v>
      </c>
      <c r="JLI48" s="612" t="s">
        <v>432</v>
      </c>
      <c r="JLJ48" s="612" t="s">
        <v>898</v>
      </c>
      <c r="JLK48" s="612" t="s">
        <v>432</v>
      </c>
      <c r="JLL48" s="612" t="s">
        <v>898</v>
      </c>
      <c r="JLM48" s="612" t="s">
        <v>432</v>
      </c>
      <c r="JLN48" s="612" t="s">
        <v>898</v>
      </c>
      <c r="JLO48" s="612" t="s">
        <v>432</v>
      </c>
      <c r="JLP48" s="612" t="s">
        <v>898</v>
      </c>
      <c r="JLQ48" s="612" t="s">
        <v>432</v>
      </c>
      <c r="JLR48" s="612" t="s">
        <v>898</v>
      </c>
      <c r="JLS48" s="612" t="s">
        <v>432</v>
      </c>
      <c r="JLT48" s="612" t="s">
        <v>898</v>
      </c>
      <c r="JLU48" s="612" t="s">
        <v>432</v>
      </c>
      <c r="JLV48" s="612" t="s">
        <v>898</v>
      </c>
      <c r="JLW48" s="612" t="s">
        <v>432</v>
      </c>
      <c r="JLX48" s="612" t="s">
        <v>898</v>
      </c>
      <c r="JLY48" s="612" t="s">
        <v>432</v>
      </c>
      <c r="JLZ48" s="612" t="s">
        <v>898</v>
      </c>
      <c r="JMA48" s="612" t="s">
        <v>432</v>
      </c>
      <c r="JMB48" s="612" t="s">
        <v>898</v>
      </c>
      <c r="JMC48" s="612" t="s">
        <v>432</v>
      </c>
      <c r="JMD48" s="612" t="s">
        <v>898</v>
      </c>
      <c r="JME48" s="612" t="s">
        <v>432</v>
      </c>
      <c r="JMF48" s="612" t="s">
        <v>898</v>
      </c>
      <c r="JMG48" s="612" t="s">
        <v>432</v>
      </c>
      <c r="JMH48" s="612" t="s">
        <v>898</v>
      </c>
      <c r="JMI48" s="612" t="s">
        <v>432</v>
      </c>
      <c r="JMJ48" s="612" t="s">
        <v>898</v>
      </c>
      <c r="JMK48" s="612" t="s">
        <v>432</v>
      </c>
      <c r="JML48" s="612" t="s">
        <v>898</v>
      </c>
      <c r="JMM48" s="612" t="s">
        <v>432</v>
      </c>
      <c r="JMN48" s="612" t="s">
        <v>898</v>
      </c>
      <c r="JMO48" s="612" t="s">
        <v>432</v>
      </c>
      <c r="JMP48" s="612" t="s">
        <v>898</v>
      </c>
      <c r="JMQ48" s="612" t="s">
        <v>432</v>
      </c>
      <c r="JMR48" s="612" t="s">
        <v>898</v>
      </c>
      <c r="JMS48" s="612" t="s">
        <v>432</v>
      </c>
      <c r="JMT48" s="612" t="s">
        <v>898</v>
      </c>
      <c r="JMU48" s="612" t="s">
        <v>432</v>
      </c>
      <c r="JMV48" s="612" t="s">
        <v>898</v>
      </c>
      <c r="JMW48" s="612" t="s">
        <v>432</v>
      </c>
      <c r="JMX48" s="612" t="s">
        <v>898</v>
      </c>
      <c r="JMY48" s="612" t="s">
        <v>432</v>
      </c>
      <c r="JMZ48" s="612" t="s">
        <v>898</v>
      </c>
      <c r="JNA48" s="612" t="s">
        <v>432</v>
      </c>
      <c r="JNB48" s="612" t="s">
        <v>898</v>
      </c>
      <c r="JNC48" s="612" t="s">
        <v>432</v>
      </c>
      <c r="JND48" s="612" t="s">
        <v>898</v>
      </c>
      <c r="JNE48" s="612" t="s">
        <v>432</v>
      </c>
      <c r="JNF48" s="612" t="s">
        <v>898</v>
      </c>
      <c r="JNG48" s="612" t="s">
        <v>432</v>
      </c>
      <c r="JNH48" s="612" t="s">
        <v>898</v>
      </c>
      <c r="JNI48" s="612" t="s">
        <v>432</v>
      </c>
      <c r="JNJ48" s="612" t="s">
        <v>898</v>
      </c>
      <c r="JNK48" s="612" t="s">
        <v>432</v>
      </c>
      <c r="JNL48" s="612" t="s">
        <v>898</v>
      </c>
      <c r="JNM48" s="612" t="s">
        <v>432</v>
      </c>
      <c r="JNN48" s="612" t="s">
        <v>898</v>
      </c>
      <c r="JNO48" s="612" t="s">
        <v>432</v>
      </c>
      <c r="JNP48" s="612" t="s">
        <v>898</v>
      </c>
      <c r="JNQ48" s="612" t="s">
        <v>432</v>
      </c>
      <c r="JNR48" s="612" t="s">
        <v>898</v>
      </c>
      <c r="JNS48" s="612" t="s">
        <v>432</v>
      </c>
      <c r="JNT48" s="612" t="s">
        <v>898</v>
      </c>
      <c r="JNU48" s="612" t="s">
        <v>432</v>
      </c>
      <c r="JNV48" s="612" t="s">
        <v>898</v>
      </c>
      <c r="JNW48" s="612" t="s">
        <v>432</v>
      </c>
      <c r="JNX48" s="612" t="s">
        <v>898</v>
      </c>
      <c r="JNY48" s="612" t="s">
        <v>432</v>
      </c>
      <c r="JNZ48" s="612" t="s">
        <v>898</v>
      </c>
      <c r="JOA48" s="612" t="s">
        <v>432</v>
      </c>
      <c r="JOB48" s="612" t="s">
        <v>898</v>
      </c>
      <c r="JOC48" s="612" t="s">
        <v>432</v>
      </c>
      <c r="JOD48" s="612" t="s">
        <v>898</v>
      </c>
      <c r="JOE48" s="612" t="s">
        <v>432</v>
      </c>
      <c r="JOF48" s="612" t="s">
        <v>898</v>
      </c>
      <c r="JOG48" s="612" t="s">
        <v>432</v>
      </c>
      <c r="JOH48" s="612" t="s">
        <v>898</v>
      </c>
      <c r="JOI48" s="612" t="s">
        <v>432</v>
      </c>
      <c r="JOJ48" s="612" t="s">
        <v>898</v>
      </c>
      <c r="JOK48" s="612" t="s">
        <v>432</v>
      </c>
      <c r="JOL48" s="612" t="s">
        <v>898</v>
      </c>
      <c r="JOM48" s="612" t="s">
        <v>432</v>
      </c>
      <c r="JON48" s="612" t="s">
        <v>898</v>
      </c>
      <c r="JOO48" s="612" t="s">
        <v>432</v>
      </c>
      <c r="JOP48" s="612" t="s">
        <v>898</v>
      </c>
      <c r="JOQ48" s="612" t="s">
        <v>432</v>
      </c>
      <c r="JOR48" s="612" t="s">
        <v>898</v>
      </c>
      <c r="JOS48" s="612" t="s">
        <v>432</v>
      </c>
      <c r="JOT48" s="612" t="s">
        <v>898</v>
      </c>
      <c r="JOU48" s="612" t="s">
        <v>432</v>
      </c>
      <c r="JOV48" s="612" t="s">
        <v>898</v>
      </c>
      <c r="JOW48" s="612" t="s">
        <v>432</v>
      </c>
      <c r="JOX48" s="612" t="s">
        <v>898</v>
      </c>
      <c r="JOY48" s="612" t="s">
        <v>432</v>
      </c>
      <c r="JOZ48" s="612" t="s">
        <v>898</v>
      </c>
      <c r="JPA48" s="612" t="s">
        <v>432</v>
      </c>
      <c r="JPB48" s="612" t="s">
        <v>898</v>
      </c>
      <c r="JPC48" s="612" t="s">
        <v>432</v>
      </c>
      <c r="JPD48" s="612" t="s">
        <v>898</v>
      </c>
      <c r="JPE48" s="612" t="s">
        <v>432</v>
      </c>
      <c r="JPF48" s="612" t="s">
        <v>898</v>
      </c>
      <c r="JPG48" s="612" t="s">
        <v>432</v>
      </c>
      <c r="JPH48" s="612" t="s">
        <v>898</v>
      </c>
      <c r="JPI48" s="612" t="s">
        <v>432</v>
      </c>
      <c r="JPJ48" s="612" t="s">
        <v>898</v>
      </c>
      <c r="JPK48" s="612" t="s">
        <v>432</v>
      </c>
      <c r="JPL48" s="612" t="s">
        <v>898</v>
      </c>
      <c r="JPM48" s="612" t="s">
        <v>432</v>
      </c>
      <c r="JPN48" s="612" t="s">
        <v>898</v>
      </c>
      <c r="JPO48" s="612" t="s">
        <v>432</v>
      </c>
      <c r="JPP48" s="612" t="s">
        <v>898</v>
      </c>
      <c r="JPQ48" s="612" t="s">
        <v>432</v>
      </c>
      <c r="JPR48" s="612" t="s">
        <v>898</v>
      </c>
      <c r="JPS48" s="612" t="s">
        <v>432</v>
      </c>
      <c r="JPT48" s="612" t="s">
        <v>898</v>
      </c>
      <c r="JPU48" s="612" t="s">
        <v>432</v>
      </c>
      <c r="JPV48" s="612" t="s">
        <v>898</v>
      </c>
      <c r="JPW48" s="612" t="s">
        <v>432</v>
      </c>
      <c r="JPX48" s="612" t="s">
        <v>898</v>
      </c>
      <c r="JPY48" s="612" t="s">
        <v>432</v>
      </c>
      <c r="JPZ48" s="612" t="s">
        <v>898</v>
      </c>
      <c r="JQA48" s="612" t="s">
        <v>432</v>
      </c>
      <c r="JQB48" s="612" t="s">
        <v>898</v>
      </c>
      <c r="JQC48" s="612" t="s">
        <v>432</v>
      </c>
      <c r="JQD48" s="612" t="s">
        <v>898</v>
      </c>
      <c r="JQE48" s="612" t="s">
        <v>432</v>
      </c>
      <c r="JQF48" s="612" t="s">
        <v>898</v>
      </c>
      <c r="JQG48" s="612" t="s">
        <v>432</v>
      </c>
      <c r="JQH48" s="612" t="s">
        <v>898</v>
      </c>
      <c r="JQI48" s="612" t="s">
        <v>432</v>
      </c>
      <c r="JQJ48" s="612" t="s">
        <v>898</v>
      </c>
      <c r="JQK48" s="612" t="s">
        <v>432</v>
      </c>
      <c r="JQL48" s="612" t="s">
        <v>898</v>
      </c>
      <c r="JQM48" s="612" t="s">
        <v>432</v>
      </c>
      <c r="JQN48" s="612" t="s">
        <v>898</v>
      </c>
      <c r="JQO48" s="612" t="s">
        <v>432</v>
      </c>
      <c r="JQP48" s="612" t="s">
        <v>898</v>
      </c>
      <c r="JQQ48" s="612" t="s">
        <v>432</v>
      </c>
      <c r="JQR48" s="612" t="s">
        <v>898</v>
      </c>
      <c r="JQS48" s="612" t="s">
        <v>432</v>
      </c>
      <c r="JQT48" s="612" t="s">
        <v>898</v>
      </c>
      <c r="JQU48" s="612" t="s">
        <v>432</v>
      </c>
      <c r="JQV48" s="612" t="s">
        <v>898</v>
      </c>
      <c r="JQW48" s="612" t="s">
        <v>432</v>
      </c>
      <c r="JQX48" s="612" t="s">
        <v>898</v>
      </c>
      <c r="JQY48" s="612" t="s">
        <v>432</v>
      </c>
      <c r="JQZ48" s="612" t="s">
        <v>898</v>
      </c>
      <c r="JRA48" s="612" t="s">
        <v>432</v>
      </c>
      <c r="JRB48" s="612" t="s">
        <v>898</v>
      </c>
      <c r="JRC48" s="612" t="s">
        <v>432</v>
      </c>
      <c r="JRD48" s="612" t="s">
        <v>898</v>
      </c>
      <c r="JRE48" s="612" t="s">
        <v>432</v>
      </c>
      <c r="JRF48" s="612" t="s">
        <v>898</v>
      </c>
      <c r="JRG48" s="612" t="s">
        <v>432</v>
      </c>
      <c r="JRH48" s="612" t="s">
        <v>898</v>
      </c>
      <c r="JRI48" s="612" t="s">
        <v>432</v>
      </c>
      <c r="JRJ48" s="612" t="s">
        <v>898</v>
      </c>
      <c r="JRK48" s="612" t="s">
        <v>432</v>
      </c>
      <c r="JRL48" s="612" t="s">
        <v>898</v>
      </c>
      <c r="JRM48" s="612" t="s">
        <v>432</v>
      </c>
      <c r="JRN48" s="612" t="s">
        <v>898</v>
      </c>
      <c r="JRO48" s="612" t="s">
        <v>432</v>
      </c>
      <c r="JRP48" s="612" t="s">
        <v>898</v>
      </c>
      <c r="JRQ48" s="612" t="s">
        <v>432</v>
      </c>
      <c r="JRR48" s="612" t="s">
        <v>898</v>
      </c>
      <c r="JRS48" s="612" t="s">
        <v>432</v>
      </c>
      <c r="JRT48" s="612" t="s">
        <v>898</v>
      </c>
      <c r="JRU48" s="612" t="s">
        <v>432</v>
      </c>
      <c r="JRV48" s="612" t="s">
        <v>898</v>
      </c>
      <c r="JRW48" s="612" t="s">
        <v>432</v>
      </c>
      <c r="JRX48" s="612" t="s">
        <v>898</v>
      </c>
      <c r="JRY48" s="612" t="s">
        <v>432</v>
      </c>
      <c r="JRZ48" s="612" t="s">
        <v>898</v>
      </c>
      <c r="JSA48" s="612" t="s">
        <v>432</v>
      </c>
      <c r="JSB48" s="612" t="s">
        <v>898</v>
      </c>
      <c r="JSC48" s="612" t="s">
        <v>432</v>
      </c>
      <c r="JSD48" s="612" t="s">
        <v>898</v>
      </c>
      <c r="JSE48" s="612" t="s">
        <v>432</v>
      </c>
      <c r="JSF48" s="612" t="s">
        <v>898</v>
      </c>
      <c r="JSG48" s="612" t="s">
        <v>432</v>
      </c>
      <c r="JSH48" s="612" t="s">
        <v>898</v>
      </c>
      <c r="JSI48" s="612" t="s">
        <v>432</v>
      </c>
      <c r="JSJ48" s="612" t="s">
        <v>898</v>
      </c>
      <c r="JSK48" s="612" t="s">
        <v>432</v>
      </c>
      <c r="JSL48" s="612" t="s">
        <v>898</v>
      </c>
      <c r="JSM48" s="612" t="s">
        <v>432</v>
      </c>
      <c r="JSN48" s="612" t="s">
        <v>898</v>
      </c>
      <c r="JSO48" s="612" t="s">
        <v>432</v>
      </c>
      <c r="JSP48" s="612" t="s">
        <v>898</v>
      </c>
      <c r="JSQ48" s="612" t="s">
        <v>432</v>
      </c>
      <c r="JSR48" s="612" t="s">
        <v>898</v>
      </c>
      <c r="JSS48" s="612" t="s">
        <v>432</v>
      </c>
      <c r="JST48" s="612" t="s">
        <v>898</v>
      </c>
      <c r="JSU48" s="612" t="s">
        <v>432</v>
      </c>
      <c r="JSV48" s="612" t="s">
        <v>898</v>
      </c>
      <c r="JSW48" s="612" t="s">
        <v>432</v>
      </c>
      <c r="JSX48" s="612" t="s">
        <v>898</v>
      </c>
      <c r="JSY48" s="612" t="s">
        <v>432</v>
      </c>
      <c r="JSZ48" s="612" t="s">
        <v>898</v>
      </c>
      <c r="JTA48" s="612" t="s">
        <v>432</v>
      </c>
      <c r="JTB48" s="612" t="s">
        <v>898</v>
      </c>
      <c r="JTC48" s="612" t="s">
        <v>432</v>
      </c>
      <c r="JTD48" s="612" t="s">
        <v>898</v>
      </c>
      <c r="JTE48" s="612" t="s">
        <v>432</v>
      </c>
      <c r="JTF48" s="612" t="s">
        <v>898</v>
      </c>
      <c r="JTG48" s="612" t="s">
        <v>432</v>
      </c>
      <c r="JTH48" s="612" t="s">
        <v>898</v>
      </c>
      <c r="JTI48" s="612" t="s">
        <v>432</v>
      </c>
      <c r="JTJ48" s="612" t="s">
        <v>898</v>
      </c>
      <c r="JTK48" s="612" t="s">
        <v>432</v>
      </c>
      <c r="JTL48" s="612" t="s">
        <v>898</v>
      </c>
      <c r="JTM48" s="612" t="s">
        <v>432</v>
      </c>
      <c r="JTN48" s="612" t="s">
        <v>898</v>
      </c>
      <c r="JTO48" s="612" t="s">
        <v>432</v>
      </c>
      <c r="JTP48" s="612" t="s">
        <v>898</v>
      </c>
      <c r="JTQ48" s="612" t="s">
        <v>432</v>
      </c>
      <c r="JTR48" s="612" t="s">
        <v>898</v>
      </c>
      <c r="JTS48" s="612" t="s">
        <v>432</v>
      </c>
      <c r="JTT48" s="612" t="s">
        <v>898</v>
      </c>
      <c r="JTU48" s="612" t="s">
        <v>432</v>
      </c>
      <c r="JTV48" s="612" t="s">
        <v>898</v>
      </c>
      <c r="JTW48" s="612" t="s">
        <v>432</v>
      </c>
      <c r="JTX48" s="612" t="s">
        <v>898</v>
      </c>
      <c r="JTY48" s="612" t="s">
        <v>432</v>
      </c>
      <c r="JTZ48" s="612" t="s">
        <v>898</v>
      </c>
      <c r="JUA48" s="612" t="s">
        <v>432</v>
      </c>
      <c r="JUB48" s="612" t="s">
        <v>898</v>
      </c>
      <c r="JUC48" s="612" t="s">
        <v>432</v>
      </c>
      <c r="JUD48" s="612" t="s">
        <v>898</v>
      </c>
      <c r="JUE48" s="612" t="s">
        <v>432</v>
      </c>
      <c r="JUF48" s="612" t="s">
        <v>898</v>
      </c>
      <c r="JUG48" s="612" t="s">
        <v>432</v>
      </c>
      <c r="JUH48" s="612" t="s">
        <v>898</v>
      </c>
      <c r="JUI48" s="612" t="s">
        <v>432</v>
      </c>
      <c r="JUJ48" s="612" t="s">
        <v>898</v>
      </c>
      <c r="JUK48" s="612" t="s">
        <v>432</v>
      </c>
      <c r="JUL48" s="612" t="s">
        <v>898</v>
      </c>
      <c r="JUM48" s="612" t="s">
        <v>432</v>
      </c>
      <c r="JUN48" s="612" t="s">
        <v>898</v>
      </c>
      <c r="JUO48" s="612" t="s">
        <v>432</v>
      </c>
      <c r="JUP48" s="612" t="s">
        <v>898</v>
      </c>
      <c r="JUQ48" s="612" t="s">
        <v>432</v>
      </c>
      <c r="JUR48" s="612" t="s">
        <v>898</v>
      </c>
      <c r="JUS48" s="612" t="s">
        <v>432</v>
      </c>
      <c r="JUT48" s="612" t="s">
        <v>898</v>
      </c>
      <c r="JUU48" s="612" t="s">
        <v>432</v>
      </c>
      <c r="JUV48" s="612" t="s">
        <v>898</v>
      </c>
      <c r="JUW48" s="612" t="s">
        <v>432</v>
      </c>
      <c r="JUX48" s="612" t="s">
        <v>898</v>
      </c>
      <c r="JUY48" s="612" t="s">
        <v>432</v>
      </c>
      <c r="JUZ48" s="612" t="s">
        <v>898</v>
      </c>
      <c r="JVA48" s="612" t="s">
        <v>432</v>
      </c>
      <c r="JVB48" s="612" t="s">
        <v>898</v>
      </c>
      <c r="JVC48" s="612" t="s">
        <v>432</v>
      </c>
      <c r="JVD48" s="612" t="s">
        <v>898</v>
      </c>
      <c r="JVE48" s="612" t="s">
        <v>432</v>
      </c>
      <c r="JVF48" s="612" t="s">
        <v>898</v>
      </c>
      <c r="JVG48" s="612" t="s">
        <v>432</v>
      </c>
      <c r="JVH48" s="612" t="s">
        <v>898</v>
      </c>
      <c r="JVI48" s="612" t="s">
        <v>432</v>
      </c>
      <c r="JVJ48" s="612" t="s">
        <v>898</v>
      </c>
      <c r="JVK48" s="612" t="s">
        <v>432</v>
      </c>
      <c r="JVL48" s="612" t="s">
        <v>898</v>
      </c>
      <c r="JVM48" s="612" t="s">
        <v>432</v>
      </c>
      <c r="JVN48" s="612" t="s">
        <v>898</v>
      </c>
      <c r="JVO48" s="612" t="s">
        <v>432</v>
      </c>
      <c r="JVP48" s="612" t="s">
        <v>898</v>
      </c>
      <c r="JVQ48" s="612" t="s">
        <v>432</v>
      </c>
      <c r="JVR48" s="612" t="s">
        <v>898</v>
      </c>
      <c r="JVS48" s="612" t="s">
        <v>432</v>
      </c>
      <c r="JVT48" s="612" t="s">
        <v>898</v>
      </c>
      <c r="JVU48" s="612" t="s">
        <v>432</v>
      </c>
      <c r="JVV48" s="612" t="s">
        <v>898</v>
      </c>
      <c r="JVW48" s="612" t="s">
        <v>432</v>
      </c>
      <c r="JVX48" s="612" t="s">
        <v>898</v>
      </c>
      <c r="JVY48" s="612" t="s">
        <v>432</v>
      </c>
      <c r="JVZ48" s="612" t="s">
        <v>898</v>
      </c>
      <c r="JWA48" s="612" t="s">
        <v>432</v>
      </c>
      <c r="JWB48" s="612" t="s">
        <v>898</v>
      </c>
      <c r="JWC48" s="612" t="s">
        <v>432</v>
      </c>
      <c r="JWD48" s="612" t="s">
        <v>898</v>
      </c>
      <c r="JWE48" s="612" t="s">
        <v>432</v>
      </c>
      <c r="JWF48" s="612" t="s">
        <v>898</v>
      </c>
      <c r="JWG48" s="612" t="s">
        <v>432</v>
      </c>
      <c r="JWH48" s="612" t="s">
        <v>898</v>
      </c>
      <c r="JWI48" s="612" t="s">
        <v>432</v>
      </c>
      <c r="JWJ48" s="612" t="s">
        <v>898</v>
      </c>
      <c r="JWK48" s="612" t="s">
        <v>432</v>
      </c>
      <c r="JWL48" s="612" t="s">
        <v>898</v>
      </c>
      <c r="JWM48" s="612" t="s">
        <v>432</v>
      </c>
      <c r="JWN48" s="612" t="s">
        <v>898</v>
      </c>
      <c r="JWO48" s="612" t="s">
        <v>432</v>
      </c>
      <c r="JWP48" s="612" t="s">
        <v>898</v>
      </c>
      <c r="JWQ48" s="612" t="s">
        <v>432</v>
      </c>
      <c r="JWR48" s="612" t="s">
        <v>898</v>
      </c>
      <c r="JWS48" s="612" t="s">
        <v>432</v>
      </c>
      <c r="JWT48" s="612" t="s">
        <v>898</v>
      </c>
      <c r="JWU48" s="612" t="s">
        <v>432</v>
      </c>
      <c r="JWV48" s="612" t="s">
        <v>898</v>
      </c>
      <c r="JWW48" s="612" t="s">
        <v>432</v>
      </c>
      <c r="JWX48" s="612" t="s">
        <v>898</v>
      </c>
      <c r="JWY48" s="612" t="s">
        <v>432</v>
      </c>
      <c r="JWZ48" s="612" t="s">
        <v>898</v>
      </c>
      <c r="JXA48" s="612" t="s">
        <v>432</v>
      </c>
      <c r="JXB48" s="612" t="s">
        <v>898</v>
      </c>
      <c r="JXC48" s="612" t="s">
        <v>432</v>
      </c>
      <c r="JXD48" s="612" t="s">
        <v>898</v>
      </c>
      <c r="JXE48" s="612" t="s">
        <v>432</v>
      </c>
      <c r="JXF48" s="612" t="s">
        <v>898</v>
      </c>
      <c r="JXG48" s="612" t="s">
        <v>432</v>
      </c>
      <c r="JXH48" s="612" t="s">
        <v>898</v>
      </c>
      <c r="JXI48" s="612" t="s">
        <v>432</v>
      </c>
      <c r="JXJ48" s="612" t="s">
        <v>898</v>
      </c>
      <c r="JXK48" s="612" t="s">
        <v>432</v>
      </c>
      <c r="JXL48" s="612" t="s">
        <v>898</v>
      </c>
      <c r="JXM48" s="612" t="s">
        <v>432</v>
      </c>
      <c r="JXN48" s="612" t="s">
        <v>898</v>
      </c>
      <c r="JXO48" s="612" t="s">
        <v>432</v>
      </c>
      <c r="JXP48" s="612" t="s">
        <v>898</v>
      </c>
      <c r="JXQ48" s="612" t="s">
        <v>432</v>
      </c>
      <c r="JXR48" s="612" t="s">
        <v>898</v>
      </c>
      <c r="JXS48" s="612" t="s">
        <v>432</v>
      </c>
      <c r="JXT48" s="612" t="s">
        <v>898</v>
      </c>
      <c r="JXU48" s="612" t="s">
        <v>432</v>
      </c>
      <c r="JXV48" s="612" t="s">
        <v>898</v>
      </c>
      <c r="JXW48" s="612" t="s">
        <v>432</v>
      </c>
      <c r="JXX48" s="612" t="s">
        <v>898</v>
      </c>
      <c r="JXY48" s="612" t="s">
        <v>432</v>
      </c>
      <c r="JXZ48" s="612" t="s">
        <v>898</v>
      </c>
      <c r="JYA48" s="612" t="s">
        <v>432</v>
      </c>
      <c r="JYB48" s="612" t="s">
        <v>898</v>
      </c>
      <c r="JYC48" s="612" t="s">
        <v>432</v>
      </c>
      <c r="JYD48" s="612" t="s">
        <v>898</v>
      </c>
      <c r="JYE48" s="612" t="s">
        <v>432</v>
      </c>
      <c r="JYF48" s="612" t="s">
        <v>898</v>
      </c>
      <c r="JYG48" s="612" t="s">
        <v>432</v>
      </c>
      <c r="JYH48" s="612" t="s">
        <v>898</v>
      </c>
      <c r="JYI48" s="612" t="s">
        <v>432</v>
      </c>
      <c r="JYJ48" s="612" t="s">
        <v>898</v>
      </c>
      <c r="JYK48" s="612" t="s">
        <v>432</v>
      </c>
      <c r="JYL48" s="612" t="s">
        <v>898</v>
      </c>
      <c r="JYM48" s="612" t="s">
        <v>432</v>
      </c>
      <c r="JYN48" s="612" t="s">
        <v>898</v>
      </c>
      <c r="JYO48" s="612" t="s">
        <v>432</v>
      </c>
      <c r="JYP48" s="612" t="s">
        <v>898</v>
      </c>
      <c r="JYQ48" s="612" t="s">
        <v>432</v>
      </c>
      <c r="JYR48" s="612" t="s">
        <v>898</v>
      </c>
      <c r="JYS48" s="612" t="s">
        <v>432</v>
      </c>
      <c r="JYT48" s="612" t="s">
        <v>898</v>
      </c>
      <c r="JYU48" s="612" t="s">
        <v>432</v>
      </c>
      <c r="JYV48" s="612" t="s">
        <v>898</v>
      </c>
      <c r="JYW48" s="612" t="s">
        <v>432</v>
      </c>
      <c r="JYX48" s="612" t="s">
        <v>898</v>
      </c>
      <c r="JYY48" s="612" t="s">
        <v>432</v>
      </c>
      <c r="JYZ48" s="612" t="s">
        <v>898</v>
      </c>
      <c r="JZA48" s="612" t="s">
        <v>432</v>
      </c>
      <c r="JZB48" s="612" t="s">
        <v>898</v>
      </c>
      <c r="JZC48" s="612" t="s">
        <v>432</v>
      </c>
      <c r="JZD48" s="612" t="s">
        <v>898</v>
      </c>
      <c r="JZE48" s="612" t="s">
        <v>432</v>
      </c>
      <c r="JZF48" s="612" t="s">
        <v>898</v>
      </c>
      <c r="JZG48" s="612" t="s">
        <v>432</v>
      </c>
      <c r="JZH48" s="612" t="s">
        <v>898</v>
      </c>
      <c r="JZI48" s="612" t="s">
        <v>432</v>
      </c>
      <c r="JZJ48" s="612" t="s">
        <v>898</v>
      </c>
      <c r="JZK48" s="612" t="s">
        <v>432</v>
      </c>
      <c r="JZL48" s="612" t="s">
        <v>898</v>
      </c>
      <c r="JZM48" s="612" t="s">
        <v>432</v>
      </c>
      <c r="JZN48" s="612" t="s">
        <v>898</v>
      </c>
      <c r="JZO48" s="612" t="s">
        <v>432</v>
      </c>
      <c r="JZP48" s="612" t="s">
        <v>898</v>
      </c>
      <c r="JZQ48" s="612" t="s">
        <v>432</v>
      </c>
      <c r="JZR48" s="612" t="s">
        <v>898</v>
      </c>
      <c r="JZS48" s="612" t="s">
        <v>432</v>
      </c>
      <c r="JZT48" s="612" t="s">
        <v>898</v>
      </c>
      <c r="JZU48" s="612" t="s">
        <v>432</v>
      </c>
      <c r="JZV48" s="612" t="s">
        <v>898</v>
      </c>
      <c r="JZW48" s="612" t="s">
        <v>432</v>
      </c>
      <c r="JZX48" s="612" t="s">
        <v>898</v>
      </c>
      <c r="JZY48" s="612" t="s">
        <v>432</v>
      </c>
      <c r="JZZ48" s="612" t="s">
        <v>898</v>
      </c>
      <c r="KAA48" s="612" t="s">
        <v>432</v>
      </c>
      <c r="KAB48" s="612" t="s">
        <v>898</v>
      </c>
      <c r="KAC48" s="612" t="s">
        <v>432</v>
      </c>
      <c r="KAD48" s="612" t="s">
        <v>898</v>
      </c>
      <c r="KAE48" s="612" t="s">
        <v>432</v>
      </c>
      <c r="KAF48" s="612" t="s">
        <v>898</v>
      </c>
      <c r="KAG48" s="612" t="s">
        <v>432</v>
      </c>
      <c r="KAH48" s="612" t="s">
        <v>898</v>
      </c>
      <c r="KAI48" s="612" t="s">
        <v>432</v>
      </c>
      <c r="KAJ48" s="612" t="s">
        <v>898</v>
      </c>
      <c r="KAK48" s="612" t="s">
        <v>432</v>
      </c>
      <c r="KAL48" s="612" t="s">
        <v>898</v>
      </c>
      <c r="KAM48" s="612" t="s">
        <v>432</v>
      </c>
      <c r="KAN48" s="612" t="s">
        <v>898</v>
      </c>
      <c r="KAO48" s="612" t="s">
        <v>432</v>
      </c>
      <c r="KAP48" s="612" t="s">
        <v>898</v>
      </c>
      <c r="KAQ48" s="612" t="s">
        <v>432</v>
      </c>
      <c r="KAR48" s="612" t="s">
        <v>898</v>
      </c>
      <c r="KAS48" s="612" t="s">
        <v>432</v>
      </c>
      <c r="KAT48" s="612" t="s">
        <v>898</v>
      </c>
      <c r="KAU48" s="612" t="s">
        <v>432</v>
      </c>
      <c r="KAV48" s="612" t="s">
        <v>898</v>
      </c>
      <c r="KAW48" s="612" t="s">
        <v>432</v>
      </c>
      <c r="KAX48" s="612" t="s">
        <v>898</v>
      </c>
      <c r="KAY48" s="612" t="s">
        <v>432</v>
      </c>
      <c r="KAZ48" s="612" t="s">
        <v>898</v>
      </c>
      <c r="KBA48" s="612" t="s">
        <v>432</v>
      </c>
      <c r="KBB48" s="612" t="s">
        <v>898</v>
      </c>
      <c r="KBC48" s="612" t="s">
        <v>432</v>
      </c>
      <c r="KBD48" s="612" t="s">
        <v>898</v>
      </c>
      <c r="KBE48" s="612" t="s">
        <v>432</v>
      </c>
      <c r="KBF48" s="612" t="s">
        <v>898</v>
      </c>
      <c r="KBG48" s="612" t="s">
        <v>432</v>
      </c>
      <c r="KBH48" s="612" t="s">
        <v>898</v>
      </c>
      <c r="KBI48" s="612" t="s">
        <v>432</v>
      </c>
      <c r="KBJ48" s="612" t="s">
        <v>898</v>
      </c>
      <c r="KBK48" s="612" t="s">
        <v>432</v>
      </c>
      <c r="KBL48" s="612" t="s">
        <v>898</v>
      </c>
      <c r="KBM48" s="612" t="s">
        <v>432</v>
      </c>
      <c r="KBN48" s="612" t="s">
        <v>898</v>
      </c>
      <c r="KBO48" s="612" t="s">
        <v>432</v>
      </c>
      <c r="KBP48" s="612" t="s">
        <v>898</v>
      </c>
      <c r="KBQ48" s="612" t="s">
        <v>432</v>
      </c>
      <c r="KBR48" s="612" t="s">
        <v>898</v>
      </c>
      <c r="KBS48" s="612" t="s">
        <v>432</v>
      </c>
      <c r="KBT48" s="612" t="s">
        <v>898</v>
      </c>
      <c r="KBU48" s="612" t="s">
        <v>432</v>
      </c>
      <c r="KBV48" s="612" t="s">
        <v>898</v>
      </c>
      <c r="KBW48" s="612" t="s">
        <v>432</v>
      </c>
      <c r="KBX48" s="612" t="s">
        <v>898</v>
      </c>
      <c r="KBY48" s="612" t="s">
        <v>432</v>
      </c>
      <c r="KBZ48" s="612" t="s">
        <v>898</v>
      </c>
      <c r="KCA48" s="612" t="s">
        <v>432</v>
      </c>
      <c r="KCB48" s="612" t="s">
        <v>898</v>
      </c>
      <c r="KCC48" s="612" t="s">
        <v>432</v>
      </c>
      <c r="KCD48" s="612" t="s">
        <v>898</v>
      </c>
      <c r="KCE48" s="612" t="s">
        <v>432</v>
      </c>
      <c r="KCF48" s="612" t="s">
        <v>898</v>
      </c>
      <c r="KCG48" s="612" t="s">
        <v>432</v>
      </c>
      <c r="KCH48" s="612" t="s">
        <v>898</v>
      </c>
      <c r="KCI48" s="612" t="s">
        <v>432</v>
      </c>
      <c r="KCJ48" s="612" t="s">
        <v>898</v>
      </c>
      <c r="KCK48" s="612" t="s">
        <v>432</v>
      </c>
      <c r="KCL48" s="612" t="s">
        <v>898</v>
      </c>
      <c r="KCM48" s="612" t="s">
        <v>432</v>
      </c>
      <c r="KCN48" s="612" t="s">
        <v>898</v>
      </c>
      <c r="KCO48" s="612" t="s">
        <v>432</v>
      </c>
      <c r="KCP48" s="612" t="s">
        <v>898</v>
      </c>
      <c r="KCQ48" s="612" t="s">
        <v>432</v>
      </c>
      <c r="KCR48" s="612" t="s">
        <v>898</v>
      </c>
      <c r="KCS48" s="612" t="s">
        <v>432</v>
      </c>
      <c r="KCT48" s="612" t="s">
        <v>898</v>
      </c>
      <c r="KCU48" s="612" t="s">
        <v>432</v>
      </c>
      <c r="KCV48" s="612" t="s">
        <v>898</v>
      </c>
      <c r="KCW48" s="612" t="s">
        <v>432</v>
      </c>
      <c r="KCX48" s="612" t="s">
        <v>898</v>
      </c>
      <c r="KCY48" s="612" t="s">
        <v>432</v>
      </c>
      <c r="KCZ48" s="612" t="s">
        <v>898</v>
      </c>
      <c r="KDA48" s="612" t="s">
        <v>432</v>
      </c>
      <c r="KDB48" s="612" t="s">
        <v>898</v>
      </c>
      <c r="KDC48" s="612" t="s">
        <v>432</v>
      </c>
      <c r="KDD48" s="612" t="s">
        <v>898</v>
      </c>
      <c r="KDE48" s="612" t="s">
        <v>432</v>
      </c>
      <c r="KDF48" s="612" t="s">
        <v>898</v>
      </c>
      <c r="KDG48" s="612" t="s">
        <v>432</v>
      </c>
      <c r="KDH48" s="612" t="s">
        <v>898</v>
      </c>
      <c r="KDI48" s="612" t="s">
        <v>432</v>
      </c>
      <c r="KDJ48" s="612" t="s">
        <v>898</v>
      </c>
      <c r="KDK48" s="612" t="s">
        <v>432</v>
      </c>
      <c r="KDL48" s="612" t="s">
        <v>898</v>
      </c>
      <c r="KDM48" s="612" t="s">
        <v>432</v>
      </c>
      <c r="KDN48" s="612" t="s">
        <v>898</v>
      </c>
      <c r="KDO48" s="612" t="s">
        <v>432</v>
      </c>
      <c r="KDP48" s="612" t="s">
        <v>898</v>
      </c>
      <c r="KDQ48" s="612" t="s">
        <v>432</v>
      </c>
      <c r="KDR48" s="612" t="s">
        <v>898</v>
      </c>
      <c r="KDS48" s="612" t="s">
        <v>432</v>
      </c>
      <c r="KDT48" s="612" t="s">
        <v>898</v>
      </c>
      <c r="KDU48" s="612" t="s">
        <v>432</v>
      </c>
      <c r="KDV48" s="612" t="s">
        <v>898</v>
      </c>
      <c r="KDW48" s="612" t="s">
        <v>432</v>
      </c>
      <c r="KDX48" s="612" t="s">
        <v>898</v>
      </c>
      <c r="KDY48" s="612" t="s">
        <v>432</v>
      </c>
      <c r="KDZ48" s="612" t="s">
        <v>898</v>
      </c>
      <c r="KEA48" s="612" t="s">
        <v>432</v>
      </c>
      <c r="KEB48" s="612" t="s">
        <v>898</v>
      </c>
      <c r="KEC48" s="612" t="s">
        <v>432</v>
      </c>
      <c r="KED48" s="612" t="s">
        <v>898</v>
      </c>
      <c r="KEE48" s="612" t="s">
        <v>432</v>
      </c>
      <c r="KEF48" s="612" t="s">
        <v>898</v>
      </c>
      <c r="KEG48" s="612" t="s">
        <v>432</v>
      </c>
      <c r="KEH48" s="612" t="s">
        <v>898</v>
      </c>
      <c r="KEI48" s="612" t="s">
        <v>432</v>
      </c>
      <c r="KEJ48" s="612" t="s">
        <v>898</v>
      </c>
      <c r="KEK48" s="612" t="s">
        <v>432</v>
      </c>
      <c r="KEL48" s="612" t="s">
        <v>898</v>
      </c>
      <c r="KEM48" s="612" t="s">
        <v>432</v>
      </c>
      <c r="KEN48" s="612" t="s">
        <v>898</v>
      </c>
      <c r="KEO48" s="612" t="s">
        <v>432</v>
      </c>
      <c r="KEP48" s="612" t="s">
        <v>898</v>
      </c>
      <c r="KEQ48" s="612" t="s">
        <v>432</v>
      </c>
      <c r="KER48" s="612" t="s">
        <v>898</v>
      </c>
      <c r="KES48" s="612" t="s">
        <v>432</v>
      </c>
      <c r="KET48" s="612" t="s">
        <v>898</v>
      </c>
      <c r="KEU48" s="612" t="s">
        <v>432</v>
      </c>
      <c r="KEV48" s="612" t="s">
        <v>898</v>
      </c>
      <c r="KEW48" s="612" t="s">
        <v>432</v>
      </c>
      <c r="KEX48" s="612" t="s">
        <v>898</v>
      </c>
      <c r="KEY48" s="612" t="s">
        <v>432</v>
      </c>
      <c r="KEZ48" s="612" t="s">
        <v>898</v>
      </c>
      <c r="KFA48" s="612" t="s">
        <v>432</v>
      </c>
      <c r="KFB48" s="612" t="s">
        <v>898</v>
      </c>
      <c r="KFC48" s="612" t="s">
        <v>432</v>
      </c>
      <c r="KFD48" s="612" t="s">
        <v>898</v>
      </c>
      <c r="KFE48" s="612" t="s">
        <v>432</v>
      </c>
      <c r="KFF48" s="612" t="s">
        <v>898</v>
      </c>
      <c r="KFG48" s="612" t="s">
        <v>432</v>
      </c>
      <c r="KFH48" s="612" t="s">
        <v>898</v>
      </c>
      <c r="KFI48" s="612" t="s">
        <v>432</v>
      </c>
      <c r="KFJ48" s="612" t="s">
        <v>898</v>
      </c>
      <c r="KFK48" s="612" t="s">
        <v>432</v>
      </c>
      <c r="KFL48" s="612" t="s">
        <v>898</v>
      </c>
      <c r="KFM48" s="612" t="s">
        <v>432</v>
      </c>
      <c r="KFN48" s="612" t="s">
        <v>898</v>
      </c>
      <c r="KFO48" s="612" t="s">
        <v>432</v>
      </c>
      <c r="KFP48" s="612" t="s">
        <v>898</v>
      </c>
      <c r="KFQ48" s="612" t="s">
        <v>432</v>
      </c>
      <c r="KFR48" s="612" t="s">
        <v>898</v>
      </c>
      <c r="KFS48" s="612" t="s">
        <v>432</v>
      </c>
      <c r="KFT48" s="612" t="s">
        <v>898</v>
      </c>
      <c r="KFU48" s="612" t="s">
        <v>432</v>
      </c>
      <c r="KFV48" s="612" t="s">
        <v>898</v>
      </c>
      <c r="KFW48" s="612" t="s">
        <v>432</v>
      </c>
      <c r="KFX48" s="612" t="s">
        <v>898</v>
      </c>
      <c r="KFY48" s="612" t="s">
        <v>432</v>
      </c>
      <c r="KFZ48" s="612" t="s">
        <v>898</v>
      </c>
      <c r="KGA48" s="612" t="s">
        <v>432</v>
      </c>
      <c r="KGB48" s="612" t="s">
        <v>898</v>
      </c>
      <c r="KGC48" s="612" t="s">
        <v>432</v>
      </c>
      <c r="KGD48" s="612" t="s">
        <v>898</v>
      </c>
      <c r="KGE48" s="612" t="s">
        <v>432</v>
      </c>
      <c r="KGF48" s="612" t="s">
        <v>898</v>
      </c>
      <c r="KGG48" s="612" t="s">
        <v>432</v>
      </c>
      <c r="KGH48" s="612" t="s">
        <v>898</v>
      </c>
      <c r="KGI48" s="612" t="s">
        <v>432</v>
      </c>
      <c r="KGJ48" s="612" t="s">
        <v>898</v>
      </c>
      <c r="KGK48" s="612" t="s">
        <v>432</v>
      </c>
      <c r="KGL48" s="612" t="s">
        <v>898</v>
      </c>
      <c r="KGM48" s="612" t="s">
        <v>432</v>
      </c>
      <c r="KGN48" s="612" t="s">
        <v>898</v>
      </c>
      <c r="KGO48" s="612" t="s">
        <v>432</v>
      </c>
      <c r="KGP48" s="612" t="s">
        <v>898</v>
      </c>
      <c r="KGQ48" s="612" t="s">
        <v>432</v>
      </c>
      <c r="KGR48" s="612" t="s">
        <v>898</v>
      </c>
      <c r="KGS48" s="612" t="s">
        <v>432</v>
      </c>
      <c r="KGT48" s="612" t="s">
        <v>898</v>
      </c>
      <c r="KGU48" s="612" t="s">
        <v>432</v>
      </c>
      <c r="KGV48" s="612" t="s">
        <v>898</v>
      </c>
      <c r="KGW48" s="612" t="s">
        <v>432</v>
      </c>
      <c r="KGX48" s="612" t="s">
        <v>898</v>
      </c>
      <c r="KGY48" s="612" t="s">
        <v>432</v>
      </c>
      <c r="KGZ48" s="612" t="s">
        <v>898</v>
      </c>
      <c r="KHA48" s="612" t="s">
        <v>432</v>
      </c>
      <c r="KHB48" s="612" t="s">
        <v>898</v>
      </c>
      <c r="KHC48" s="612" t="s">
        <v>432</v>
      </c>
      <c r="KHD48" s="612" t="s">
        <v>898</v>
      </c>
      <c r="KHE48" s="612" t="s">
        <v>432</v>
      </c>
      <c r="KHF48" s="612" t="s">
        <v>898</v>
      </c>
      <c r="KHG48" s="612" t="s">
        <v>432</v>
      </c>
      <c r="KHH48" s="612" t="s">
        <v>898</v>
      </c>
      <c r="KHI48" s="612" t="s">
        <v>432</v>
      </c>
      <c r="KHJ48" s="612" t="s">
        <v>898</v>
      </c>
      <c r="KHK48" s="612" t="s">
        <v>432</v>
      </c>
      <c r="KHL48" s="612" t="s">
        <v>898</v>
      </c>
      <c r="KHM48" s="612" t="s">
        <v>432</v>
      </c>
      <c r="KHN48" s="612" t="s">
        <v>898</v>
      </c>
      <c r="KHO48" s="612" t="s">
        <v>432</v>
      </c>
      <c r="KHP48" s="612" t="s">
        <v>898</v>
      </c>
      <c r="KHQ48" s="612" t="s">
        <v>432</v>
      </c>
      <c r="KHR48" s="612" t="s">
        <v>898</v>
      </c>
      <c r="KHS48" s="612" t="s">
        <v>432</v>
      </c>
      <c r="KHT48" s="612" t="s">
        <v>898</v>
      </c>
      <c r="KHU48" s="612" t="s">
        <v>432</v>
      </c>
      <c r="KHV48" s="612" t="s">
        <v>898</v>
      </c>
      <c r="KHW48" s="612" t="s">
        <v>432</v>
      </c>
      <c r="KHX48" s="612" t="s">
        <v>898</v>
      </c>
      <c r="KHY48" s="612" t="s">
        <v>432</v>
      </c>
      <c r="KHZ48" s="612" t="s">
        <v>898</v>
      </c>
      <c r="KIA48" s="612" t="s">
        <v>432</v>
      </c>
      <c r="KIB48" s="612" t="s">
        <v>898</v>
      </c>
      <c r="KIC48" s="612" t="s">
        <v>432</v>
      </c>
      <c r="KID48" s="612" t="s">
        <v>898</v>
      </c>
      <c r="KIE48" s="612" t="s">
        <v>432</v>
      </c>
      <c r="KIF48" s="612" t="s">
        <v>898</v>
      </c>
      <c r="KIG48" s="612" t="s">
        <v>432</v>
      </c>
      <c r="KIH48" s="612" t="s">
        <v>898</v>
      </c>
      <c r="KII48" s="612" t="s">
        <v>432</v>
      </c>
      <c r="KIJ48" s="612" t="s">
        <v>898</v>
      </c>
      <c r="KIK48" s="612" t="s">
        <v>432</v>
      </c>
      <c r="KIL48" s="612" t="s">
        <v>898</v>
      </c>
      <c r="KIM48" s="612" t="s">
        <v>432</v>
      </c>
      <c r="KIN48" s="612" t="s">
        <v>898</v>
      </c>
      <c r="KIO48" s="612" t="s">
        <v>432</v>
      </c>
      <c r="KIP48" s="612" t="s">
        <v>898</v>
      </c>
      <c r="KIQ48" s="612" t="s">
        <v>432</v>
      </c>
      <c r="KIR48" s="612" t="s">
        <v>898</v>
      </c>
      <c r="KIS48" s="612" t="s">
        <v>432</v>
      </c>
      <c r="KIT48" s="612" t="s">
        <v>898</v>
      </c>
      <c r="KIU48" s="612" t="s">
        <v>432</v>
      </c>
      <c r="KIV48" s="612" t="s">
        <v>898</v>
      </c>
      <c r="KIW48" s="612" t="s">
        <v>432</v>
      </c>
      <c r="KIX48" s="612" t="s">
        <v>898</v>
      </c>
      <c r="KIY48" s="612" t="s">
        <v>432</v>
      </c>
      <c r="KIZ48" s="612" t="s">
        <v>898</v>
      </c>
      <c r="KJA48" s="612" t="s">
        <v>432</v>
      </c>
      <c r="KJB48" s="612" t="s">
        <v>898</v>
      </c>
      <c r="KJC48" s="612" t="s">
        <v>432</v>
      </c>
      <c r="KJD48" s="612" t="s">
        <v>898</v>
      </c>
      <c r="KJE48" s="612" t="s">
        <v>432</v>
      </c>
      <c r="KJF48" s="612" t="s">
        <v>898</v>
      </c>
      <c r="KJG48" s="612" t="s">
        <v>432</v>
      </c>
      <c r="KJH48" s="612" t="s">
        <v>898</v>
      </c>
      <c r="KJI48" s="612" t="s">
        <v>432</v>
      </c>
      <c r="KJJ48" s="612" t="s">
        <v>898</v>
      </c>
      <c r="KJK48" s="612" t="s">
        <v>432</v>
      </c>
      <c r="KJL48" s="612" t="s">
        <v>898</v>
      </c>
      <c r="KJM48" s="612" t="s">
        <v>432</v>
      </c>
      <c r="KJN48" s="612" t="s">
        <v>898</v>
      </c>
      <c r="KJO48" s="612" t="s">
        <v>432</v>
      </c>
      <c r="KJP48" s="612" t="s">
        <v>898</v>
      </c>
      <c r="KJQ48" s="612" t="s">
        <v>432</v>
      </c>
      <c r="KJR48" s="612" t="s">
        <v>898</v>
      </c>
      <c r="KJS48" s="612" t="s">
        <v>432</v>
      </c>
      <c r="KJT48" s="612" t="s">
        <v>898</v>
      </c>
      <c r="KJU48" s="612" t="s">
        <v>432</v>
      </c>
      <c r="KJV48" s="612" t="s">
        <v>898</v>
      </c>
      <c r="KJW48" s="612" t="s">
        <v>432</v>
      </c>
      <c r="KJX48" s="612" t="s">
        <v>898</v>
      </c>
      <c r="KJY48" s="612" t="s">
        <v>432</v>
      </c>
      <c r="KJZ48" s="612" t="s">
        <v>898</v>
      </c>
      <c r="KKA48" s="612" t="s">
        <v>432</v>
      </c>
      <c r="KKB48" s="612" t="s">
        <v>898</v>
      </c>
      <c r="KKC48" s="612" t="s">
        <v>432</v>
      </c>
      <c r="KKD48" s="612" t="s">
        <v>898</v>
      </c>
      <c r="KKE48" s="612" t="s">
        <v>432</v>
      </c>
      <c r="KKF48" s="612" t="s">
        <v>898</v>
      </c>
      <c r="KKG48" s="612" t="s">
        <v>432</v>
      </c>
      <c r="KKH48" s="612" t="s">
        <v>898</v>
      </c>
      <c r="KKI48" s="612" t="s">
        <v>432</v>
      </c>
      <c r="KKJ48" s="612" t="s">
        <v>898</v>
      </c>
      <c r="KKK48" s="612" t="s">
        <v>432</v>
      </c>
      <c r="KKL48" s="612" t="s">
        <v>898</v>
      </c>
      <c r="KKM48" s="612" t="s">
        <v>432</v>
      </c>
      <c r="KKN48" s="612" t="s">
        <v>898</v>
      </c>
      <c r="KKO48" s="612" t="s">
        <v>432</v>
      </c>
      <c r="KKP48" s="612" t="s">
        <v>898</v>
      </c>
      <c r="KKQ48" s="612" t="s">
        <v>432</v>
      </c>
      <c r="KKR48" s="612" t="s">
        <v>898</v>
      </c>
      <c r="KKS48" s="612" t="s">
        <v>432</v>
      </c>
      <c r="KKT48" s="612" t="s">
        <v>898</v>
      </c>
      <c r="KKU48" s="612" t="s">
        <v>432</v>
      </c>
      <c r="KKV48" s="612" t="s">
        <v>898</v>
      </c>
      <c r="KKW48" s="612" t="s">
        <v>432</v>
      </c>
      <c r="KKX48" s="612" t="s">
        <v>898</v>
      </c>
      <c r="KKY48" s="612" t="s">
        <v>432</v>
      </c>
      <c r="KKZ48" s="612" t="s">
        <v>898</v>
      </c>
      <c r="KLA48" s="612" t="s">
        <v>432</v>
      </c>
      <c r="KLB48" s="612" t="s">
        <v>898</v>
      </c>
      <c r="KLC48" s="612" t="s">
        <v>432</v>
      </c>
      <c r="KLD48" s="612" t="s">
        <v>898</v>
      </c>
      <c r="KLE48" s="612" t="s">
        <v>432</v>
      </c>
      <c r="KLF48" s="612" t="s">
        <v>898</v>
      </c>
      <c r="KLG48" s="612" t="s">
        <v>432</v>
      </c>
      <c r="KLH48" s="612" t="s">
        <v>898</v>
      </c>
      <c r="KLI48" s="612" t="s">
        <v>432</v>
      </c>
      <c r="KLJ48" s="612" t="s">
        <v>898</v>
      </c>
      <c r="KLK48" s="612" t="s">
        <v>432</v>
      </c>
      <c r="KLL48" s="612" t="s">
        <v>898</v>
      </c>
      <c r="KLM48" s="612" t="s">
        <v>432</v>
      </c>
      <c r="KLN48" s="612" t="s">
        <v>898</v>
      </c>
      <c r="KLO48" s="612" t="s">
        <v>432</v>
      </c>
      <c r="KLP48" s="612" t="s">
        <v>898</v>
      </c>
      <c r="KLQ48" s="612" t="s">
        <v>432</v>
      </c>
      <c r="KLR48" s="612" t="s">
        <v>898</v>
      </c>
      <c r="KLS48" s="612" t="s">
        <v>432</v>
      </c>
      <c r="KLT48" s="612" t="s">
        <v>898</v>
      </c>
      <c r="KLU48" s="612" t="s">
        <v>432</v>
      </c>
      <c r="KLV48" s="612" t="s">
        <v>898</v>
      </c>
      <c r="KLW48" s="612" t="s">
        <v>432</v>
      </c>
      <c r="KLX48" s="612" t="s">
        <v>898</v>
      </c>
      <c r="KLY48" s="612" t="s">
        <v>432</v>
      </c>
      <c r="KLZ48" s="612" t="s">
        <v>898</v>
      </c>
      <c r="KMA48" s="612" t="s">
        <v>432</v>
      </c>
      <c r="KMB48" s="612" t="s">
        <v>898</v>
      </c>
      <c r="KMC48" s="612" t="s">
        <v>432</v>
      </c>
      <c r="KMD48" s="612" t="s">
        <v>898</v>
      </c>
      <c r="KME48" s="612" t="s">
        <v>432</v>
      </c>
      <c r="KMF48" s="612" t="s">
        <v>898</v>
      </c>
      <c r="KMG48" s="612" t="s">
        <v>432</v>
      </c>
      <c r="KMH48" s="612" t="s">
        <v>898</v>
      </c>
      <c r="KMI48" s="612" t="s">
        <v>432</v>
      </c>
      <c r="KMJ48" s="612" t="s">
        <v>898</v>
      </c>
      <c r="KMK48" s="612" t="s">
        <v>432</v>
      </c>
      <c r="KML48" s="612" t="s">
        <v>898</v>
      </c>
      <c r="KMM48" s="612" t="s">
        <v>432</v>
      </c>
      <c r="KMN48" s="612" t="s">
        <v>898</v>
      </c>
      <c r="KMO48" s="612" t="s">
        <v>432</v>
      </c>
      <c r="KMP48" s="612" t="s">
        <v>898</v>
      </c>
      <c r="KMQ48" s="612" t="s">
        <v>432</v>
      </c>
      <c r="KMR48" s="612" t="s">
        <v>898</v>
      </c>
      <c r="KMS48" s="612" t="s">
        <v>432</v>
      </c>
      <c r="KMT48" s="612" t="s">
        <v>898</v>
      </c>
      <c r="KMU48" s="612" t="s">
        <v>432</v>
      </c>
      <c r="KMV48" s="612" t="s">
        <v>898</v>
      </c>
      <c r="KMW48" s="612" t="s">
        <v>432</v>
      </c>
      <c r="KMX48" s="612" t="s">
        <v>898</v>
      </c>
      <c r="KMY48" s="612" t="s">
        <v>432</v>
      </c>
      <c r="KMZ48" s="612" t="s">
        <v>898</v>
      </c>
      <c r="KNA48" s="612" t="s">
        <v>432</v>
      </c>
      <c r="KNB48" s="612" t="s">
        <v>898</v>
      </c>
      <c r="KNC48" s="612" t="s">
        <v>432</v>
      </c>
      <c r="KND48" s="612" t="s">
        <v>898</v>
      </c>
      <c r="KNE48" s="612" t="s">
        <v>432</v>
      </c>
      <c r="KNF48" s="612" t="s">
        <v>898</v>
      </c>
      <c r="KNG48" s="612" t="s">
        <v>432</v>
      </c>
      <c r="KNH48" s="612" t="s">
        <v>898</v>
      </c>
      <c r="KNI48" s="612" t="s">
        <v>432</v>
      </c>
      <c r="KNJ48" s="612" t="s">
        <v>898</v>
      </c>
      <c r="KNK48" s="612" t="s">
        <v>432</v>
      </c>
      <c r="KNL48" s="612" t="s">
        <v>898</v>
      </c>
      <c r="KNM48" s="612" t="s">
        <v>432</v>
      </c>
      <c r="KNN48" s="612" t="s">
        <v>898</v>
      </c>
      <c r="KNO48" s="612" t="s">
        <v>432</v>
      </c>
      <c r="KNP48" s="612" t="s">
        <v>898</v>
      </c>
      <c r="KNQ48" s="612" t="s">
        <v>432</v>
      </c>
      <c r="KNR48" s="612" t="s">
        <v>898</v>
      </c>
      <c r="KNS48" s="612" t="s">
        <v>432</v>
      </c>
      <c r="KNT48" s="612" t="s">
        <v>898</v>
      </c>
      <c r="KNU48" s="612" t="s">
        <v>432</v>
      </c>
      <c r="KNV48" s="612" t="s">
        <v>898</v>
      </c>
      <c r="KNW48" s="612" t="s">
        <v>432</v>
      </c>
      <c r="KNX48" s="612" t="s">
        <v>898</v>
      </c>
      <c r="KNY48" s="612" t="s">
        <v>432</v>
      </c>
      <c r="KNZ48" s="612" t="s">
        <v>898</v>
      </c>
      <c r="KOA48" s="612" t="s">
        <v>432</v>
      </c>
      <c r="KOB48" s="612" t="s">
        <v>898</v>
      </c>
      <c r="KOC48" s="612" t="s">
        <v>432</v>
      </c>
      <c r="KOD48" s="612" t="s">
        <v>898</v>
      </c>
      <c r="KOE48" s="612" t="s">
        <v>432</v>
      </c>
      <c r="KOF48" s="612" t="s">
        <v>898</v>
      </c>
      <c r="KOG48" s="612" t="s">
        <v>432</v>
      </c>
      <c r="KOH48" s="612" t="s">
        <v>898</v>
      </c>
      <c r="KOI48" s="612" t="s">
        <v>432</v>
      </c>
      <c r="KOJ48" s="612" t="s">
        <v>898</v>
      </c>
      <c r="KOK48" s="612" t="s">
        <v>432</v>
      </c>
      <c r="KOL48" s="612" t="s">
        <v>898</v>
      </c>
      <c r="KOM48" s="612" t="s">
        <v>432</v>
      </c>
      <c r="KON48" s="612" t="s">
        <v>898</v>
      </c>
      <c r="KOO48" s="612" t="s">
        <v>432</v>
      </c>
      <c r="KOP48" s="612" t="s">
        <v>898</v>
      </c>
      <c r="KOQ48" s="612" t="s">
        <v>432</v>
      </c>
      <c r="KOR48" s="612" t="s">
        <v>898</v>
      </c>
      <c r="KOS48" s="612" t="s">
        <v>432</v>
      </c>
      <c r="KOT48" s="612" t="s">
        <v>898</v>
      </c>
      <c r="KOU48" s="612" t="s">
        <v>432</v>
      </c>
      <c r="KOV48" s="612" t="s">
        <v>898</v>
      </c>
      <c r="KOW48" s="612" t="s">
        <v>432</v>
      </c>
      <c r="KOX48" s="612" t="s">
        <v>898</v>
      </c>
      <c r="KOY48" s="612" t="s">
        <v>432</v>
      </c>
      <c r="KOZ48" s="612" t="s">
        <v>898</v>
      </c>
      <c r="KPA48" s="612" t="s">
        <v>432</v>
      </c>
      <c r="KPB48" s="612" t="s">
        <v>898</v>
      </c>
      <c r="KPC48" s="612" t="s">
        <v>432</v>
      </c>
      <c r="KPD48" s="612" t="s">
        <v>898</v>
      </c>
      <c r="KPE48" s="612" t="s">
        <v>432</v>
      </c>
      <c r="KPF48" s="612" t="s">
        <v>898</v>
      </c>
      <c r="KPG48" s="612" t="s">
        <v>432</v>
      </c>
      <c r="KPH48" s="612" t="s">
        <v>898</v>
      </c>
      <c r="KPI48" s="612" t="s">
        <v>432</v>
      </c>
      <c r="KPJ48" s="612" t="s">
        <v>898</v>
      </c>
      <c r="KPK48" s="612" t="s">
        <v>432</v>
      </c>
      <c r="KPL48" s="612" t="s">
        <v>898</v>
      </c>
      <c r="KPM48" s="612" t="s">
        <v>432</v>
      </c>
      <c r="KPN48" s="612" t="s">
        <v>898</v>
      </c>
      <c r="KPO48" s="612" t="s">
        <v>432</v>
      </c>
      <c r="KPP48" s="612" t="s">
        <v>898</v>
      </c>
      <c r="KPQ48" s="612" t="s">
        <v>432</v>
      </c>
      <c r="KPR48" s="612" t="s">
        <v>898</v>
      </c>
      <c r="KPS48" s="612" t="s">
        <v>432</v>
      </c>
      <c r="KPT48" s="612" t="s">
        <v>898</v>
      </c>
      <c r="KPU48" s="612" t="s">
        <v>432</v>
      </c>
      <c r="KPV48" s="612" t="s">
        <v>898</v>
      </c>
      <c r="KPW48" s="612" t="s">
        <v>432</v>
      </c>
      <c r="KPX48" s="612" t="s">
        <v>898</v>
      </c>
      <c r="KPY48" s="612" t="s">
        <v>432</v>
      </c>
      <c r="KPZ48" s="612" t="s">
        <v>898</v>
      </c>
      <c r="KQA48" s="612" t="s">
        <v>432</v>
      </c>
      <c r="KQB48" s="612" t="s">
        <v>898</v>
      </c>
      <c r="KQC48" s="612" t="s">
        <v>432</v>
      </c>
      <c r="KQD48" s="612" t="s">
        <v>898</v>
      </c>
      <c r="KQE48" s="612" t="s">
        <v>432</v>
      </c>
      <c r="KQF48" s="612" t="s">
        <v>898</v>
      </c>
      <c r="KQG48" s="612" t="s">
        <v>432</v>
      </c>
      <c r="KQH48" s="612" t="s">
        <v>898</v>
      </c>
      <c r="KQI48" s="612" t="s">
        <v>432</v>
      </c>
      <c r="KQJ48" s="612" t="s">
        <v>898</v>
      </c>
      <c r="KQK48" s="612" t="s">
        <v>432</v>
      </c>
      <c r="KQL48" s="612" t="s">
        <v>898</v>
      </c>
      <c r="KQM48" s="612" t="s">
        <v>432</v>
      </c>
      <c r="KQN48" s="612" t="s">
        <v>898</v>
      </c>
      <c r="KQO48" s="612" t="s">
        <v>432</v>
      </c>
      <c r="KQP48" s="612" t="s">
        <v>898</v>
      </c>
      <c r="KQQ48" s="612" t="s">
        <v>432</v>
      </c>
      <c r="KQR48" s="612" t="s">
        <v>898</v>
      </c>
      <c r="KQS48" s="612" t="s">
        <v>432</v>
      </c>
      <c r="KQT48" s="612" t="s">
        <v>898</v>
      </c>
      <c r="KQU48" s="612" t="s">
        <v>432</v>
      </c>
      <c r="KQV48" s="612" t="s">
        <v>898</v>
      </c>
      <c r="KQW48" s="612" t="s">
        <v>432</v>
      </c>
      <c r="KQX48" s="612" t="s">
        <v>898</v>
      </c>
      <c r="KQY48" s="612" t="s">
        <v>432</v>
      </c>
      <c r="KQZ48" s="612" t="s">
        <v>898</v>
      </c>
      <c r="KRA48" s="612" t="s">
        <v>432</v>
      </c>
      <c r="KRB48" s="612" t="s">
        <v>898</v>
      </c>
      <c r="KRC48" s="612" t="s">
        <v>432</v>
      </c>
      <c r="KRD48" s="612" t="s">
        <v>898</v>
      </c>
      <c r="KRE48" s="612" t="s">
        <v>432</v>
      </c>
      <c r="KRF48" s="612" t="s">
        <v>898</v>
      </c>
      <c r="KRG48" s="612" t="s">
        <v>432</v>
      </c>
      <c r="KRH48" s="612" t="s">
        <v>898</v>
      </c>
      <c r="KRI48" s="612" t="s">
        <v>432</v>
      </c>
      <c r="KRJ48" s="612" t="s">
        <v>898</v>
      </c>
      <c r="KRK48" s="612" t="s">
        <v>432</v>
      </c>
      <c r="KRL48" s="612" t="s">
        <v>898</v>
      </c>
      <c r="KRM48" s="612" t="s">
        <v>432</v>
      </c>
      <c r="KRN48" s="612" t="s">
        <v>898</v>
      </c>
      <c r="KRO48" s="612" t="s">
        <v>432</v>
      </c>
      <c r="KRP48" s="612" t="s">
        <v>898</v>
      </c>
      <c r="KRQ48" s="612" t="s">
        <v>432</v>
      </c>
      <c r="KRR48" s="612" t="s">
        <v>898</v>
      </c>
      <c r="KRS48" s="612" t="s">
        <v>432</v>
      </c>
      <c r="KRT48" s="612" t="s">
        <v>898</v>
      </c>
      <c r="KRU48" s="612" t="s">
        <v>432</v>
      </c>
      <c r="KRV48" s="612" t="s">
        <v>898</v>
      </c>
      <c r="KRW48" s="612" t="s">
        <v>432</v>
      </c>
      <c r="KRX48" s="612" t="s">
        <v>898</v>
      </c>
      <c r="KRY48" s="612" t="s">
        <v>432</v>
      </c>
      <c r="KRZ48" s="612" t="s">
        <v>898</v>
      </c>
      <c r="KSA48" s="612" t="s">
        <v>432</v>
      </c>
      <c r="KSB48" s="612" t="s">
        <v>898</v>
      </c>
      <c r="KSC48" s="612" t="s">
        <v>432</v>
      </c>
      <c r="KSD48" s="612" t="s">
        <v>898</v>
      </c>
      <c r="KSE48" s="612" t="s">
        <v>432</v>
      </c>
      <c r="KSF48" s="612" t="s">
        <v>898</v>
      </c>
      <c r="KSG48" s="612" t="s">
        <v>432</v>
      </c>
      <c r="KSH48" s="612" t="s">
        <v>898</v>
      </c>
      <c r="KSI48" s="612" t="s">
        <v>432</v>
      </c>
      <c r="KSJ48" s="612" t="s">
        <v>898</v>
      </c>
      <c r="KSK48" s="612" t="s">
        <v>432</v>
      </c>
      <c r="KSL48" s="612" t="s">
        <v>898</v>
      </c>
      <c r="KSM48" s="612" t="s">
        <v>432</v>
      </c>
      <c r="KSN48" s="612" t="s">
        <v>898</v>
      </c>
      <c r="KSO48" s="612" t="s">
        <v>432</v>
      </c>
      <c r="KSP48" s="612" t="s">
        <v>898</v>
      </c>
      <c r="KSQ48" s="612" t="s">
        <v>432</v>
      </c>
      <c r="KSR48" s="612" t="s">
        <v>898</v>
      </c>
      <c r="KSS48" s="612" t="s">
        <v>432</v>
      </c>
      <c r="KST48" s="612" t="s">
        <v>898</v>
      </c>
      <c r="KSU48" s="612" t="s">
        <v>432</v>
      </c>
      <c r="KSV48" s="612" t="s">
        <v>898</v>
      </c>
      <c r="KSW48" s="612" t="s">
        <v>432</v>
      </c>
      <c r="KSX48" s="612" t="s">
        <v>898</v>
      </c>
      <c r="KSY48" s="612" t="s">
        <v>432</v>
      </c>
      <c r="KSZ48" s="612" t="s">
        <v>898</v>
      </c>
      <c r="KTA48" s="612" t="s">
        <v>432</v>
      </c>
      <c r="KTB48" s="612" t="s">
        <v>898</v>
      </c>
      <c r="KTC48" s="612" t="s">
        <v>432</v>
      </c>
      <c r="KTD48" s="612" t="s">
        <v>898</v>
      </c>
      <c r="KTE48" s="612" t="s">
        <v>432</v>
      </c>
      <c r="KTF48" s="612" t="s">
        <v>898</v>
      </c>
      <c r="KTG48" s="612" t="s">
        <v>432</v>
      </c>
      <c r="KTH48" s="612" t="s">
        <v>898</v>
      </c>
      <c r="KTI48" s="612" t="s">
        <v>432</v>
      </c>
      <c r="KTJ48" s="612" t="s">
        <v>898</v>
      </c>
      <c r="KTK48" s="612" t="s">
        <v>432</v>
      </c>
      <c r="KTL48" s="612" t="s">
        <v>898</v>
      </c>
      <c r="KTM48" s="612" t="s">
        <v>432</v>
      </c>
      <c r="KTN48" s="612" t="s">
        <v>898</v>
      </c>
      <c r="KTO48" s="612" t="s">
        <v>432</v>
      </c>
      <c r="KTP48" s="612" t="s">
        <v>898</v>
      </c>
      <c r="KTQ48" s="612" t="s">
        <v>432</v>
      </c>
      <c r="KTR48" s="612" t="s">
        <v>898</v>
      </c>
      <c r="KTS48" s="612" t="s">
        <v>432</v>
      </c>
      <c r="KTT48" s="612" t="s">
        <v>898</v>
      </c>
      <c r="KTU48" s="612" t="s">
        <v>432</v>
      </c>
      <c r="KTV48" s="612" t="s">
        <v>898</v>
      </c>
      <c r="KTW48" s="612" t="s">
        <v>432</v>
      </c>
      <c r="KTX48" s="612" t="s">
        <v>898</v>
      </c>
      <c r="KTY48" s="612" t="s">
        <v>432</v>
      </c>
      <c r="KTZ48" s="612" t="s">
        <v>898</v>
      </c>
      <c r="KUA48" s="612" t="s">
        <v>432</v>
      </c>
      <c r="KUB48" s="612" t="s">
        <v>898</v>
      </c>
      <c r="KUC48" s="612" t="s">
        <v>432</v>
      </c>
      <c r="KUD48" s="612" t="s">
        <v>898</v>
      </c>
      <c r="KUE48" s="612" t="s">
        <v>432</v>
      </c>
      <c r="KUF48" s="612" t="s">
        <v>898</v>
      </c>
      <c r="KUG48" s="612" t="s">
        <v>432</v>
      </c>
      <c r="KUH48" s="612" t="s">
        <v>898</v>
      </c>
      <c r="KUI48" s="612" t="s">
        <v>432</v>
      </c>
      <c r="KUJ48" s="612" t="s">
        <v>898</v>
      </c>
      <c r="KUK48" s="612" t="s">
        <v>432</v>
      </c>
      <c r="KUL48" s="612" t="s">
        <v>898</v>
      </c>
      <c r="KUM48" s="612" t="s">
        <v>432</v>
      </c>
      <c r="KUN48" s="612" t="s">
        <v>898</v>
      </c>
      <c r="KUO48" s="612" t="s">
        <v>432</v>
      </c>
      <c r="KUP48" s="612" t="s">
        <v>898</v>
      </c>
      <c r="KUQ48" s="612" t="s">
        <v>432</v>
      </c>
      <c r="KUR48" s="612" t="s">
        <v>898</v>
      </c>
      <c r="KUS48" s="612" t="s">
        <v>432</v>
      </c>
      <c r="KUT48" s="612" t="s">
        <v>898</v>
      </c>
      <c r="KUU48" s="612" t="s">
        <v>432</v>
      </c>
      <c r="KUV48" s="612" t="s">
        <v>898</v>
      </c>
      <c r="KUW48" s="612" t="s">
        <v>432</v>
      </c>
      <c r="KUX48" s="612" t="s">
        <v>898</v>
      </c>
      <c r="KUY48" s="612" t="s">
        <v>432</v>
      </c>
      <c r="KUZ48" s="612" t="s">
        <v>898</v>
      </c>
      <c r="KVA48" s="612" t="s">
        <v>432</v>
      </c>
      <c r="KVB48" s="612" t="s">
        <v>898</v>
      </c>
      <c r="KVC48" s="612" t="s">
        <v>432</v>
      </c>
      <c r="KVD48" s="612" t="s">
        <v>898</v>
      </c>
      <c r="KVE48" s="612" t="s">
        <v>432</v>
      </c>
      <c r="KVF48" s="612" t="s">
        <v>898</v>
      </c>
      <c r="KVG48" s="612" t="s">
        <v>432</v>
      </c>
      <c r="KVH48" s="612" t="s">
        <v>898</v>
      </c>
      <c r="KVI48" s="612" t="s">
        <v>432</v>
      </c>
      <c r="KVJ48" s="612" t="s">
        <v>898</v>
      </c>
      <c r="KVK48" s="612" t="s">
        <v>432</v>
      </c>
      <c r="KVL48" s="612" t="s">
        <v>898</v>
      </c>
      <c r="KVM48" s="612" t="s">
        <v>432</v>
      </c>
      <c r="KVN48" s="612" t="s">
        <v>898</v>
      </c>
      <c r="KVO48" s="612" t="s">
        <v>432</v>
      </c>
      <c r="KVP48" s="612" t="s">
        <v>898</v>
      </c>
      <c r="KVQ48" s="612" t="s">
        <v>432</v>
      </c>
      <c r="KVR48" s="612" t="s">
        <v>898</v>
      </c>
      <c r="KVS48" s="612" t="s">
        <v>432</v>
      </c>
      <c r="KVT48" s="612" t="s">
        <v>898</v>
      </c>
      <c r="KVU48" s="612" t="s">
        <v>432</v>
      </c>
      <c r="KVV48" s="612" t="s">
        <v>898</v>
      </c>
      <c r="KVW48" s="612" t="s">
        <v>432</v>
      </c>
      <c r="KVX48" s="612" t="s">
        <v>898</v>
      </c>
      <c r="KVY48" s="612" t="s">
        <v>432</v>
      </c>
      <c r="KVZ48" s="612" t="s">
        <v>898</v>
      </c>
      <c r="KWA48" s="612" t="s">
        <v>432</v>
      </c>
      <c r="KWB48" s="612" t="s">
        <v>898</v>
      </c>
      <c r="KWC48" s="612" t="s">
        <v>432</v>
      </c>
      <c r="KWD48" s="612" t="s">
        <v>898</v>
      </c>
      <c r="KWE48" s="612" t="s">
        <v>432</v>
      </c>
      <c r="KWF48" s="612" t="s">
        <v>898</v>
      </c>
      <c r="KWG48" s="612" t="s">
        <v>432</v>
      </c>
      <c r="KWH48" s="612" t="s">
        <v>898</v>
      </c>
      <c r="KWI48" s="612" t="s">
        <v>432</v>
      </c>
      <c r="KWJ48" s="612" t="s">
        <v>898</v>
      </c>
      <c r="KWK48" s="612" t="s">
        <v>432</v>
      </c>
      <c r="KWL48" s="612" t="s">
        <v>898</v>
      </c>
      <c r="KWM48" s="612" t="s">
        <v>432</v>
      </c>
      <c r="KWN48" s="612" t="s">
        <v>898</v>
      </c>
      <c r="KWO48" s="612" t="s">
        <v>432</v>
      </c>
      <c r="KWP48" s="612" t="s">
        <v>898</v>
      </c>
      <c r="KWQ48" s="612" t="s">
        <v>432</v>
      </c>
      <c r="KWR48" s="612" t="s">
        <v>898</v>
      </c>
      <c r="KWS48" s="612" t="s">
        <v>432</v>
      </c>
      <c r="KWT48" s="612" t="s">
        <v>898</v>
      </c>
      <c r="KWU48" s="612" t="s">
        <v>432</v>
      </c>
      <c r="KWV48" s="612" t="s">
        <v>898</v>
      </c>
      <c r="KWW48" s="612" t="s">
        <v>432</v>
      </c>
      <c r="KWX48" s="612" t="s">
        <v>898</v>
      </c>
      <c r="KWY48" s="612" t="s">
        <v>432</v>
      </c>
      <c r="KWZ48" s="612" t="s">
        <v>898</v>
      </c>
      <c r="KXA48" s="612" t="s">
        <v>432</v>
      </c>
      <c r="KXB48" s="612" t="s">
        <v>898</v>
      </c>
      <c r="KXC48" s="612" t="s">
        <v>432</v>
      </c>
      <c r="KXD48" s="612" t="s">
        <v>898</v>
      </c>
      <c r="KXE48" s="612" t="s">
        <v>432</v>
      </c>
      <c r="KXF48" s="612" t="s">
        <v>898</v>
      </c>
      <c r="KXG48" s="612" t="s">
        <v>432</v>
      </c>
      <c r="KXH48" s="612" t="s">
        <v>898</v>
      </c>
      <c r="KXI48" s="612" t="s">
        <v>432</v>
      </c>
      <c r="KXJ48" s="612" t="s">
        <v>898</v>
      </c>
      <c r="KXK48" s="612" t="s">
        <v>432</v>
      </c>
      <c r="KXL48" s="612" t="s">
        <v>898</v>
      </c>
      <c r="KXM48" s="612" t="s">
        <v>432</v>
      </c>
      <c r="KXN48" s="612" t="s">
        <v>898</v>
      </c>
      <c r="KXO48" s="612" t="s">
        <v>432</v>
      </c>
      <c r="KXP48" s="612" t="s">
        <v>898</v>
      </c>
      <c r="KXQ48" s="612" t="s">
        <v>432</v>
      </c>
      <c r="KXR48" s="612" t="s">
        <v>898</v>
      </c>
      <c r="KXS48" s="612" t="s">
        <v>432</v>
      </c>
      <c r="KXT48" s="612" t="s">
        <v>898</v>
      </c>
      <c r="KXU48" s="612" t="s">
        <v>432</v>
      </c>
      <c r="KXV48" s="612" t="s">
        <v>898</v>
      </c>
      <c r="KXW48" s="612" t="s">
        <v>432</v>
      </c>
      <c r="KXX48" s="612" t="s">
        <v>898</v>
      </c>
      <c r="KXY48" s="612" t="s">
        <v>432</v>
      </c>
      <c r="KXZ48" s="612" t="s">
        <v>898</v>
      </c>
      <c r="KYA48" s="612" t="s">
        <v>432</v>
      </c>
      <c r="KYB48" s="612" t="s">
        <v>898</v>
      </c>
      <c r="KYC48" s="612" t="s">
        <v>432</v>
      </c>
      <c r="KYD48" s="612" t="s">
        <v>898</v>
      </c>
      <c r="KYE48" s="612" t="s">
        <v>432</v>
      </c>
      <c r="KYF48" s="612" t="s">
        <v>898</v>
      </c>
      <c r="KYG48" s="612" t="s">
        <v>432</v>
      </c>
      <c r="KYH48" s="612" t="s">
        <v>898</v>
      </c>
      <c r="KYI48" s="612" t="s">
        <v>432</v>
      </c>
      <c r="KYJ48" s="612" t="s">
        <v>898</v>
      </c>
      <c r="KYK48" s="612" t="s">
        <v>432</v>
      </c>
      <c r="KYL48" s="612" t="s">
        <v>898</v>
      </c>
      <c r="KYM48" s="612" t="s">
        <v>432</v>
      </c>
      <c r="KYN48" s="612" t="s">
        <v>898</v>
      </c>
      <c r="KYO48" s="612" t="s">
        <v>432</v>
      </c>
      <c r="KYP48" s="612" t="s">
        <v>898</v>
      </c>
      <c r="KYQ48" s="612" t="s">
        <v>432</v>
      </c>
      <c r="KYR48" s="612" t="s">
        <v>898</v>
      </c>
      <c r="KYS48" s="612" t="s">
        <v>432</v>
      </c>
      <c r="KYT48" s="612" t="s">
        <v>898</v>
      </c>
      <c r="KYU48" s="612" t="s">
        <v>432</v>
      </c>
      <c r="KYV48" s="612" t="s">
        <v>898</v>
      </c>
      <c r="KYW48" s="612" t="s">
        <v>432</v>
      </c>
      <c r="KYX48" s="612" t="s">
        <v>898</v>
      </c>
      <c r="KYY48" s="612" t="s">
        <v>432</v>
      </c>
      <c r="KYZ48" s="612" t="s">
        <v>898</v>
      </c>
      <c r="KZA48" s="612" t="s">
        <v>432</v>
      </c>
      <c r="KZB48" s="612" t="s">
        <v>898</v>
      </c>
      <c r="KZC48" s="612" t="s">
        <v>432</v>
      </c>
      <c r="KZD48" s="612" t="s">
        <v>898</v>
      </c>
      <c r="KZE48" s="612" t="s">
        <v>432</v>
      </c>
      <c r="KZF48" s="612" t="s">
        <v>898</v>
      </c>
      <c r="KZG48" s="612" t="s">
        <v>432</v>
      </c>
      <c r="KZH48" s="612" t="s">
        <v>898</v>
      </c>
      <c r="KZI48" s="612" t="s">
        <v>432</v>
      </c>
      <c r="KZJ48" s="612" t="s">
        <v>898</v>
      </c>
      <c r="KZK48" s="612" t="s">
        <v>432</v>
      </c>
      <c r="KZL48" s="612" t="s">
        <v>898</v>
      </c>
      <c r="KZM48" s="612" t="s">
        <v>432</v>
      </c>
      <c r="KZN48" s="612" t="s">
        <v>898</v>
      </c>
      <c r="KZO48" s="612" t="s">
        <v>432</v>
      </c>
      <c r="KZP48" s="612" t="s">
        <v>898</v>
      </c>
      <c r="KZQ48" s="612" t="s">
        <v>432</v>
      </c>
      <c r="KZR48" s="612" t="s">
        <v>898</v>
      </c>
      <c r="KZS48" s="612" t="s">
        <v>432</v>
      </c>
      <c r="KZT48" s="612" t="s">
        <v>898</v>
      </c>
      <c r="KZU48" s="612" t="s">
        <v>432</v>
      </c>
      <c r="KZV48" s="612" t="s">
        <v>898</v>
      </c>
      <c r="KZW48" s="612" t="s">
        <v>432</v>
      </c>
      <c r="KZX48" s="612" t="s">
        <v>898</v>
      </c>
      <c r="KZY48" s="612" t="s">
        <v>432</v>
      </c>
      <c r="KZZ48" s="612" t="s">
        <v>898</v>
      </c>
      <c r="LAA48" s="612" t="s">
        <v>432</v>
      </c>
      <c r="LAB48" s="612" t="s">
        <v>898</v>
      </c>
      <c r="LAC48" s="612" t="s">
        <v>432</v>
      </c>
      <c r="LAD48" s="612" t="s">
        <v>898</v>
      </c>
      <c r="LAE48" s="612" t="s">
        <v>432</v>
      </c>
      <c r="LAF48" s="612" t="s">
        <v>898</v>
      </c>
      <c r="LAG48" s="612" t="s">
        <v>432</v>
      </c>
      <c r="LAH48" s="612" t="s">
        <v>898</v>
      </c>
      <c r="LAI48" s="612" t="s">
        <v>432</v>
      </c>
      <c r="LAJ48" s="612" t="s">
        <v>898</v>
      </c>
      <c r="LAK48" s="612" t="s">
        <v>432</v>
      </c>
      <c r="LAL48" s="612" t="s">
        <v>898</v>
      </c>
      <c r="LAM48" s="612" t="s">
        <v>432</v>
      </c>
      <c r="LAN48" s="612" t="s">
        <v>898</v>
      </c>
      <c r="LAO48" s="612" t="s">
        <v>432</v>
      </c>
      <c r="LAP48" s="612" t="s">
        <v>898</v>
      </c>
      <c r="LAQ48" s="612" t="s">
        <v>432</v>
      </c>
      <c r="LAR48" s="612" t="s">
        <v>898</v>
      </c>
      <c r="LAS48" s="612" t="s">
        <v>432</v>
      </c>
      <c r="LAT48" s="612" t="s">
        <v>898</v>
      </c>
      <c r="LAU48" s="612" t="s">
        <v>432</v>
      </c>
      <c r="LAV48" s="612" t="s">
        <v>898</v>
      </c>
      <c r="LAW48" s="612" t="s">
        <v>432</v>
      </c>
      <c r="LAX48" s="612" t="s">
        <v>898</v>
      </c>
      <c r="LAY48" s="612" t="s">
        <v>432</v>
      </c>
      <c r="LAZ48" s="612" t="s">
        <v>898</v>
      </c>
      <c r="LBA48" s="612" t="s">
        <v>432</v>
      </c>
      <c r="LBB48" s="612" t="s">
        <v>898</v>
      </c>
      <c r="LBC48" s="612" t="s">
        <v>432</v>
      </c>
      <c r="LBD48" s="612" t="s">
        <v>898</v>
      </c>
      <c r="LBE48" s="612" t="s">
        <v>432</v>
      </c>
      <c r="LBF48" s="612" t="s">
        <v>898</v>
      </c>
      <c r="LBG48" s="612" t="s">
        <v>432</v>
      </c>
      <c r="LBH48" s="612" t="s">
        <v>898</v>
      </c>
      <c r="LBI48" s="612" t="s">
        <v>432</v>
      </c>
      <c r="LBJ48" s="612" t="s">
        <v>898</v>
      </c>
      <c r="LBK48" s="612" t="s">
        <v>432</v>
      </c>
      <c r="LBL48" s="612" t="s">
        <v>898</v>
      </c>
      <c r="LBM48" s="612" t="s">
        <v>432</v>
      </c>
      <c r="LBN48" s="612" t="s">
        <v>898</v>
      </c>
      <c r="LBO48" s="612" t="s">
        <v>432</v>
      </c>
      <c r="LBP48" s="612" t="s">
        <v>898</v>
      </c>
      <c r="LBQ48" s="612" t="s">
        <v>432</v>
      </c>
      <c r="LBR48" s="612" t="s">
        <v>898</v>
      </c>
      <c r="LBS48" s="612" t="s">
        <v>432</v>
      </c>
      <c r="LBT48" s="612" t="s">
        <v>898</v>
      </c>
      <c r="LBU48" s="612" t="s">
        <v>432</v>
      </c>
      <c r="LBV48" s="612" t="s">
        <v>898</v>
      </c>
      <c r="LBW48" s="612" t="s">
        <v>432</v>
      </c>
      <c r="LBX48" s="612" t="s">
        <v>898</v>
      </c>
      <c r="LBY48" s="612" t="s">
        <v>432</v>
      </c>
      <c r="LBZ48" s="612" t="s">
        <v>898</v>
      </c>
      <c r="LCA48" s="612" t="s">
        <v>432</v>
      </c>
      <c r="LCB48" s="612" t="s">
        <v>898</v>
      </c>
      <c r="LCC48" s="612" t="s">
        <v>432</v>
      </c>
      <c r="LCD48" s="612" t="s">
        <v>898</v>
      </c>
      <c r="LCE48" s="612" t="s">
        <v>432</v>
      </c>
      <c r="LCF48" s="612" t="s">
        <v>898</v>
      </c>
      <c r="LCG48" s="612" t="s">
        <v>432</v>
      </c>
      <c r="LCH48" s="612" t="s">
        <v>898</v>
      </c>
      <c r="LCI48" s="612" t="s">
        <v>432</v>
      </c>
      <c r="LCJ48" s="612" t="s">
        <v>898</v>
      </c>
      <c r="LCK48" s="612" t="s">
        <v>432</v>
      </c>
      <c r="LCL48" s="612" t="s">
        <v>898</v>
      </c>
      <c r="LCM48" s="612" t="s">
        <v>432</v>
      </c>
      <c r="LCN48" s="612" t="s">
        <v>898</v>
      </c>
      <c r="LCO48" s="612" t="s">
        <v>432</v>
      </c>
      <c r="LCP48" s="612" t="s">
        <v>898</v>
      </c>
      <c r="LCQ48" s="612" t="s">
        <v>432</v>
      </c>
      <c r="LCR48" s="612" t="s">
        <v>898</v>
      </c>
      <c r="LCS48" s="612" t="s">
        <v>432</v>
      </c>
      <c r="LCT48" s="612" t="s">
        <v>898</v>
      </c>
      <c r="LCU48" s="612" t="s">
        <v>432</v>
      </c>
      <c r="LCV48" s="612" t="s">
        <v>898</v>
      </c>
      <c r="LCW48" s="612" t="s">
        <v>432</v>
      </c>
      <c r="LCX48" s="612" t="s">
        <v>898</v>
      </c>
      <c r="LCY48" s="612" t="s">
        <v>432</v>
      </c>
      <c r="LCZ48" s="612" t="s">
        <v>898</v>
      </c>
      <c r="LDA48" s="612" t="s">
        <v>432</v>
      </c>
      <c r="LDB48" s="612" t="s">
        <v>898</v>
      </c>
      <c r="LDC48" s="612" t="s">
        <v>432</v>
      </c>
      <c r="LDD48" s="612" t="s">
        <v>898</v>
      </c>
      <c r="LDE48" s="612" t="s">
        <v>432</v>
      </c>
      <c r="LDF48" s="612" t="s">
        <v>898</v>
      </c>
      <c r="LDG48" s="612" t="s">
        <v>432</v>
      </c>
      <c r="LDH48" s="612" t="s">
        <v>898</v>
      </c>
      <c r="LDI48" s="612" t="s">
        <v>432</v>
      </c>
      <c r="LDJ48" s="612" t="s">
        <v>898</v>
      </c>
      <c r="LDK48" s="612" t="s">
        <v>432</v>
      </c>
      <c r="LDL48" s="612" t="s">
        <v>898</v>
      </c>
      <c r="LDM48" s="612" t="s">
        <v>432</v>
      </c>
      <c r="LDN48" s="612" t="s">
        <v>898</v>
      </c>
      <c r="LDO48" s="612" t="s">
        <v>432</v>
      </c>
      <c r="LDP48" s="612" t="s">
        <v>898</v>
      </c>
      <c r="LDQ48" s="612" t="s">
        <v>432</v>
      </c>
      <c r="LDR48" s="612" t="s">
        <v>898</v>
      </c>
      <c r="LDS48" s="612" t="s">
        <v>432</v>
      </c>
      <c r="LDT48" s="612" t="s">
        <v>898</v>
      </c>
      <c r="LDU48" s="612" t="s">
        <v>432</v>
      </c>
      <c r="LDV48" s="612" t="s">
        <v>898</v>
      </c>
      <c r="LDW48" s="612" t="s">
        <v>432</v>
      </c>
      <c r="LDX48" s="612" t="s">
        <v>898</v>
      </c>
      <c r="LDY48" s="612" t="s">
        <v>432</v>
      </c>
      <c r="LDZ48" s="612" t="s">
        <v>898</v>
      </c>
      <c r="LEA48" s="612" t="s">
        <v>432</v>
      </c>
      <c r="LEB48" s="612" t="s">
        <v>898</v>
      </c>
      <c r="LEC48" s="612" t="s">
        <v>432</v>
      </c>
      <c r="LED48" s="612" t="s">
        <v>898</v>
      </c>
      <c r="LEE48" s="612" t="s">
        <v>432</v>
      </c>
      <c r="LEF48" s="612" t="s">
        <v>898</v>
      </c>
      <c r="LEG48" s="612" t="s">
        <v>432</v>
      </c>
      <c r="LEH48" s="612" t="s">
        <v>898</v>
      </c>
      <c r="LEI48" s="612" t="s">
        <v>432</v>
      </c>
      <c r="LEJ48" s="612" t="s">
        <v>898</v>
      </c>
      <c r="LEK48" s="612" t="s">
        <v>432</v>
      </c>
      <c r="LEL48" s="612" t="s">
        <v>898</v>
      </c>
      <c r="LEM48" s="612" t="s">
        <v>432</v>
      </c>
      <c r="LEN48" s="612" t="s">
        <v>898</v>
      </c>
      <c r="LEO48" s="612" t="s">
        <v>432</v>
      </c>
      <c r="LEP48" s="612" t="s">
        <v>898</v>
      </c>
      <c r="LEQ48" s="612" t="s">
        <v>432</v>
      </c>
      <c r="LER48" s="612" t="s">
        <v>898</v>
      </c>
      <c r="LES48" s="612" t="s">
        <v>432</v>
      </c>
      <c r="LET48" s="612" t="s">
        <v>898</v>
      </c>
      <c r="LEU48" s="612" t="s">
        <v>432</v>
      </c>
      <c r="LEV48" s="612" t="s">
        <v>898</v>
      </c>
      <c r="LEW48" s="612" t="s">
        <v>432</v>
      </c>
      <c r="LEX48" s="612" t="s">
        <v>898</v>
      </c>
      <c r="LEY48" s="612" t="s">
        <v>432</v>
      </c>
      <c r="LEZ48" s="612" t="s">
        <v>898</v>
      </c>
      <c r="LFA48" s="612" t="s">
        <v>432</v>
      </c>
      <c r="LFB48" s="612" t="s">
        <v>898</v>
      </c>
      <c r="LFC48" s="612" t="s">
        <v>432</v>
      </c>
      <c r="LFD48" s="612" t="s">
        <v>898</v>
      </c>
      <c r="LFE48" s="612" t="s">
        <v>432</v>
      </c>
      <c r="LFF48" s="612" t="s">
        <v>898</v>
      </c>
      <c r="LFG48" s="612" t="s">
        <v>432</v>
      </c>
      <c r="LFH48" s="612" t="s">
        <v>898</v>
      </c>
      <c r="LFI48" s="612" t="s">
        <v>432</v>
      </c>
      <c r="LFJ48" s="612" t="s">
        <v>898</v>
      </c>
      <c r="LFK48" s="612" t="s">
        <v>432</v>
      </c>
      <c r="LFL48" s="612" t="s">
        <v>898</v>
      </c>
      <c r="LFM48" s="612" t="s">
        <v>432</v>
      </c>
      <c r="LFN48" s="612" t="s">
        <v>898</v>
      </c>
      <c r="LFO48" s="612" t="s">
        <v>432</v>
      </c>
      <c r="LFP48" s="612" t="s">
        <v>898</v>
      </c>
      <c r="LFQ48" s="612" t="s">
        <v>432</v>
      </c>
      <c r="LFR48" s="612" t="s">
        <v>898</v>
      </c>
      <c r="LFS48" s="612" t="s">
        <v>432</v>
      </c>
      <c r="LFT48" s="612" t="s">
        <v>898</v>
      </c>
      <c r="LFU48" s="612" t="s">
        <v>432</v>
      </c>
      <c r="LFV48" s="612" t="s">
        <v>898</v>
      </c>
      <c r="LFW48" s="612" t="s">
        <v>432</v>
      </c>
      <c r="LFX48" s="612" t="s">
        <v>898</v>
      </c>
      <c r="LFY48" s="612" t="s">
        <v>432</v>
      </c>
      <c r="LFZ48" s="612" t="s">
        <v>898</v>
      </c>
      <c r="LGA48" s="612" t="s">
        <v>432</v>
      </c>
      <c r="LGB48" s="612" t="s">
        <v>898</v>
      </c>
      <c r="LGC48" s="612" t="s">
        <v>432</v>
      </c>
      <c r="LGD48" s="612" t="s">
        <v>898</v>
      </c>
      <c r="LGE48" s="612" t="s">
        <v>432</v>
      </c>
      <c r="LGF48" s="612" t="s">
        <v>898</v>
      </c>
      <c r="LGG48" s="612" t="s">
        <v>432</v>
      </c>
      <c r="LGH48" s="612" t="s">
        <v>898</v>
      </c>
      <c r="LGI48" s="612" t="s">
        <v>432</v>
      </c>
      <c r="LGJ48" s="612" t="s">
        <v>898</v>
      </c>
      <c r="LGK48" s="612" t="s">
        <v>432</v>
      </c>
      <c r="LGL48" s="612" t="s">
        <v>898</v>
      </c>
      <c r="LGM48" s="612" t="s">
        <v>432</v>
      </c>
      <c r="LGN48" s="612" t="s">
        <v>898</v>
      </c>
      <c r="LGO48" s="612" t="s">
        <v>432</v>
      </c>
      <c r="LGP48" s="612" t="s">
        <v>898</v>
      </c>
      <c r="LGQ48" s="612" t="s">
        <v>432</v>
      </c>
      <c r="LGR48" s="612" t="s">
        <v>898</v>
      </c>
      <c r="LGS48" s="612" t="s">
        <v>432</v>
      </c>
      <c r="LGT48" s="612" t="s">
        <v>898</v>
      </c>
      <c r="LGU48" s="612" t="s">
        <v>432</v>
      </c>
      <c r="LGV48" s="612" t="s">
        <v>898</v>
      </c>
      <c r="LGW48" s="612" t="s">
        <v>432</v>
      </c>
      <c r="LGX48" s="612" t="s">
        <v>898</v>
      </c>
      <c r="LGY48" s="612" t="s">
        <v>432</v>
      </c>
      <c r="LGZ48" s="612" t="s">
        <v>898</v>
      </c>
      <c r="LHA48" s="612" t="s">
        <v>432</v>
      </c>
      <c r="LHB48" s="612" t="s">
        <v>898</v>
      </c>
      <c r="LHC48" s="612" t="s">
        <v>432</v>
      </c>
      <c r="LHD48" s="612" t="s">
        <v>898</v>
      </c>
      <c r="LHE48" s="612" t="s">
        <v>432</v>
      </c>
      <c r="LHF48" s="612" t="s">
        <v>898</v>
      </c>
      <c r="LHG48" s="612" t="s">
        <v>432</v>
      </c>
      <c r="LHH48" s="612" t="s">
        <v>898</v>
      </c>
      <c r="LHI48" s="612" t="s">
        <v>432</v>
      </c>
      <c r="LHJ48" s="612" t="s">
        <v>898</v>
      </c>
      <c r="LHK48" s="612" t="s">
        <v>432</v>
      </c>
      <c r="LHL48" s="612" t="s">
        <v>898</v>
      </c>
      <c r="LHM48" s="612" t="s">
        <v>432</v>
      </c>
      <c r="LHN48" s="612" t="s">
        <v>898</v>
      </c>
      <c r="LHO48" s="612" t="s">
        <v>432</v>
      </c>
      <c r="LHP48" s="612" t="s">
        <v>898</v>
      </c>
      <c r="LHQ48" s="612" t="s">
        <v>432</v>
      </c>
      <c r="LHR48" s="612" t="s">
        <v>898</v>
      </c>
      <c r="LHS48" s="612" t="s">
        <v>432</v>
      </c>
      <c r="LHT48" s="612" t="s">
        <v>898</v>
      </c>
      <c r="LHU48" s="612" t="s">
        <v>432</v>
      </c>
      <c r="LHV48" s="612" t="s">
        <v>898</v>
      </c>
      <c r="LHW48" s="612" t="s">
        <v>432</v>
      </c>
      <c r="LHX48" s="612" t="s">
        <v>898</v>
      </c>
      <c r="LHY48" s="612" t="s">
        <v>432</v>
      </c>
      <c r="LHZ48" s="612" t="s">
        <v>898</v>
      </c>
      <c r="LIA48" s="612" t="s">
        <v>432</v>
      </c>
      <c r="LIB48" s="612" t="s">
        <v>898</v>
      </c>
      <c r="LIC48" s="612" t="s">
        <v>432</v>
      </c>
      <c r="LID48" s="612" t="s">
        <v>898</v>
      </c>
      <c r="LIE48" s="612" t="s">
        <v>432</v>
      </c>
      <c r="LIF48" s="612" t="s">
        <v>898</v>
      </c>
      <c r="LIG48" s="612" t="s">
        <v>432</v>
      </c>
      <c r="LIH48" s="612" t="s">
        <v>898</v>
      </c>
      <c r="LII48" s="612" t="s">
        <v>432</v>
      </c>
      <c r="LIJ48" s="612" t="s">
        <v>898</v>
      </c>
      <c r="LIK48" s="612" t="s">
        <v>432</v>
      </c>
      <c r="LIL48" s="612" t="s">
        <v>898</v>
      </c>
      <c r="LIM48" s="612" t="s">
        <v>432</v>
      </c>
      <c r="LIN48" s="612" t="s">
        <v>898</v>
      </c>
      <c r="LIO48" s="612" t="s">
        <v>432</v>
      </c>
      <c r="LIP48" s="612" t="s">
        <v>898</v>
      </c>
      <c r="LIQ48" s="612" t="s">
        <v>432</v>
      </c>
      <c r="LIR48" s="612" t="s">
        <v>898</v>
      </c>
      <c r="LIS48" s="612" t="s">
        <v>432</v>
      </c>
      <c r="LIT48" s="612" t="s">
        <v>898</v>
      </c>
      <c r="LIU48" s="612" t="s">
        <v>432</v>
      </c>
      <c r="LIV48" s="612" t="s">
        <v>898</v>
      </c>
      <c r="LIW48" s="612" t="s">
        <v>432</v>
      </c>
      <c r="LIX48" s="612" t="s">
        <v>898</v>
      </c>
      <c r="LIY48" s="612" t="s">
        <v>432</v>
      </c>
      <c r="LIZ48" s="612" t="s">
        <v>898</v>
      </c>
      <c r="LJA48" s="612" t="s">
        <v>432</v>
      </c>
      <c r="LJB48" s="612" t="s">
        <v>898</v>
      </c>
      <c r="LJC48" s="612" t="s">
        <v>432</v>
      </c>
      <c r="LJD48" s="612" t="s">
        <v>898</v>
      </c>
      <c r="LJE48" s="612" t="s">
        <v>432</v>
      </c>
      <c r="LJF48" s="612" t="s">
        <v>898</v>
      </c>
      <c r="LJG48" s="612" t="s">
        <v>432</v>
      </c>
      <c r="LJH48" s="612" t="s">
        <v>898</v>
      </c>
      <c r="LJI48" s="612" t="s">
        <v>432</v>
      </c>
      <c r="LJJ48" s="612" t="s">
        <v>898</v>
      </c>
      <c r="LJK48" s="612" t="s">
        <v>432</v>
      </c>
      <c r="LJL48" s="612" t="s">
        <v>898</v>
      </c>
      <c r="LJM48" s="612" t="s">
        <v>432</v>
      </c>
      <c r="LJN48" s="612" t="s">
        <v>898</v>
      </c>
      <c r="LJO48" s="612" t="s">
        <v>432</v>
      </c>
      <c r="LJP48" s="612" t="s">
        <v>898</v>
      </c>
      <c r="LJQ48" s="612" t="s">
        <v>432</v>
      </c>
      <c r="LJR48" s="612" t="s">
        <v>898</v>
      </c>
      <c r="LJS48" s="612" t="s">
        <v>432</v>
      </c>
      <c r="LJT48" s="612" t="s">
        <v>898</v>
      </c>
      <c r="LJU48" s="612" t="s">
        <v>432</v>
      </c>
      <c r="LJV48" s="612" t="s">
        <v>898</v>
      </c>
      <c r="LJW48" s="612" t="s">
        <v>432</v>
      </c>
      <c r="LJX48" s="612" t="s">
        <v>898</v>
      </c>
      <c r="LJY48" s="612" t="s">
        <v>432</v>
      </c>
      <c r="LJZ48" s="612" t="s">
        <v>898</v>
      </c>
      <c r="LKA48" s="612" t="s">
        <v>432</v>
      </c>
      <c r="LKB48" s="612" t="s">
        <v>898</v>
      </c>
      <c r="LKC48" s="612" t="s">
        <v>432</v>
      </c>
      <c r="LKD48" s="612" t="s">
        <v>898</v>
      </c>
      <c r="LKE48" s="612" t="s">
        <v>432</v>
      </c>
      <c r="LKF48" s="612" t="s">
        <v>898</v>
      </c>
      <c r="LKG48" s="612" t="s">
        <v>432</v>
      </c>
      <c r="LKH48" s="612" t="s">
        <v>898</v>
      </c>
      <c r="LKI48" s="612" t="s">
        <v>432</v>
      </c>
      <c r="LKJ48" s="612" t="s">
        <v>898</v>
      </c>
      <c r="LKK48" s="612" t="s">
        <v>432</v>
      </c>
      <c r="LKL48" s="612" t="s">
        <v>898</v>
      </c>
      <c r="LKM48" s="612" t="s">
        <v>432</v>
      </c>
      <c r="LKN48" s="612" t="s">
        <v>898</v>
      </c>
      <c r="LKO48" s="612" t="s">
        <v>432</v>
      </c>
      <c r="LKP48" s="612" t="s">
        <v>898</v>
      </c>
      <c r="LKQ48" s="612" t="s">
        <v>432</v>
      </c>
      <c r="LKR48" s="612" t="s">
        <v>898</v>
      </c>
      <c r="LKS48" s="612" t="s">
        <v>432</v>
      </c>
      <c r="LKT48" s="612" t="s">
        <v>898</v>
      </c>
      <c r="LKU48" s="612" t="s">
        <v>432</v>
      </c>
      <c r="LKV48" s="612" t="s">
        <v>898</v>
      </c>
      <c r="LKW48" s="612" t="s">
        <v>432</v>
      </c>
      <c r="LKX48" s="612" t="s">
        <v>898</v>
      </c>
      <c r="LKY48" s="612" t="s">
        <v>432</v>
      </c>
      <c r="LKZ48" s="612" t="s">
        <v>898</v>
      </c>
      <c r="LLA48" s="612" t="s">
        <v>432</v>
      </c>
      <c r="LLB48" s="612" t="s">
        <v>898</v>
      </c>
      <c r="LLC48" s="612" t="s">
        <v>432</v>
      </c>
      <c r="LLD48" s="612" t="s">
        <v>898</v>
      </c>
      <c r="LLE48" s="612" t="s">
        <v>432</v>
      </c>
      <c r="LLF48" s="612" t="s">
        <v>898</v>
      </c>
      <c r="LLG48" s="612" t="s">
        <v>432</v>
      </c>
      <c r="LLH48" s="612" t="s">
        <v>898</v>
      </c>
      <c r="LLI48" s="612" t="s">
        <v>432</v>
      </c>
      <c r="LLJ48" s="612" t="s">
        <v>898</v>
      </c>
      <c r="LLK48" s="612" t="s">
        <v>432</v>
      </c>
      <c r="LLL48" s="612" t="s">
        <v>898</v>
      </c>
      <c r="LLM48" s="612" t="s">
        <v>432</v>
      </c>
      <c r="LLN48" s="612" t="s">
        <v>898</v>
      </c>
      <c r="LLO48" s="612" t="s">
        <v>432</v>
      </c>
      <c r="LLP48" s="612" t="s">
        <v>898</v>
      </c>
      <c r="LLQ48" s="612" t="s">
        <v>432</v>
      </c>
      <c r="LLR48" s="612" t="s">
        <v>898</v>
      </c>
      <c r="LLS48" s="612" t="s">
        <v>432</v>
      </c>
      <c r="LLT48" s="612" t="s">
        <v>898</v>
      </c>
      <c r="LLU48" s="612" t="s">
        <v>432</v>
      </c>
      <c r="LLV48" s="612" t="s">
        <v>898</v>
      </c>
      <c r="LLW48" s="612" t="s">
        <v>432</v>
      </c>
      <c r="LLX48" s="612" t="s">
        <v>898</v>
      </c>
      <c r="LLY48" s="612" t="s">
        <v>432</v>
      </c>
      <c r="LLZ48" s="612" t="s">
        <v>898</v>
      </c>
      <c r="LMA48" s="612" t="s">
        <v>432</v>
      </c>
      <c r="LMB48" s="612" t="s">
        <v>898</v>
      </c>
      <c r="LMC48" s="612" t="s">
        <v>432</v>
      </c>
      <c r="LMD48" s="612" t="s">
        <v>898</v>
      </c>
      <c r="LME48" s="612" t="s">
        <v>432</v>
      </c>
      <c r="LMF48" s="612" t="s">
        <v>898</v>
      </c>
      <c r="LMG48" s="612" t="s">
        <v>432</v>
      </c>
      <c r="LMH48" s="612" t="s">
        <v>898</v>
      </c>
      <c r="LMI48" s="612" t="s">
        <v>432</v>
      </c>
      <c r="LMJ48" s="612" t="s">
        <v>898</v>
      </c>
      <c r="LMK48" s="612" t="s">
        <v>432</v>
      </c>
      <c r="LML48" s="612" t="s">
        <v>898</v>
      </c>
      <c r="LMM48" s="612" t="s">
        <v>432</v>
      </c>
      <c r="LMN48" s="612" t="s">
        <v>898</v>
      </c>
      <c r="LMO48" s="612" t="s">
        <v>432</v>
      </c>
      <c r="LMP48" s="612" t="s">
        <v>898</v>
      </c>
      <c r="LMQ48" s="612" t="s">
        <v>432</v>
      </c>
      <c r="LMR48" s="612" t="s">
        <v>898</v>
      </c>
      <c r="LMS48" s="612" t="s">
        <v>432</v>
      </c>
      <c r="LMT48" s="612" t="s">
        <v>898</v>
      </c>
      <c r="LMU48" s="612" t="s">
        <v>432</v>
      </c>
      <c r="LMV48" s="612" t="s">
        <v>898</v>
      </c>
      <c r="LMW48" s="612" t="s">
        <v>432</v>
      </c>
      <c r="LMX48" s="612" t="s">
        <v>898</v>
      </c>
      <c r="LMY48" s="612" t="s">
        <v>432</v>
      </c>
      <c r="LMZ48" s="612" t="s">
        <v>898</v>
      </c>
      <c r="LNA48" s="612" t="s">
        <v>432</v>
      </c>
      <c r="LNB48" s="612" t="s">
        <v>898</v>
      </c>
      <c r="LNC48" s="612" t="s">
        <v>432</v>
      </c>
      <c r="LND48" s="612" t="s">
        <v>898</v>
      </c>
      <c r="LNE48" s="612" t="s">
        <v>432</v>
      </c>
      <c r="LNF48" s="612" t="s">
        <v>898</v>
      </c>
      <c r="LNG48" s="612" t="s">
        <v>432</v>
      </c>
      <c r="LNH48" s="612" t="s">
        <v>898</v>
      </c>
      <c r="LNI48" s="612" t="s">
        <v>432</v>
      </c>
      <c r="LNJ48" s="612" t="s">
        <v>898</v>
      </c>
      <c r="LNK48" s="612" t="s">
        <v>432</v>
      </c>
      <c r="LNL48" s="612" t="s">
        <v>898</v>
      </c>
      <c r="LNM48" s="612" t="s">
        <v>432</v>
      </c>
      <c r="LNN48" s="612" t="s">
        <v>898</v>
      </c>
      <c r="LNO48" s="612" t="s">
        <v>432</v>
      </c>
      <c r="LNP48" s="612" t="s">
        <v>898</v>
      </c>
      <c r="LNQ48" s="612" t="s">
        <v>432</v>
      </c>
      <c r="LNR48" s="612" t="s">
        <v>898</v>
      </c>
      <c r="LNS48" s="612" t="s">
        <v>432</v>
      </c>
      <c r="LNT48" s="612" t="s">
        <v>898</v>
      </c>
      <c r="LNU48" s="612" t="s">
        <v>432</v>
      </c>
      <c r="LNV48" s="612" t="s">
        <v>898</v>
      </c>
      <c r="LNW48" s="612" t="s">
        <v>432</v>
      </c>
      <c r="LNX48" s="612" t="s">
        <v>898</v>
      </c>
      <c r="LNY48" s="612" t="s">
        <v>432</v>
      </c>
      <c r="LNZ48" s="612" t="s">
        <v>898</v>
      </c>
      <c r="LOA48" s="612" t="s">
        <v>432</v>
      </c>
      <c r="LOB48" s="612" t="s">
        <v>898</v>
      </c>
      <c r="LOC48" s="612" t="s">
        <v>432</v>
      </c>
      <c r="LOD48" s="612" t="s">
        <v>898</v>
      </c>
      <c r="LOE48" s="612" t="s">
        <v>432</v>
      </c>
      <c r="LOF48" s="612" t="s">
        <v>898</v>
      </c>
      <c r="LOG48" s="612" t="s">
        <v>432</v>
      </c>
      <c r="LOH48" s="612" t="s">
        <v>898</v>
      </c>
      <c r="LOI48" s="612" t="s">
        <v>432</v>
      </c>
      <c r="LOJ48" s="612" t="s">
        <v>898</v>
      </c>
      <c r="LOK48" s="612" t="s">
        <v>432</v>
      </c>
      <c r="LOL48" s="612" t="s">
        <v>898</v>
      </c>
      <c r="LOM48" s="612" t="s">
        <v>432</v>
      </c>
      <c r="LON48" s="612" t="s">
        <v>898</v>
      </c>
      <c r="LOO48" s="612" t="s">
        <v>432</v>
      </c>
      <c r="LOP48" s="612" t="s">
        <v>898</v>
      </c>
      <c r="LOQ48" s="612" t="s">
        <v>432</v>
      </c>
      <c r="LOR48" s="612" t="s">
        <v>898</v>
      </c>
      <c r="LOS48" s="612" t="s">
        <v>432</v>
      </c>
      <c r="LOT48" s="612" t="s">
        <v>898</v>
      </c>
      <c r="LOU48" s="612" t="s">
        <v>432</v>
      </c>
      <c r="LOV48" s="612" t="s">
        <v>898</v>
      </c>
      <c r="LOW48" s="612" t="s">
        <v>432</v>
      </c>
      <c r="LOX48" s="612" t="s">
        <v>898</v>
      </c>
      <c r="LOY48" s="612" t="s">
        <v>432</v>
      </c>
      <c r="LOZ48" s="612" t="s">
        <v>898</v>
      </c>
      <c r="LPA48" s="612" t="s">
        <v>432</v>
      </c>
      <c r="LPB48" s="612" t="s">
        <v>898</v>
      </c>
      <c r="LPC48" s="612" t="s">
        <v>432</v>
      </c>
      <c r="LPD48" s="612" t="s">
        <v>898</v>
      </c>
      <c r="LPE48" s="612" t="s">
        <v>432</v>
      </c>
      <c r="LPF48" s="612" t="s">
        <v>898</v>
      </c>
      <c r="LPG48" s="612" t="s">
        <v>432</v>
      </c>
      <c r="LPH48" s="612" t="s">
        <v>898</v>
      </c>
      <c r="LPI48" s="612" t="s">
        <v>432</v>
      </c>
      <c r="LPJ48" s="612" t="s">
        <v>898</v>
      </c>
      <c r="LPK48" s="612" t="s">
        <v>432</v>
      </c>
      <c r="LPL48" s="612" t="s">
        <v>898</v>
      </c>
      <c r="LPM48" s="612" t="s">
        <v>432</v>
      </c>
      <c r="LPN48" s="612" t="s">
        <v>898</v>
      </c>
      <c r="LPO48" s="612" t="s">
        <v>432</v>
      </c>
      <c r="LPP48" s="612" t="s">
        <v>898</v>
      </c>
      <c r="LPQ48" s="612" t="s">
        <v>432</v>
      </c>
      <c r="LPR48" s="612" t="s">
        <v>898</v>
      </c>
      <c r="LPS48" s="612" t="s">
        <v>432</v>
      </c>
      <c r="LPT48" s="612" t="s">
        <v>898</v>
      </c>
      <c r="LPU48" s="612" t="s">
        <v>432</v>
      </c>
      <c r="LPV48" s="612" t="s">
        <v>898</v>
      </c>
      <c r="LPW48" s="612" t="s">
        <v>432</v>
      </c>
      <c r="LPX48" s="612" t="s">
        <v>898</v>
      </c>
      <c r="LPY48" s="612" t="s">
        <v>432</v>
      </c>
      <c r="LPZ48" s="612" t="s">
        <v>898</v>
      </c>
      <c r="LQA48" s="612" t="s">
        <v>432</v>
      </c>
      <c r="LQB48" s="612" t="s">
        <v>898</v>
      </c>
      <c r="LQC48" s="612" t="s">
        <v>432</v>
      </c>
      <c r="LQD48" s="612" t="s">
        <v>898</v>
      </c>
      <c r="LQE48" s="612" t="s">
        <v>432</v>
      </c>
      <c r="LQF48" s="612" t="s">
        <v>898</v>
      </c>
      <c r="LQG48" s="612" t="s">
        <v>432</v>
      </c>
      <c r="LQH48" s="612" t="s">
        <v>898</v>
      </c>
      <c r="LQI48" s="612" t="s">
        <v>432</v>
      </c>
      <c r="LQJ48" s="612" t="s">
        <v>898</v>
      </c>
      <c r="LQK48" s="612" t="s">
        <v>432</v>
      </c>
      <c r="LQL48" s="612" t="s">
        <v>898</v>
      </c>
      <c r="LQM48" s="612" t="s">
        <v>432</v>
      </c>
      <c r="LQN48" s="612" t="s">
        <v>898</v>
      </c>
      <c r="LQO48" s="612" t="s">
        <v>432</v>
      </c>
      <c r="LQP48" s="612" t="s">
        <v>898</v>
      </c>
      <c r="LQQ48" s="612" t="s">
        <v>432</v>
      </c>
      <c r="LQR48" s="612" t="s">
        <v>898</v>
      </c>
      <c r="LQS48" s="612" t="s">
        <v>432</v>
      </c>
      <c r="LQT48" s="612" t="s">
        <v>898</v>
      </c>
      <c r="LQU48" s="612" t="s">
        <v>432</v>
      </c>
      <c r="LQV48" s="612" t="s">
        <v>898</v>
      </c>
      <c r="LQW48" s="612" t="s">
        <v>432</v>
      </c>
      <c r="LQX48" s="612" t="s">
        <v>898</v>
      </c>
      <c r="LQY48" s="612" t="s">
        <v>432</v>
      </c>
      <c r="LQZ48" s="612" t="s">
        <v>898</v>
      </c>
      <c r="LRA48" s="612" t="s">
        <v>432</v>
      </c>
      <c r="LRB48" s="612" t="s">
        <v>898</v>
      </c>
      <c r="LRC48" s="612" t="s">
        <v>432</v>
      </c>
      <c r="LRD48" s="612" t="s">
        <v>898</v>
      </c>
      <c r="LRE48" s="612" t="s">
        <v>432</v>
      </c>
      <c r="LRF48" s="612" t="s">
        <v>898</v>
      </c>
      <c r="LRG48" s="612" t="s">
        <v>432</v>
      </c>
      <c r="LRH48" s="612" t="s">
        <v>898</v>
      </c>
      <c r="LRI48" s="612" t="s">
        <v>432</v>
      </c>
      <c r="LRJ48" s="612" t="s">
        <v>898</v>
      </c>
      <c r="LRK48" s="612" t="s">
        <v>432</v>
      </c>
      <c r="LRL48" s="612" t="s">
        <v>898</v>
      </c>
      <c r="LRM48" s="612" t="s">
        <v>432</v>
      </c>
      <c r="LRN48" s="612" t="s">
        <v>898</v>
      </c>
      <c r="LRO48" s="612" t="s">
        <v>432</v>
      </c>
      <c r="LRP48" s="612" t="s">
        <v>898</v>
      </c>
      <c r="LRQ48" s="612" t="s">
        <v>432</v>
      </c>
      <c r="LRR48" s="612" t="s">
        <v>898</v>
      </c>
      <c r="LRS48" s="612" t="s">
        <v>432</v>
      </c>
      <c r="LRT48" s="612" t="s">
        <v>898</v>
      </c>
      <c r="LRU48" s="612" t="s">
        <v>432</v>
      </c>
      <c r="LRV48" s="612" t="s">
        <v>898</v>
      </c>
      <c r="LRW48" s="612" t="s">
        <v>432</v>
      </c>
      <c r="LRX48" s="612" t="s">
        <v>898</v>
      </c>
      <c r="LRY48" s="612" t="s">
        <v>432</v>
      </c>
      <c r="LRZ48" s="612" t="s">
        <v>898</v>
      </c>
      <c r="LSA48" s="612" t="s">
        <v>432</v>
      </c>
      <c r="LSB48" s="612" t="s">
        <v>898</v>
      </c>
      <c r="LSC48" s="612" t="s">
        <v>432</v>
      </c>
      <c r="LSD48" s="612" t="s">
        <v>898</v>
      </c>
      <c r="LSE48" s="612" t="s">
        <v>432</v>
      </c>
      <c r="LSF48" s="612" t="s">
        <v>898</v>
      </c>
      <c r="LSG48" s="612" t="s">
        <v>432</v>
      </c>
      <c r="LSH48" s="612" t="s">
        <v>898</v>
      </c>
      <c r="LSI48" s="612" t="s">
        <v>432</v>
      </c>
      <c r="LSJ48" s="612" t="s">
        <v>898</v>
      </c>
      <c r="LSK48" s="612" t="s">
        <v>432</v>
      </c>
      <c r="LSL48" s="612" t="s">
        <v>898</v>
      </c>
      <c r="LSM48" s="612" t="s">
        <v>432</v>
      </c>
      <c r="LSN48" s="612" t="s">
        <v>898</v>
      </c>
      <c r="LSO48" s="612" t="s">
        <v>432</v>
      </c>
      <c r="LSP48" s="612" t="s">
        <v>898</v>
      </c>
      <c r="LSQ48" s="612" t="s">
        <v>432</v>
      </c>
      <c r="LSR48" s="612" t="s">
        <v>898</v>
      </c>
      <c r="LSS48" s="612" t="s">
        <v>432</v>
      </c>
      <c r="LST48" s="612" t="s">
        <v>898</v>
      </c>
      <c r="LSU48" s="612" t="s">
        <v>432</v>
      </c>
      <c r="LSV48" s="612" t="s">
        <v>898</v>
      </c>
      <c r="LSW48" s="612" t="s">
        <v>432</v>
      </c>
      <c r="LSX48" s="612" t="s">
        <v>898</v>
      </c>
      <c r="LSY48" s="612" t="s">
        <v>432</v>
      </c>
      <c r="LSZ48" s="612" t="s">
        <v>898</v>
      </c>
      <c r="LTA48" s="612" t="s">
        <v>432</v>
      </c>
      <c r="LTB48" s="612" t="s">
        <v>898</v>
      </c>
      <c r="LTC48" s="612" t="s">
        <v>432</v>
      </c>
      <c r="LTD48" s="612" t="s">
        <v>898</v>
      </c>
      <c r="LTE48" s="612" t="s">
        <v>432</v>
      </c>
      <c r="LTF48" s="612" t="s">
        <v>898</v>
      </c>
      <c r="LTG48" s="612" t="s">
        <v>432</v>
      </c>
      <c r="LTH48" s="612" t="s">
        <v>898</v>
      </c>
      <c r="LTI48" s="612" t="s">
        <v>432</v>
      </c>
      <c r="LTJ48" s="612" t="s">
        <v>898</v>
      </c>
      <c r="LTK48" s="612" t="s">
        <v>432</v>
      </c>
      <c r="LTL48" s="612" t="s">
        <v>898</v>
      </c>
      <c r="LTM48" s="612" t="s">
        <v>432</v>
      </c>
      <c r="LTN48" s="612" t="s">
        <v>898</v>
      </c>
      <c r="LTO48" s="612" t="s">
        <v>432</v>
      </c>
      <c r="LTP48" s="612" t="s">
        <v>898</v>
      </c>
      <c r="LTQ48" s="612" t="s">
        <v>432</v>
      </c>
      <c r="LTR48" s="612" t="s">
        <v>898</v>
      </c>
      <c r="LTS48" s="612" t="s">
        <v>432</v>
      </c>
      <c r="LTT48" s="612" t="s">
        <v>898</v>
      </c>
      <c r="LTU48" s="612" t="s">
        <v>432</v>
      </c>
      <c r="LTV48" s="612" t="s">
        <v>898</v>
      </c>
      <c r="LTW48" s="612" t="s">
        <v>432</v>
      </c>
      <c r="LTX48" s="612" t="s">
        <v>898</v>
      </c>
      <c r="LTY48" s="612" t="s">
        <v>432</v>
      </c>
      <c r="LTZ48" s="612" t="s">
        <v>898</v>
      </c>
      <c r="LUA48" s="612" t="s">
        <v>432</v>
      </c>
      <c r="LUB48" s="612" t="s">
        <v>898</v>
      </c>
      <c r="LUC48" s="612" t="s">
        <v>432</v>
      </c>
      <c r="LUD48" s="612" t="s">
        <v>898</v>
      </c>
      <c r="LUE48" s="612" t="s">
        <v>432</v>
      </c>
      <c r="LUF48" s="612" t="s">
        <v>898</v>
      </c>
      <c r="LUG48" s="612" t="s">
        <v>432</v>
      </c>
      <c r="LUH48" s="612" t="s">
        <v>898</v>
      </c>
      <c r="LUI48" s="612" t="s">
        <v>432</v>
      </c>
      <c r="LUJ48" s="612" t="s">
        <v>898</v>
      </c>
      <c r="LUK48" s="612" t="s">
        <v>432</v>
      </c>
      <c r="LUL48" s="612" t="s">
        <v>898</v>
      </c>
      <c r="LUM48" s="612" t="s">
        <v>432</v>
      </c>
      <c r="LUN48" s="612" t="s">
        <v>898</v>
      </c>
      <c r="LUO48" s="612" t="s">
        <v>432</v>
      </c>
      <c r="LUP48" s="612" t="s">
        <v>898</v>
      </c>
      <c r="LUQ48" s="612" t="s">
        <v>432</v>
      </c>
      <c r="LUR48" s="612" t="s">
        <v>898</v>
      </c>
      <c r="LUS48" s="612" t="s">
        <v>432</v>
      </c>
      <c r="LUT48" s="612" t="s">
        <v>898</v>
      </c>
      <c r="LUU48" s="612" t="s">
        <v>432</v>
      </c>
      <c r="LUV48" s="612" t="s">
        <v>898</v>
      </c>
      <c r="LUW48" s="612" t="s">
        <v>432</v>
      </c>
      <c r="LUX48" s="612" t="s">
        <v>898</v>
      </c>
      <c r="LUY48" s="612" t="s">
        <v>432</v>
      </c>
      <c r="LUZ48" s="612" t="s">
        <v>898</v>
      </c>
      <c r="LVA48" s="612" t="s">
        <v>432</v>
      </c>
      <c r="LVB48" s="612" t="s">
        <v>898</v>
      </c>
      <c r="LVC48" s="612" t="s">
        <v>432</v>
      </c>
      <c r="LVD48" s="612" t="s">
        <v>898</v>
      </c>
      <c r="LVE48" s="612" t="s">
        <v>432</v>
      </c>
      <c r="LVF48" s="612" t="s">
        <v>898</v>
      </c>
      <c r="LVG48" s="612" t="s">
        <v>432</v>
      </c>
      <c r="LVH48" s="612" t="s">
        <v>898</v>
      </c>
      <c r="LVI48" s="612" t="s">
        <v>432</v>
      </c>
      <c r="LVJ48" s="612" t="s">
        <v>898</v>
      </c>
      <c r="LVK48" s="612" t="s">
        <v>432</v>
      </c>
      <c r="LVL48" s="612" t="s">
        <v>898</v>
      </c>
      <c r="LVM48" s="612" t="s">
        <v>432</v>
      </c>
      <c r="LVN48" s="612" t="s">
        <v>898</v>
      </c>
      <c r="LVO48" s="612" t="s">
        <v>432</v>
      </c>
      <c r="LVP48" s="612" t="s">
        <v>898</v>
      </c>
      <c r="LVQ48" s="612" t="s">
        <v>432</v>
      </c>
      <c r="LVR48" s="612" t="s">
        <v>898</v>
      </c>
      <c r="LVS48" s="612" t="s">
        <v>432</v>
      </c>
      <c r="LVT48" s="612" t="s">
        <v>898</v>
      </c>
      <c r="LVU48" s="612" t="s">
        <v>432</v>
      </c>
      <c r="LVV48" s="612" t="s">
        <v>898</v>
      </c>
      <c r="LVW48" s="612" t="s">
        <v>432</v>
      </c>
      <c r="LVX48" s="612" t="s">
        <v>898</v>
      </c>
      <c r="LVY48" s="612" t="s">
        <v>432</v>
      </c>
      <c r="LVZ48" s="612" t="s">
        <v>898</v>
      </c>
      <c r="LWA48" s="612" t="s">
        <v>432</v>
      </c>
      <c r="LWB48" s="612" t="s">
        <v>898</v>
      </c>
      <c r="LWC48" s="612" t="s">
        <v>432</v>
      </c>
      <c r="LWD48" s="612" t="s">
        <v>898</v>
      </c>
      <c r="LWE48" s="612" t="s">
        <v>432</v>
      </c>
      <c r="LWF48" s="612" t="s">
        <v>898</v>
      </c>
      <c r="LWG48" s="612" t="s">
        <v>432</v>
      </c>
      <c r="LWH48" s="612" t="s">
        <v>898</v>
      </c>
      <c r="LWI48" s="612" t="s">
        <v>432</v>
      </c>
      <c r="LWJ48" s="612" t="s">
        <v>898</v>
      </c>
      <c r="LWK48" s="612" t="s">
        <v>432</v>
      </c>
      <c r="LWL48" s="612" t="s">
        <v>898</v>
      </c>
      <c r="LWM48" s="612" t="s">
        <v>432</v>
      </c>
      <c r="LWN48" s="612" t="s">
        <v>898</v>
      </c>
      <c r="LWO48" s="612" t="s">
        <v>432</v>
      </c>
      <c r="LWP48" s="612" t="s">
        <v>898</v>
      </c>
      <c r="LWQ48" s="612" t="s">
        <v>432</v>
      </c>
      <c r="LWR48" s="612" t="s">
        <v>898</v>
      </c>
      <c r="LWS48" s="612" t="s">
        <v>432</v>
      </c>
      <c r="LWT48" s="612" t="s">
        <v>898</v>
      </c>
      <c r="LWU48" s="612" t="s">
        <v>432</v>
      </c>
      <c r="LWV48" s="612" t="s">
        <v>898</v>
      </c>
      <c r="LWW48" s="612" t="s">
        <v>432</v>
      </c>
      <c r="LWX48" s="612" t="s">
        <v>898</v>
      </c>
      <c r="LWY48" s="612" t="s">
        <v>432</v>
      </c>
      <c r="LWZ48" s="612" t="s">
        <v>898</v>
      </c>
      <c r="LXA48" s="612" t="s">
        <v>432</v>
      </c>
      <c r="LXB48" s="612" t="s">
        <v>898</v>
      </c>
      <c r="LXC48" s="612" t="s">
        <v>432</v>
      </c>
      <c r="LXD48" s="612" t="s">
        <v>898</v>
      </c>
      <c r="LXE48" s="612" t="s">
        <v>432</v>
      </c>
      <c r="LXF48" s="612" t="s">
        <v>898</v>
      </c>
      <c r="LXG48" s="612" t="s">
        <v>432</v>
      </c>
      <c r="LXH48" s="612" t="s">
        <v>898</v>
      </c>
      <c r="LXI48" s="612" t="s">
        <v>432</v>
      </c>
      <c r="LXJ48" s="612" t="s">
        <v>898</v>
      </c>
      <c r="LXK48" s="612" t="s">
        <v>432</v>
      </c>
      <c r="LXL48" s="612" t="s">
        <v>898</v>
      </c>
      <c r="LXM48" s="612" t="s">
        <v>432</v>
      </c>
      <c r="LXN48" s="612" t="s">
        <v>898</v>
      </c>
      <c r="LXO48" s="612" t="s">
        <v>432</v>
      </c>
      <c r="LXP48" s="612" t="s">
        <v>898</v>
      </c>
      <c r="LXQ48" s="612" t="s">
        <v>432</v>
      </c>
      <c r="LXR48" s="612" t="s">
        <v>898</v>
      </c>
      <c r="LXS48" s="612" t="s">
        <v>432</v>
      </c>
      <c r="LXT48" s="612" t="s">
        <v>898</v>
      </c>
      <c r="LXU48" s="612" t="s">
        <v>432</v>
      </c>
      <c r="LXV48" s="612" t="s">
        <v>898</v>
      </c>
      <c r="LXW48" s="612" t="s">
        <v>432</v>
      </c>
      <c r="LXX48" s="612" t="s">
        <v>898</v>
      </c>
      <c r="LXY48" s="612" t="s">
        <v>432</v>
      </c>
      <c r="LXZ48" s="612" t="s">
        <v>898</v>
      </c>
      <c r="LYA48" s="612" t="s">
        <v>432</v>
      </c>
      <c r="LYB48" s="612" t="s">
        <v>898</v>
      </c>
      <c r="LYC48" s="612" t="s">
        <v>432</v>
      </c>
      <c r="LYD48" s="612" t="s">
        <v>898</v>
      </c>
      <c r="LYE48" s="612" t="s">
        <v>432</v>
      </c>
      <c r="LYF48" s="612" t="s">
        <v>898</v>
      </c>
      <c r="LYG48" s="612" t="s">
        <v>432</v>
      </c>
      <c r="LYH48" s="612" t="s">
        <v>898</v>
      </c>
      <c r="LYI48" s="612" t="s">
        <v>432</v>
      </c>
      <c r="LYJ48" s="612" t="s">
        <v>898</v>
      </c>
      <c r="LYK48" s="612" t="s">
        <v>432</v>
      </c>
      <c r="LYL48" s="612" t="s">
        <v>898</v>
      </c>
      <c r="LYM48" s="612" t="s">
        <v>432</v>
      </c>
      <c r="LYN48" s="612" t="s">
        <v>898</v>
      </c>
      <c r="LYO48" s="612" t="s">
        <v>432</v>
      </c>
      <c r="LYP48" s="612" t="s">
        <v>898</v>
      </c>
      <c r="LYQ48" s="612" t="s">
        <v>432</v>
      </c>
      <c r="LYR48" s="612" t="s">
        <v>898</v>
      </c>
      <c r="LYS48" s="612" t="s">
        <v>432</v>
      </c>
      <c r="LYT48" s="612" t="s">
        <v>898</v>
      </c>
      <c r="LYU48" s="612" t="s">
        <v>432</v>
      </c>
      <c r="LYV48" s="612" t="s">
        <v>898</v>
      </c>
      <c r="LYW48" s="612" t="s">
        <v>432</v>
      </c>
      <c r="LYX48" s="612" t="s">
        <v>898</v>
      </c>
      <c r="LYY48" s="612" t="s">
        <v>432</v>
      </c>
      <c r="LYZ48" s="612" t="s">
        <v>898</v>
      </c>
      <c r="LZA48" s="612" t="s">
        <v>432</v>
      </c>
      <c r="LZB48" s="612" t="s">
        <v>898</v>
      </c>
      <c r="LZC48" s="612" t="s">
        <v>432</v>
      </c>
      <c r="LZD48" s="612" t="s">
        <v>898</v>
      </c>
      <c r="LZE48" s="612" t="s">
        <v>432</v>
      </c>
      <c r="LZF48" s="612" t="s">
        <v>898</v>
      </c>
      <c r="LZG48" s="612" t="s">
        <v>432</v>
      </c>
      <c r="LZH48" s="612" t="s">
        <v>898</v>
      </c>
      <c r="LZI48" s="612" t="s">
        <v>432</v>
      </c>
      <c r="LZJ48" s="612" t="s">
        <v>898</v>
      </c>
      <c r="LZK48" s="612" t="s">
        <v>432</v>
      </c>
      <c r="LZL48" s="612" t="s">
        <v>898</v>
      </c>
      <c r="LZM48" s="612" t="s">
        <v>432</v>
      </c>
      <c r="LZN48" s="612" t="s">
        <v>898</v>
      </c>
      <c r="LZO48" s="612" t="s">
        <v>432</v>
      </c>
      <c r="LZP48" s="612" t="s">
        <v>898</v>
      </c>
      <c r="LZQ48" s="612" t="s">
        <v>432</v>
      </c>
      <c r="LZR48" s="612" t="s">
        <v>898</v>
      </c>
      <c r="LZS48" s="612" t="s">
        <v>432</v>
      </c>
      <c r="LZT48" s="612" t="s">
        <v>898</v>
      </c>
      <c r="LZU48" s="612" t="s">
        <v>432</v>
      </c>
      <c r="LZV48" s="612" t="s">
        <v>898</v>
      </c>
      <c r="LZW48" s="612" t="s">
        <v>432</v>
      </c>
      <c r="LZX48" s="612" t="s">
        <v>898</v>
      </c>
      <c r="LZY48" s="612" t="s">
        <v>432</v>
      </c>
      <c r="LZZ48" s="612" t="s">
        <v>898</v>
      </c>
      <c r="MAA48" s="612" t="s">
        <v>432</v>
      </c>
      <c r="MAB48" s="612" t="s">
        <v>898</v>
      </c>
      <c r="MAC48" s="612" t="s">
        <v>432</v>
      </c>
      <c r="MAD48" s="612" t="s">
        <v>898</v>
      </c>
      <c r="MAE48" s="612" t="s">
        <v>432</v>
      </c>
      <c r="MAF48" s="612" t="s">
        <v>898</v>
      </c>
      <c r="MAG48" s="612" t="s">
        <v>432</v>
      </c>
      <c r="MAH48" s="612" t="s">
        <v>898</v>
      </c>
      <c r="MAI48" s="612" t="s">
        <v>432</v>
      </c>
      <c r="MAJ48" s="612" t="s">
        <v>898</v>
      </c>
      <c r="MAK48" s="612" t="s">
        <v>432</v>
      </c>
      <c r="MAL48" s="612" t="s">
        <v>898</v>
      </c>
      <c r="MAM48" s="612" t="s">
        <v>432</v>
      </c>
      <c r="MAN48" s="612" t="s">
        <v>898</v>
      </c>
      <c r="MAO48" s="612" t="s">
        <v>432</v>
      </c>
      <c r="MAP48" s="612" t="s">
        <v>898</v>
      </c>
      <c r="MAQ48" s="612" t="s">
        <v>432</v>
      </c>
      <c r="MAR48" s="612" t="s">
        <v>898</v>
      </c>
      <c r="MAS48" s="612" t="s">
        <v>432</v>
      </c>
      <c r="MAT48" s="612" t="s">
        <v>898</v>
      </c>
      <c r="MAU48" s="612" t="s">
        <v>432</v>
      </c>
      <c r="MAV48" s="612" t="s">
        <v>898</v>
      </c>
      <c r="MAW48" s="612" t="s">
        <v>432</v>
      </c>
      <c r="MAX48" s="612" t="s">
        <v>898</v>
      </c>
      <c r="MAY48" s="612" t="s">
        <v>432</v>
      </c>
      <c r="MAZ48" s="612" t="s">
        <v>898</v>
      </c>
      <c r="MBA48" s="612" t="s">
        <v>432</v>
      </c>
      <c r="MBB48" s="612" t="s">
        <v>898</v>
      </c>
      <c r="MBC48" s="612" t="s">
        <v>432</v>
      </c>
      <c r="MBD48" s="612" t="s">
        <v>898</v>
      </c>
      <c r="MBE48" s="612" t="s">
        <v>432</v>
      </c>
      <c r="MBF48" s="612" t="s">
        <v>898</v>
      </c>
      <c r="MBG48" s="612" t="s">
        <v>432</v>
      </c>
      <c r="MBH48" s="612" t="s">
        <v>898</v>
      </c>
      <c r="MBI48" s="612" t="s">
        <v>432</v>
      </c>
      <c r="MBJ48" s="612" t="s">
        <v>898</v>
      </c>
      <c r="MBK48" s="612" t="s">
        <v>432</v>
      </c>
      <c r="MBL48" s="612" t="s">
        <v>898</v>
      </c>
      <c r="MBM48" s="612" t="s">
        <v>432</v>
      </c>
      <c r="MBN48" s="612" t="s">
        <v>898</v>
      </c>
      <c r="MBO48" s="612" t="s">
        <v>432</v>
      </c>
      <c r="MBP48" s="612" t="s">
        <v>898</v>
      </c>
      <c r="MBQ48" s="612" t="s">
        <v>432</v>
      </c>
      <c r="MBR48" s="612" t="s">
        <v>898</v>
      </c>
      <c r="MBS48" s="612" t="s">
        <v>432</v>
      </c>
      <c r="MBT48" s="612" t="s">
        <v>898</v>
      </c>
      <c r="MBU48" s="612" t="s">
        <v>432</v>
      </c>
      <c r="MBV48" s="612" t="s">
        <v>898</v>
      </c>
      <c r="MBW48" s="612" t="s">
        <v>432</v>
      </c>
      <c r="MBX48" s="612" t="s">
        <v>898</v>
      </c>
      <c r="MBY48" s="612" t="s">
        <v>432</v>
      </c>
      <c r="MBZ48" s="612" t="s">
        <v>898</v>
      </c>
      <c r="MCA48" s="612" t="s">
        <v>432</v>
      </c>
      <c r="MCB48" s="612" t="s">
        <v>898</v>
      </c>
      <c r="MCC48" s="612" t="s">
        <v>432</v>
      </c>
      <c r="MCD48" s="612" t="s">
        <v>898</v>
      </c>
      <c r="MCE48" s="612" t="s">
        <v>432</v>
      </c>
      <c r="MCF48" s="612" t="s">
        <v>898</v>
      </c>
      <c r="MCG48" s="612" t="s">
        <v>432</v>
      </c>
      <c r="MCH48" s="612" t="s">
        <v>898</v>
      </c>
      <c r="MCI48" s="612" t="s">
        <v>432</v>
      </c>
      <c r="MCJ48" s="612" t="s">
        <v>898</v>
      </c>
      <c r="MCK48" s="612" t="s">
        <v>432</v>
      </c>
      <c r="MCL48" s="612" t="s">
        <v>898</v>
      </c>
      <c r="MCM48" s="612" t="s">
        <v>432</v>
      </c>
      <c r="MCN48" s="612" t="s">
        <v>898</v>
      </c>
      <c r="MCO48" s="612" t="s">
        <v>432</v>
      </c>
      <c r="MCP48" s="612" t="s">
        <v>898</v>
      </c>
      <c r="MCQ48" s="612" t="s">
        <v>432</v>
      </c>
      <c r="MCR48" s="612" t="s">
        <v>898</v>
      </c>
      <c r="MCS48" s="612" t="s">
        <v>432</v>
      </c>
      <c r="MCT48" s="612" t="s">
        <v>898</v>
      </c>
      <c r="MCU48" s="612" t="s">
        <v>432</v>
      </c>
      <c r="MCV48" s="612" t="s">
        <v>898</v>
      </c>
      <c r="MCW48" s="612" t="s">
        <v>432</v>
      </c>
      <c r="MCX48" s="612" t="s">
        <v>898</v>
      </c>
      <c r="MCY48" s="612" t="s">
        <v>432</v>
      </c>
      <c r="MCZ48" s="612" t="s">
        <v>898</v>
      </c>
      <c r="MDA48" s="612" t="s">
        <v>432</v>
      </c>
      <c r="MDB48" s="612" t="s">
        <v>898</v>
      </c>
      <c r="MDC48" s="612" t="s">
        <v>432</v>
      </c>
      <c r="MDD48" s="612" t="s">
        <v>898</v>
      </c>
      <c r="MDE48" s="612" t="s">
        <v>432</v>
      </c>
      <c r="MDF48" s="612" t="s">
        <v>898</v>
      </c>
      <c r="MDG48" s="612" t="s">
        <v>432</v>
      </c>
      <c r="MDH48" s="612" t="s">
        <v>898</v>
      </c>
      <c r="MDI48" s="612" t="s">
        <v>432</v>
      </c>
      <c r="MDJ48" s="612" t="s">
        <v>898</v>
      </c>
      <c r="MDK48" s="612" t="s">
        <v>432</v>
      </c>
      <c r="MDL48" s="612" t="s">
        <v>898</v>
      </c>
      <c r="MDM48" s="612" t="s">
        <v>432</v>
      </c>
      <c r="MDN48" s="612" t="s">
        <v>898</v>
      </c>
      <c r="MDO48" s="612" t="s">
        <v>432</v>
      </c>
      <c r="MDP48" s="612" t="s">
        <v>898</v>
      </c>
      <c r="MDQ48" s="612" t="s">
        <v>432</v>
      </c>
      <c r="MDR48" s="612" t="s">
        <v>898</v>
      </c>
      <c r="MDS48" s="612" t="s">
        <v>432</v>
      </c>
      <c r="MDT48" s="612" t="s">
        <v>898</v>
      </c>
      <c r="MDU48" s="612" t="s">
        <v>432</v>
      </c>
      <c r="MDV48" s="612" t="s">
        <v>898</v>
      </c>
      <c r="MDW48" s="612" t="s">
        <v>432</v>
      </c>
      <c r="MDX48" s="612" t="s">
        <v>898</v>
      </c>
      <c r="MDY48" s="612" t="s">
        <v>432</v>
      </c>
      <c r="MDZ48" s="612" t="s">
        <v>898</v>
      </c>
      <c r="MEA48" s="612" t="s">
        <v>432</v>
      </c>
      <c r="MEB48" s="612" t="s">
        <v>898</v>
      </c>
      <c r="MEC48" s="612" t="s">
        <v>432</v>
      </c>
      <c r="MED48" s="612" t="s">
        <v>898</v>
      </c>
      <c r="MEE48" s="612" t="s">
        <v>432</v>
      </c>
      <c r="MEF48" s="612" t="s">
        <v>898</v>
      </c>
      <c r="MEG48" s="612" t="s">
        <v>432</v>
      </c>
      <c r="MEH48" s="612" t="s">
        <v>898</v>
      </c>
      <c r="MEI48" s="612" t="s">
        <v>432</v>
      </c>
      <c r="MEJ48" s="612" t="s">
        <v>898</v>
      </c>
      <c r="MEK48" s="612" t="s">
        <v>432</v>
      </c>
      <c r="MEL48" s="612" t="s">
        <v>898</v>
      </c>
      <c r="MEM48" s="612" t="s">
        <v>432</v>
      </c>
      <c r="MEN48" s="612" t="s">
        <v>898</v>
      </c>
      <c r="MEO48" s="612" t="s">
        <v>432</v>
      </c>
      <c r="MEP48" s="612" t="s">
        <v>898</v>
      </c>
      <c r="MEQ48" s="612" t="s">
        <v>432</v>
      </c>
      <c r="MER48" s="612" t="s">
        <v>898</v>
      </c>
      <c r="MES48" s="612" t="s">
        <v>432</v>
      </c>
      <c r="MET48" s="612" t="s">
        <v>898</v>
      </c>
      <c r="MEU48" s="612" t="s">
        <v>432</v>
      </c>
      <c r="MEV48" s="612" t="s">
        <v>898</v>
      </c>
      <c r="MEW48" s="612" t="s">
        <v>432</v>
      </c>
      <c r="MEX48" s="612" t="s">
        <v>898</v>
      </c>
      <c r="MEY48" s="612" t="s">
        <v>432</v>
      </c>
      <c r="MEZ48" s="612" t="s">
        <v>898</v>
      </c>
      <c r="MFA48" s="612" t="s">
        <v>432</v>
      </c>
      <c r="MFB48" s="612" t="s">
        <v>898</v>
      </c>
      <c r="MFC48" s="612" t="s">
        <v>432</v>
      </c>
      <c r="MFD48" s="612" t="s">
        <v>898</v>
      </c>
      <c r="MFE48" s="612" t="s">
        <v>432</v>
      </c>
      <c r="MFF48" s="612" t="s">
        <v>898</v>
      </c>
      <c r="MFG48" s="612" t="s">
        <v>432</v>
      </c>
      <c r="MFH48" s="612" t="s">
        <v>898</v>
      </c>
      <c r="MFI48" s="612" t="s">
        <v>432</v>
      </c>
      <c r="MFJ48" s="612" t="s">
        <v>898</v>
      </c>
      <c r="MFK48" s="612" t="s">
        <v>432</v>
      </c>
      <c r="MFL48" s="612" t="s">
        <v>898</v>
      </c>
      <c r="MFM48" s="612" t="s">
        <v>432</v>
      </c>
      <c r="MFN48" s="612" t="s">
        <v>898</v>
      </c>
      <c r="MFO48" s="612" t="s">
        <v>432</v>
      </c>
      <c r="MFP48" s="612" t="s">
        <v>898</v>
      </c>
      <c r="MFQ48" s="612" t="s">
        <v>432</v>
      </c>
      <c r="MFR48" s="612" t="s">
        <v>898</v>
      </c>
      <c r="MFS48" s="612" t="s">
        <v>432</v>
      </c>
      <c r="MFT48" s="612" t="s">
        <v>898</v>
      </c>
      <c r="MFU48" s="612" t="s">
        <v>432</v>
      </c>
      <c r="MFV48" s="612" t="s">
        <v>898</v>
      </c>
      <c r="MFW48" s="612" t="s">
        <v>432</v>
      </c>
      <c r="MFX48" s="612" t="s">
        <v>898</v>
      </c>
      <c r="MFY48" s="612" t="s">
        <v>432</v>
      </c>
      <c r="MFZ48" s="612" t="s">
        <v>898</v>
      </c>
      <c r="MGA48" s="612" t="s">
        <v>432</v>
      </c>
      <c r="MGB48" s="612" t="s">
        <v>898</v>
      </c>
      <c r="MGC48" s="612" t="s">
        <v>432</v>
      </c>
      <c r="MGD48" s="612" t="s">
        <v>898</v>
      </c>
      <c r="MGE48" s="612" t="s">
        <v>432</v>
      </c>
      <c r="MGF48" s="612" t="s">
        <v>898</v>
      </c>
      <c r="MGG48" s="612" t="s">
        <v>432</v>
      </c>
      <c r="MGH48" s="612" t="s">
        <v>898</v>
      </c>
      <c r="MGI48" s="612" t="s">
        <v>432</v>
      </c>
      <c r="MGJ48" s="612" t="s">
        <v>898</v>
      </c>
      <c r="MGK48" s="612" t="s">
        <v>432</v>
      </c>
      <c r="MGL48" s="612" t="s">
        <v>898</v>
      </c>
      <c r="MGM48" s="612" t="s">
        <v>432</v>
      </c>
      <c r="MGN48" s="612" t="s">
        <v>898</v>
      </c>
      <c r="MGO48" s="612" t="s">
        <v>432</v>
      </c>
      <c r="MGP48" s="612" t="s">
        <v>898</v>
      </c>
      <c r="MGQ48" s="612" t="s">
        <v>432</v>
      </c>
      <c r="MGR48" s="612" t="s">
        <v>898</v>
      </c>
      <c r="MGS48" s="612" t="s">
        <v>432</v>
      </c>
      <c r="MGT48" s="612" t="s">
        <v>898</v>
      </c>
      <c r="MGU48" s="612" t="s">
        <v>432</v>
      </c>
      <c r="MGV48" s="612" t="s">
        <v>898</v>
      </c>
      <c r="MGW48" s="612" t="s">
        <v>432</v>
      </c>
      <c r="MGX48" s="612" t="s">
        <v>898</v>
      </c>
      <c r="MGY48" s="612" t="s">
        <v>432</v>
      </c>
      <c r="MGZ48" s="612" t="s">
        <v>898</v>
      </c>
      <c r="MHA48" s="612" t="s">
        <v>432</v>
      </c>
      <c r="MHB48" s="612" t="s">
        <v>898</v>
      </c>
      <c r="MHC48" s="612" t="s">
        <v>432</v>
      </c>
      <c r="MHD48" s="612" t="s">
        <v>898</v>
      </c>
      <c r="MHE48" s="612" t="s">
        <v>432</v>
      </c>
      <c r="MHF48" s="612" t="s">
        <v>898</v>
      </c>
      <c r="MHG48" s="612" t="s">
        <v>432</v>
      </c>
      <c r="MHH48" s="612" t="s">
        <v>898</v>
      </c>
      <c r="MHI48" s="612" t="s">
        <v>432</v>
      </c>
      <c r="MHJ48" s="612" t="s">
        <v>898</v>
      </c>
      <c r="MHK48" s="612" t="s">
        <v>432</v>
      </c>
      <c r="MHL48" s="612" t="s">
        <v>898</v>
      </c>
      <c r="MHM48" s="612" t="s">
        <v>432</v>
      </c>
      <c r="MHN48" s="612" t="s">
        <v>898</v>
      </c>
      <c r="MHO48" s="612" t="s">
        <v>432</v>
      </c>
      <c r="MHP48" s="612" t="s">
        <v>898</v>
      </c>
      <c r="MHQ48" s="612" t="s">
        <v>432</v>
      </c>
      <c r="MHR48" s="612" t="s">
        <v>898</v>
      </c>
      <c r="MHS48" s="612" t="s">
        <v>432</v>
      </c>
      <c r="MHT48" s="612" t="s">
        <v>898</v>
      </c>
      <c r="MHU48" s="612" t="s">
        <v>432</v>
      </c>
      <c r="MHV48" s="612" t="s">
        <v>898</v>
      </c>
      <c r="MHW48" s="612" t="s">
        <v>432</v>
      </c>
      <c r="MHX48" s="612" t="s">
        <v>898</v>
      </c>
      <c r="MHY48" s="612" t="s">
        <v>432</v>
      </c>
      <c r="MHZ48" s="612" t="s">
        <v>898</v>
      </c>
      <c r="MIA48" s="612" t="s">
        <v>432</v>
      </c>
      <c r="MIB48" s="612" t="s">
        <v>898</v>
      </c>
      <c r="MIC48" s="612" t="s">
        <v>432</v>
      </c>
      <c r="MID48" s="612" t="s">
        <v>898</v>
      </c>
      <c r="MIE48" s="612" t="s">
        <v>432</v>
      </c>
      <c r="MIF48" s="612" t="s">
        <v>898</v>
      </c>
      <c r="MIG48" s="612" t="s">
        <v>432</v>
      </c>
      <c r="MIH48" s="612" t="s">
        <v>898</v>
      </c>
      <c r="MII48" s="612" t="s">
        <v>432</v>
      </c>
      <c r="MIJ48" s="612" t="s">
        <v>898</v>
      </c>
      <c r="MIK48" s="612" t="s">
        <v>432</v>
      </c>
      <c r="MIL48" s="612" t="s">
        <v>898</v>
      </c>
      <c r="MIM48" s="612" t="s">
        <v>432</v>
      </c>
      <c r="MIN48" s="612" t="s">
        <v>898</v>
      </c>
      <c r="MIO48" s="612" t="s">
        <v>432</v>
      </c>
      <c r="MIP48" s="612" t="s">
        <v>898</v>
      </c>
      <c r="MIQ48" s="612" t="s">
        <v>432</v>
      </c>
      <c r="MIR48" s="612" t="s">
        <v>898</v>
      </c>
      <c r="MIS48" s="612" t="s">
        <v>432</v>
      </c>
      <c r="MIT48" s="612" t="s">
        <v>898</v>
      </c>
      <c r="MIU48" s="612" t="s">
        <v>432</v>
      </c>
      <c r="MIV48" s="612" t="s">
        <v>898</v>
      </c>
      <c r="MIW48" s="612" t="s">
        <v>432</v>
      </c>
      <c r="MIX48" s="612" t="s">
        <v>898</v>
      </c>
      <c r="MIY48" s="612" t="s">
        <v>432</v>
      </c>
      <c r="MIZ48" s="612" t="s">
        <v>898</v>
      </c>
      <c r="MJA48" s="612" t="s">
        <v>432</v>
      </c>
      <c r="MJB48" s="612" t="s">
        <v>898</v>
      </c>
      <c r="MJC48" s="612" t="s">
        <v>432</v>
      </c>
      <c r="MJD48" s="612" t="s">
        <v>898</v>
      </c>
      <c r="MJE48" s="612" t="s">
        <v>432</v>
      </c>
      <c r="MJF48" s="612" t="s">
        <v>898</v>
      </c>
      <c r="MJG48" s="612" t="s">
        <v>432</v>
      </c>
      <c r="MJH48" s="612" t="s">
        <v>898</v>
      </c>
      <c r="MJI48" s="612" t="s">
        <v>432</v>
      </c>
      <c r="MJJ48" s="612" t="s">
        <v>898</v>
      </c>
      <c r="MJK48" s="612" t="s">
        <v>432</v>
      </c>
      <c r="MJL48" s="612" t="s">
        <v>898</v>
      </c>
      <c r="MJM48" s="612" t="s">
        <v>432</v>
      </c>
      <c r="MJN48" s="612" t="s">
        <v>898</v>
      </c>
      <c r="MJO48" s="612" t="s">
        <v>432</v>
      </c>
      <c r="MJP48" s="612" t="s">
        <v>898</v>
      </c>
      <c r="MJQ48" s="612" t="s">
        <v>432</v>
      </c>
      <c r="MJR48" s="612" t="s">
        <v>898</v>
      </c>
      <c r="MJS48" s="612" t="s">
        <v>432</v>
      </c>
      <c r="MJT48" s="612" t="s">
        <v>898</v>
      </c>
      <c r="MJU48" s="612" t="s">
        <v>432</v>
      </c>
      <c r="MJV48" s="612" t="s">
        <v>898</v>
      </c>
      <c r="MJW48" s="612" t="s">
        <v>432</v>
      </c>
      <c r="MJX48" s="612" t="s">
        <v>898</v>
      </c>
      <c r="MJY48" s="612" t="s">
        <v>432</v>
      </c>
      <c r="MJZ48" s="612" t="s">
        <v>898</v>
      </c>
      <c r="MKA48" s="612" t="s">
        <v>432</v>
      </c>
      <c r="MKB48" s="612" t="s">
        <v>898</v>
      </c>
      <c r="MKC48" s="612" t="s">
        <v>432</v>
      </c>
      <c r="MKD48" s="612" t="s">
        <v>898</v>
      </c>
      <c r="MKE48" s="612" t="s">
        <v>432</v>
      </c>
      <c r="MKF48" s="612" t="s">
        <v>898</v>
      </c>
      <c r="MKG48" s="612" t="s">
        <v>432</v>
      </c>
      <c r="MKH48" s="612" t="s">
        <v>898</v>
      </c>
      <c r="MKI48" s="612" t="s">
        <v>432</v>
      </c>
      <c r="MKJ48" s="612" t="s">
        <v>898</v>
      </c>
      <c r="MKK48" s="612" t="s">
        <v>432</v>
      </c>
      <c r="MKL48" s="612" t="s">
        <v>898</v>
      </c>
      <c r="MKM48" s="612" t="s">
        <v>432</v>
      </c>
      <c r="MKN48" s="612" t="s">
        <v>898</v>
      </c>
      <c r="MKO48" s="612" t="s">
        <v>432</v>
      </c>
      <c r="MKP48" s="612" t="s">
        <v>898</v>
      </c>
      <c r="MKQ48" s="612" t="s">
        <v>432</v>
      </c>
      <c r="MKR48" s="612" t="s">
        <v>898</v>
      </c>
      <c r="MKS48" s="612" t="s">
        <v>432</v>
      </c>
      <c r="MKT48" s="612" t="s">
        <v>898</v>
      </c>
      <c r="MKU48" s="612" t="s">
        <v>432</v>
      </c>
      <c r="MKV48" s="612" t="s">
        <v>898</v>
      </c>
      <c r="MKW48" s="612" t="s">
        <v>432</v>
      </c>
      <c r="MKX48" s="612" t="s">
        <v>898</v>
      </c>
      <c r="MKY48" s="612" t="s">
        <v>432</v>
      </c>
      <c r="MKZ48" s="612" t="s">
        <v>898</v>
      </c>
      <c r="MLA48" s="612" t="s">
        <v>432</v>
      </c>
      <c r="MLB48" s="612" t="s">
        <v>898</v>
      </c>
      <c r="MLC48" s="612" t="s">
        <v>432</v>
      </c>
      <c r="MLD48" s="612" t="s">
        <v>898</v>
      </c>
      <c r="MLE48" s="612" t="s">
        <v>432</v>
      </c>
      <c r="MLF48" s="612" t="s">
        <v>898</v>
      </c>
      <c r="MLG48" s="612" t="s">
        <v>432</v>
      </c>
      <c r="MLH48" s="612" t="s">
        <v>898</v>
      </c>
      <c r="MLI48" s="612" t="s">
        <v>432</v>
      </c>
      <c r="MLJ48" s="612" t="s">
        <v>898</v>
      </c>
      <c r="MLK48" s="612" t="s">
        <v>432</v>
      </c>
      <c r="MLL48" s="612" t="s">
        <v>898</v>
      </c>
      <c r="MLM48" s="612" t="s">
        <v>432</v>
      </c>
      <c r="MLN48" s="612" t="s">
        <v>898</v>
      </c>
      <c r="MLO48" s="612" t="s">
        <v>432</v>
      </c>
      <c r="MLP48" s="612" t="s">
        <v>898</v>
      </c>
      <c r="MLQ48" s="612" t="s">
        <v>432</v>
      </c>
      <c r="MLR48" s="612" t="s">
        <v>898</v>
      </c>
      <c r="MLS48" s="612" t="s">
        <v>432</v>
      </c>
      <c r="MLT48" s="612" t="s">
        <v>898</v>
      </c>
      <c r="MLU48" s="612" t="s">
        <v>432</v>
      </c>
      <c r="MLV48" s="612" t="s">
        <v>898</v>
      </c>
      <c r="MLW48" s="612" t="s">
        <v>432</v>
      </c>
      <c r="MLX48" s="612" t="s">
        <v>898</v>
      </c>
      <c r="MLY48" s="612" t="s">
        <v>432</v>
      </c>
      <c r="MLZ48" s="612" t="s">
        <v>898</v>
      </c>
      <c r="MMA48" s="612" t="s">
        <v>432</v>
      </c>
      <c r="MMB48" s="612" t="s">
        <v>898</v>
      </c>
      <c r="MMC48" s="612" t="s">
        <v>432</v>
      </c>
      <c r="MMD48" s="612" t="s">
        <v>898</v>
      </c>
      <c r="MME48" s="612" t="s">
        <v>432</v>
      </c>
      <c r="MMF48" s="612" t="s">
        <v>898</v>
      </c>
      <c r="MMG48" s="612" t="s">
        <v>432</v>
      </c>
      <c r="MMH48" s="612" t="s">
        <v>898</v>
      </c>
      <c r="MMI48" s="612" t="s">
        <v>432</v>
      </c>
      <c r="MMJ48" s="612" t="s">
        <v>898</v>
      </c>
      <c r="MMK48" s="612" t="s">
        <v>432</v>
      </c>
      <c r="MML48" s="612" t="s">
        <v>898</v>
      </c>
      <c r="MMM48" s="612" t="s">
        <v>432</v>
      </c>
      <c r="MMN48" s="612" t="s">
        <v>898</v>
      </c>
      <c r="MMO48" s="612" t="s">
        <v>432</v>
      </c>
      <c r="MMP48" s="612" t="s">
        <v>898</v>
      </c>
      <c r="MMQ48" s="612" t="s">
        <v>432</v>
      </c>
      <c r="MMR48" s="612" t="s">
        <v>898</v>
      </c>
      <c r="MMS48" s="612" t="s">
        <v>432</v>
      </c>
      <c r="MMT48" s="612" t="s">
        <v>898</v>
      </c>
      <c r="MMU48" s="612" t="s">
        <v>432</v>
      </c>
      <c r="MMV48" s="612" t="s">
        <v>898</v>
      </c>
      <c r="MMW48" s="612" t="s">
        <v>432</v>
      </c>
      <c r="MMX48" s="612" t="s">
        <v>898</v>
      </c>
      <c r="MMY48" s="612" t="s">
        <v>432</v>
      </c>
      <c r="MMZ48" s="612" t="s">
        <v>898</v>
      </c>
      <c r="MNA48" s="612" t="s">
        <v>432</v>
      </c>
      <c r="MNB48" s="612" t="s">
        <v>898</v>
      </c>
      <c r="MNC48" s="612" t="s">
        <v>432</v>
      </c>
      <c r="MND48" s="612" t="s">
        <v>898</v>
      </c>
      <c r="MNE48" s="612" t="s">
        <v>432</v>
      </c>
      <c r="MNF48" s="612" t="s">
        <v>898</v>
      </c>
      <c r="MNG48" s="612" t="s">
        <v>432</v>
      </c>
      <c r="MNH48" s="612" t="s">
        <v>898</v>
      </c>
      <c r="MNI48" s="612" t="s">
        <v>432</v>
      </c>
      <c r="MNJ48" s="612" t="s">
        <v>898</v>
      </c>
      <c r="MNK48" s="612" t="s">
        <v>432</v>
      </c>
      <c r="MNL48" s="612" t="s">
        <v>898</v>
      </c>
      <c r="MNM48" s="612" t="s">
        <v>432</v>
      </c>
      <c r="MNN48" s="612" t="s">
        <v>898</v>
      </c>
      <c r="MNO48" s="612" t="s">
        <v>432</v>
      </c>
      <c r="MNP48" s="612" t="s">
        <v>898</v>
      </c>
      <c r="MNQ48" s="612" t="s">
        <v>432</v>
      </c>
      <c r="MNR48" s="612" t="s">
        <v>898</v>
      </c>
      <c r="MNS48" s="612" t="s">
        <v>432</v>
      </c>
      <c r="MNT48" s="612" t="s">
        <v>898</v>
      </c>
      <c r="MNU48" s="612" t="s">
        <v>432</v>
      </c>
      <c r="MNV48" s="612" t="s">
        <v>898</v>
      </c>
      <c r="MNW48" s="612" t="s">
        <v>432</v>
      </c>
      <c r="MNX48" s="612" t="s">
        <v>898</v>
      </c>
      <c r="MNY48" s="612" t="s">
        <v>432</v>
      </c>
      <c r="MNZ48" s="612" t="s">
        <v>898</v>
      </c>
      <c r="MOA48" s="612" t="s">
        <v>432</v>
      </c>
      <c r="MOB48" s="612" t="s">
        <v>898</v>
      </c>
      <c r="MOC48" s="612" t="s">
        <v>432</v>
      </c>
      <c r="MOD48" s="612" t="s">
        <v>898</v>
      </c>
      <c r="MOE48" s="612" t="s">
        <v>432</v>
      </c>
      <c r="MOF48" s="612" t="s">
        <v>898</v>
      </c>
      <c r="MOG48" s="612" t="s">
        <v>432</v>
      </c>
      <c r="MOH48" s="612" t="s">
        <v>898</v>
      </c>
      <c r="MOI48" s="612" t="s">
        <v>432</v>
      </c>
      <c r="MOJ48" s="612" t="s">
        <v>898</v>
      </c>
      <c r="MOK48" s="612" t="s">
        <v>432</v>
      </c>
      <c r="MOL48" s="612" t="s">
        <v>898</v>
      </c>
      <c r="MOM48" s="612" t="s">
        <v>432</v>
      </c>
      <c r="MON48" s="612" t="s">
        <v>898</v>
      </c>
      <c r="MOO48" s="612" t="s">
        <v>432</v>
      </c>
      <c r="MOP48" s="612" t="s">
        <v>898</v>
      </c>
      <c r="MOQ48" s="612" t="s">
        <v>432</v>
      </c>
      <c r="MOR48" s="612" t="s">
        <v>898</v>
      </c>
      <c r="MOS48" s="612" t="s">
        <v>432</v>
      </c>
      <c r="MOT48" s="612" t="s">
        <v>898</v>
      </c>
      <c r="MOU48" s="612" t="s">
        <v>432</v>
      </c>
      <c r="MOV48" s="612" t="s">
        <v>898</v>
      </c>
      <c r="MOW48" s="612" t="s">
        <v>432</v>
      </c>
      <c r="MOX48" s="612" t="s">
        <v>898</v>
      </c>
      <c r="MOY48" s="612" t="s">
        <v>432</v>
      </c>
      <c r="MOZ48" s="612" t="s">
        <v>898</v>
      </c>
      <c r="MPA48" s="612" t="s">
        <v>432</v>
      </c>
      <c r="MPB48" s="612" t="s">
        <v>898</v>
      </c>
      <c r="MPC48" s="612" t="s">
        <v>432</v>
      </c>
      <c r="MPD48" s="612" t="s">
        <v>898</v>
      </c>
      <c r="MPE48" s="612" t="s">
        <v>432</v>
      </c>
      <c r="MPF48" s="612" t="s">
        <v>898</v>
      </c>
      <c r="MPG48" s="612" t="s">
        <v>432</v>
      </c>
      <c r="MPH48" s="612" t="s">
        <v>898</v>
      </c>
      <c r="MPI48" s="612" t="s">
        <v>432</v>
      </c>
      <c r="MPJ48" s="612" t="s">
        <v>898</v>
      </c>
      <c r="MPK48" s="612" t="s">
        <v>432</v>
      </c>
      <c r="MPL48" s="612" t="s">
        <v>898</v>
      </c>
      <c r="MPM48" s="612" t="s">
        <v>432</v>
      </c>
      <c r="MPN48" s="612" t="s">
        <v>898</v>
      </c>
      <c r="MPO48" s="612" t="s">
        <v>432</v>
      </c>
      <c r="MPP48" s="612" t="s">
        <v>898</v>
      </c>
      <c r="MPQ48" s="612" t="s">
        <v>432</v>
      </c>
      <c r="MPR48" s="612" t="s">
        <v>898</v>
      </c>
      <c r="MPS48" s="612" t="s">
        <v>432</v>
      </c>
      <c r="MPT48" s="612" t="s">
        <v>898</v>
      </c>
      <c r="MPU48" s="612" t="s">
        <v>432</v>
      </c>
      <c r="MPV48" s="612" t="s">
        <v>898</v>
      </c>
      <c r="MPW48" s="612" t="s">
        <v>432</v>
      </c>
      <c r="MPX48" s="612" t="s">
        <v>898</v>
      </c>
      <c r="MPY48" s="612" t="s">
        <v>432</v>
      </c>
      <c r="MPZ48" s="612" t="s">
        <v>898</v>
      </c>
      <c r="MQA48" s="612" t="s">
        <v>432</v>
      </c>
      <c r="MQB48" s="612" t="s">
        <v>898</v>
      </c>
      <c r="MQC48" s="612" t="s">
        <v>432</v>
      </c>
      <c r="MQD48" s="612" t="s">
        <v>898</v>
      </c>
      <c r="MQE48" s="612" t="s">
        <v>432</v>
      </c>
      <c r="MQF48" s="612" t="s">
        <v>898</v>
      </c>
      <c r="MQG48" s="612" t="s">
        <v>432</v>
      </c>
      <c r="MQH48" s="612" t="s">
        <v>898</v>
      </c>
      <c r="MQI48" s="612" t="s">
        <v>432</v>
      </c>
      <c r="MQJ48" s="612" t="s">
        <v>898</v>
      </c>
      <c r="MQK48" s="612" t="s">
        <v>432</v>
      </c>
      <c r="MQL48" s="612" t="s">
        <v>898</v>
      </c>
      <c r="MQM48" s="612" t="s">
        <v>432</v>
      </c>
      <c r="MQN48" s="612" t="s">
        <v>898</v>
      </c>
      <c r="MQO48" s="612" t="s">
        <v>432</v>
      </c>
      <c r="MQP48" s="612" t="s">
        <v>898</v>
      </c>
      <c r="MQQ48" s="612" t="s">
        <v>432</v>
      </c>
      <c r="MQR48" s="612" t="s">
        <v>898</v>
      </c>
      <c r="MQS48" s="612" t="s">
        <v>432</v>
      </c>
      <c r="MQT48" s="612" t="s">
        <v>898</v>
      </c>
      <c r="MQU48" s="612" t="s">
        <v>432</v>
      </c>
      <c r="MQV48" s="612" t="s">
        <v>898</v>
      </c>
      <c r="MQW48" s="612" t="s">
        <v>432</v>
      </c>
      <c r="MQX48" s="612" t="s">
        <v>898</v>
      </c>
      <c r="MQY48" s="612" t="s">
        <v>432</v>
      </c>
      <c r="MQZ48" s="612" t="s">
        <v>898</v>
      </c>
      <c r="MRA48" s="612" t="s">
        <v>432</v>
      </c>
      <c r="MRB48" s="612" t="s">
        <v>898</v>
      </c>
      <c r="MRC48" s="612" t="s">
        <v>432</v>
      </c>
      <c r="MRD48" s="612" t="s">
        <v>898</v>
      </c>
      <c r="MRE48" s="612" t="s">
        <v>432</v>
      </c>
      <c r="MRF48" s="612" t="s">
        <v>898</v>
      </c>
      <c r="MRG48" s="612" t="s">
        <v>432</v>
      </c>
      <c r="MRH48" s="612" t="s">
        <v>898</v>
      </c>
      <c r="MRI48" s="612" t="s">
        <v>432</v>
      </c>
      <c r="MRJ48" s="612" t="s">
        <v>898</v>
      </c>
      <c r="MRK48" s="612" t="s">
        <v>432</v>
      </c>
      <c r="MRL48" s="612" t="s">
        <v>898</v>
      </c>
      <c r="MRM48" s="612" t="s">
        <v>432</v>
      </c>
      <c r="MRN48" s="612" t="s">
        <v>898</v>
      </c>
      <c r="MRO48" s="612" t="s">
        <v>432</v>
      </c>
      <c r="MRP48" s="612" t="s">
        <v>898</v>
      </c>
      <c r="MRQ48" s="612" t="s">
        <v>432</v>
      </c>
      <c r="MRR48" s="612" t="s">
        <v>898</v>
      </c>
      <c r="MRS48" s="612" t="s">
        <v>432</v>
      </c>
      <c r="MRT48" s="612" t="s">
        <v>898</v>
      </c>
      <c r="MRU48" s="612" t="s">
        <v>432</v>
      </c>
      <c r="MRV48" s="612" t="s">
        <v>898</v>
      </c>
      <c r="MRW48" s="612" t="s">
        <v>432</v>
      </c>
      <c r="MRX48" s="612" t="s">
        <v>898</v>
      </c>
      <c r="MRY48" s="612" t="s">
        <v>432</v>
      </c>
      <c r="MRZ48" s="612" t="s">
        <v>898</v>
      </c>
      <c r="MSA48" s="612" t="s">
        <v>432</v>
      </c>
      <c r="MSB48" s="612" t="s">
        <v>898</v>
      </c>
      <c r="MSC48" s="612" t="s">
        <v>432</v>
      </c>
      <c r="MSD48" s="612" t="s">
        <v>898</v>
      </c>
      <c r="MSE48" s="612" t="s">
        <v>432</v>
      </c>
      <c r="MSF48" s="612" t="s">
        <v>898</v>
      </c>
      <c r="MSG48" s="612" t="s">
        <v>432</v>
      </c>
      <c r="MSH48" s="612" t="s">
        <v>898</v>
      </c>
      <c r="MSI48" s="612" t="s">
        <v>432</v>
      </c>
      <c r="MSJ48" s="612" t="s">
        <v>898</v>
      </c>
      <c r="MSK48" s="612" t="s">
        <v>432</v>
      </c>
      <c r="MSL48" s="612" t="s">
        <v>898</v>
      </c>
      <c r="MSM48" s="612" t="s">
        <v>432</v>
      </c>
      <c r="MSN48" s="612" t="s">
        <v>898</v>
      </c>
      <c r="MSO48" s="612" t="s">
        <v>432</v>
      </c>
      <c r="MSP48" s="612" t="s">
        <v>898</v>
      </c>
      <c r="MSQ48" s="612" t="s">
        <v>432</v>
      </c>
      <c r="MSR48" s="612" t="s">
        <v>898</v>
      </c>
      <c r="MSS48" s="612" t="s">
        <v>432</v>
      </c>
      <c r="MST48" s="612" t="s">
        <v>898</v>
      </c>
      <c r="MSU48" s="612" t="s">
        <v>432</v>
      </c>
      <c r="MSV48" s="612" t="s">
        <v>898</v>
      </c>
      <c r="MSW48" s="612" t="s">
        <v>432</v>
      </c>
      <c r="MSX48" s="612" t="s">
        <v>898</v>
      </c>
      <c r="MSY48" s="612" t="s">
        <v>432</v>
      </c>
      <c r="MSZ48" s="612" t="s">
        <v>898</v>
      </c>
      <c r="MTA48" s="612" t="s">
        <v>432</v>
      </c>
      <c r="MTB48" s="612" t="s">
        <v>898</v>
      </c>
      <c r="MTC48" s="612" t="s">
        <v>432</v>
      </c>
      <c r="MTD48" s="612" t="s">
        <v>898</v>
      </c>
      <c r="MTE48" s="612" t="s">
        <v>432</v>
      </c>
      <c r="MTF48" s="612" t="s">
        <v>898</v>
      </c>
      <c r="MTG48" s="612" t="s">
        <v>432</v>
      </c>
      <c r="MTH48" s="612" t="s">
        <v>898</v>
      </c>
      <c r="MTI48" s="612" t="s">
        <v>432</v>
      </c>
      <c r="MTJ48" s="612" t="s">
        <v>898</v>
      </c>
      <c r="MTK48" s="612" t="s">
        <v>432</v>
      </c>
      <c r="MTL48" s="612" t="s">
        <v>898</v>
      </c>
      <c r="MTM48" s="612" t="s">
        <v>432</v>
      </c>
      <c r="MTN48" s="612" t="s">
        <v>898</v>
      </c>
      <c r="MTO48" s="612" t="s">
        <v>432</v>
      </c>
      <c r="MTP48" s="612" t="s">
        <v>898</v>
      </c>
      <c r="MTQ48" s="612" t="s">
        <v>432</v>
      </c>
      <c r="MTR48" s="612" t="s">
        <v>898</v>
      </c>
      <c r="MTS48" s="612" t="s">
        <v>432</v>
      </c>
      <c r="MTT48" s="612" t="s">
        <v>898</v>
      </c>
      <c r="MTU48" s="612" t="s">
        <v>432</v>
      </c>
      <c r="MTV48" s="612" t="s">
        <v>898</v>
      </c>
      <c r="MTW48" s="612" t="s">
        <v>432</v>
      </c>
      <c r="MTX48" s="612" t="s">
        <v>898</v>
      </c>
      <c r="MTY48" s="612" t="s">
        <v>432</v>
      </c>
      <c r="MTZ48" s="612" t="s">
        <v>898</v>
      </c>
      <c r="MUA48" s="612" t="s">
        <v>432</v>
      </c>
      <c r="MUB48" s="612" t="s">
        <v>898</v>
      </c>
      <c r="MUC48" s="612" t="s">
        <v>432</v>
      </c>
      <c r="MUD48" s="612" t="s">
        <v>898</v>
      </c>
      <c r="MUE48" s="612" t="s">
        <v>432</v>
      </c>
      <c r="MUF48" s="612" t="s">
        <v>898</v>
      </c>
      <c r="MUG48" s="612" t="s">
        <v>432</v>
      </c>
      <c r="MUH48" s="612" t="s">
        <v>898</v>
      </c>
      <c r="MUI48" s="612" t="s">
        <v>432</v>
      </c>
      <c r="MUJ48" s="612" t="s">
        <v>898</v>
      </c>
      <c r="MUK48" s="612" t="s">
        <v>432</v>
      </c>
      <c r="MUL48" s="612" t="s">
        <v>898</v>
      </c>
      <c r="MUM48" s="612" t="s">
        <v>432</v>
      </c>
      <c r="MUN48" s="612" t="s">
        <v>898</v>
      </c>
      <c r="MUO48" s="612" t="s">
        <v>432</v>
      </c>
      <c r="MUP48" s="612" t="s">
        <v>898</v>
      </c>
      <c r="MUQ48" s="612" t="s">
        <v>432</v>
      </c>
      <c r="MUR48" s="612" t="s">
        <v>898</v>
      </c>
      <c r="MUS48" s="612" t="s">
        <v>432</v>
      </c>
      <c r="MUT48" s="612" t="s">
        <v>898</v>
      </c>
      <c r="MUU48" s="612" t="s">
        <v>432</v>
      </c>
      <c r="MUV48" s="612" t="s">
        <v>898</v>
      </c>
      <c r="MUW48" s="612" t="s">
        <v>432</v>
      </c>
      <c r="MUX48" s="612" t="s">
        <v>898</v>
      </c>
      <c r="MUY48" s="612" t="s">
        <v>432</v>
      </c>
      <c r="MUZ48" s="612" t="s">
        <v>898</v>
      </c>
      <c r="MVA48" s="612" t="s">
        <v>432</v>
      </c>
      <c r="MVB48" s="612" t="s">
        <v>898</v>
      </c>
      <c r="MVC48" s="612" t="s">
        <v>432</v>
      </c>
      <c r="MVD48" s="612" t="s">
        <v>898</v>
      </c>
      <c r="MVE48" s="612" t="s">
        <v>432</v>
      </c>
      <c r="MVF48" s="612" t="s">
        <v>898</v>
      </c>
      <c r="MVG48" s="612" t="s">
        <v>432</v>
      </c>
      <c r="MVH48" s="612" t="s">
        <v>898</v>
      </c>
      <c r="MVI48" s="612" t="s">
        <v>432</v>
      </c>
      <c r="MVJ48" s="612" t="s">
        <v>898</v>
      </c>
      <c r="MVK48" s="612" t="s">
        <v>432</v>
      </c>
      <c r="MVL48" s="612" t="s">
        <v>898</v>
      </c>
      <c r="MVM48" s="612" t="s">
        <v>432</v>
      </c>
      <c r="MVN48" s="612" t="s">
        <v>898</v>
      </c>
      <c r="MVO48" s="612" t="s">
        <v>432</v>
      </c>
      <c r="MVP48" s="612" t="s">
        <v>898</v>
      </c>
      <c r="MVQ48" s="612" t="s">
        <v>432</v>
      </c>
      <c r="MVR48" s="612" t="s">
        <v>898</v>
      </c>
      <c r="MVS48" s="612" t="s">
        <v>432</v>
      </c>
      <c r="MVT48" s="612" t="s">
        <v>898</v>
      </c>
      <c r="MVU48" s="612" t="s">
        <v>432</v>
      </c>
      <c r="MVV48" s="612" t="s">
        <v>898</v>
      </c>
      <c r="MVW48" s="612" t="s">
        <v>432</v>
      </c>
      <c r="MVX48" s="612" t="s">
        <v>898</v>
      </c>
      <c r="MVY48" s="612" t="s">
        <v>432</v>
      </c>
      <c r="MVZ48" s="612" t="s">
        <v>898</v>
      </c>
      <c r="MWA48" s="612" t="s">
        <v>432</v>
      </c>
      <c r="MWB48" s="612" t="s">
        <v>898</v>
      </c>
      <c r="MWC48" s="612" t="s">
        <v>432</v>
      </c>
      <c r="MWD48" s="612" t="s">
        <v>898</v>
      </c>
      <c r="MWE48" s="612" t="s">
        <v>432</v>
      </c>
      <c r="MWF48" s="612" t="s">
        <v>898</v>
      </c>
      <c r="MWG48" s="612" t="s">
        <v>432</v>
      </c>
      <c r="MWH48" s="612" t="s">
        <v>898</v>
      </c>
      <c r="MWI48" s="612" t="s">
        <v>432</v>
      </c>
      <c r="MWJ48" s="612" t="s">
        <v>898</v>
      </c>
      <c r="MWK48" s="612" t="s">
        <v>432</v>
      </c>
      <c r="MWL48" s="612" t="s">
        <v>898</v>
      </c>
      <c r="MWM48" s="612" t="s">
        <v>432</v>
      </c>
      <c r="MWN48" s="612" t="s">
        <v>898</v>
      </c>
      <c r="MWO48" s="612" t="s">
        <v>432</v>
      </c>
      <c r="MWP48" s="612" t="s">
        <v>898</v>
      </c>
      <c r="MWQ48" s="612" t="s">
        <v>432</v>
      </c>
      <c r="MWR48" s="612" t="s">
        <v>898</v>
      </c>
      <c r="MWS48" s="612" t="s">
        <v>432</v>
      </c>
      <c r="MWT48" s="612" t="s">
        <v>898</v>
      </c>
      <c r="MWU48" s="612" t="s">
        <v>432</v>
      </c>
      <c r="MWV48" s="612" t="s">
        <v>898</v>
      </c>
      <c r="MWW48" s="612" t="s">
        <v>432</v>
      </c>
      <c r="MWX48" s="612" t="s">
        <v>898</v>
      </c>
      <c r="MWY48" s="612" t="s">
        <v>432</v>
      </c>
      <c r="MWZ48" s="612" t="s">
        <v>898</v>
      </c>
      <c r="MXA48" s="612" t="s">
        <v>432</v>
      </c>
      <c r="MXB48" s="612" t="s">
        <v>898</v>
      </c>
      <c r="MXC48" s="612" t="s">
        <v>432</v>
      </c>
      <c r="MXD48" s="612" t="s">
        <v>898</v>
      </c>
      <c r="MXE48" s="612" t="s">
        <v>432</v>
      </c>
      <c r="MXF48" s="612" t="s">
        <v>898</v>
      </c>
      <c r="MXG48" s="612" t="s">
        <v>432</v>
      </c>
      <c r="MXH48" s="612" t="s">
        <v>898</v>
      </c>
      <c r="MXI48" s="612" t="s">
        <v>432</v>
      </c>
      <c r="MXJ48" s="612" t="s">
        <v>898</v>
      </c>
      <c r="MXK48" s="612" t="s">
        <v>432</v>
      </c>
      <c r="MXL48" s="612" t="s">
        <v>898</v>
      </c>
      <c r="MXM48" s="612" t="s">
        <v>432</v>
      </c>
      <c r="MXN48" s="612" t="s">
        <v>898</v>
      </c>
      <c r="MXO48" s="612" t="s">
        <v>432</v>
      </c>
      <c r="MXP48" s="612" t="s">
        <v>898</v>
      </c>
      <c r="MXQ48" s="612" t="s">
        <v>432</v>
      </c>
      <c r="MXR48" s="612" t="s">
        <v>898</v>
      </c>
      <c r="MXS48" s="612" t="s">
        <v>432</v>
      </c>
      <c r="MXT48" s="612" t="s">
        <v>898</v>
      </c>
      <c r="MXU48" s="612" t="s">
        <v>432</v>
      </c>
      <c r="MXV48" s="612" t="s">
        <v>898</v>
      </c>
      <c r="MXW48" s="612" t="s">
        <v>432</v>
      </c>
      <c r="MXX48" s="612" t="s">
        <v>898</v>
      </c>
      <c r="MXY48" s="612" t="s">
        <v>432</v>
      </c>
      <c r="MXZ48" s="612" t="s">
        <v>898</v>
      </c>
      <c r="MYA48" s="612" t="s">
        <v>432</v>
      </c>
      <c r="MYB48" s="612" t="s">
        <v>898</v>
      </c>
      <c r="MYC48" s="612" t="s">
        <v>432</v>
      </c>
      <c r="MYD48" s="612" t="s">
        <v>898</v>
      </c>
      <c r="MYE48" s="612" t="s">
        <v>432</v>
      </c>
      <c r="MYF48" s="612" t="s">
        <v>898</v>
      </c>
      <c r="MYG48" s="612" t="s">
        <v>432</v>
      </c>
      <c r="MYH48" s="612" t="s">
        <v>898</v>
      </c>
      <c r="MYI48" s="612" t="s">
        <v>432</v>
      </c>
      <c r="MYJ48" s="612" t="s">
        <v>898</v>
      </c>
      <c r="MYK48" s="612" t="s">
        <v>432</v>
      </c>
      <c r="MYL48" s="612" t="s">
        <v>898</v>
      </c>
      <c r="MYM48" s="612" t="s">
        <v>432</v>
      </c>
      <c r="MYN48" s="612" t="s">
        <v>898</v>
      </c>
      <c r="MYO48" s="612" t="s">
        <v>432</v>
      </c>
      <c r="MYP48" s="612" t="s">
        <v>898</v>
      </c>
      <c r="MYQ48" s="612" t="s">
        <v>432</v>
      </c>
      <c r="MYR48" s="612" t="s">
        <v>898</v>
      </c>
      <c r="MYS48" s="612" t="s">
        <v>432</v>
      </c>
      <c r="MYT48" s="612" t="s">
        <v>898</v>
      </c>
      <c r="MYU48" s="612" t="s">
        <v>432</v>
      </c>
      <c r="MYV48" s="612" t="s">
        <v>898</v>
      </c>
      <c r="MYW48" s="612" t="s">
        <v>432</v>
      </c>
      <c r="MYX48" s="612" t="s">
        <v>898</v>
      </c>
      <c r="MYY48" s="612" t="s">
        <v>432</v>
      </c>
      <c r="MYZ48" s="612" t="s">
        <v>898</v>
      </c>
      <c r="MZA48" s="612" t="s">
        <v>432</v>
      </c>
      <c r="MZB48" s="612" t="s">
        <v>898</v>
      </c>
      <c r="MZC48" s="612" t="s">
        <v>432</v>
      </c>
      <c r="MZD48" s="612" t="s">
        <v>898</v>
      </c>
      <c r="MZE48" s="612" t="s">
        <v>432</v>
      </c>
      <c r="MZF48" s="612" t="s">
        <v>898</v>
      </c>
      <c r="MZG48" s="612" t="s">
        <v>432</v>
      </c>
      <c r="MZH48" s="612" t="s">
        <v>898</v>
      </c>
      <c r="MZI48" s="612" t="s">
        <v>432</v>
      </c>
      <c r="MZJ48" s="612" t="s">
        <v>898</v>
      </c>
      <c r="MZK48" s="612" t="s">
        <v>432</v>
      </c>
      <c r="MZL48" s="612" t="s">
        <v>898</v>
      </c>
      <c r="MZM48" s="612" t="s">
        <v>432</v>
      </c>
      <c r="MZN48" s="612" t="s">
        <v>898</v>
      </c>
      <c r="MZO48" s="612" t="s">
        <v>432</v>
      </c>
      <c r="MZP48" s="612" t="s">
        <v>898</v>
      </c>
      <c r="MZQ48" s="612" t="s">
        <v>432</v>
      </c>
      <c r="MZR48" s="612" t="s">
        <v>898</v>
      </c>
      <c r="MZS48" s="612" t="s">
        <v>432</v>
      </c>
      <c r="MZT48" s="612" t="s">
        <v>898</v>
      </c>
      <c r="MZU48" s="612" t="s">
        <v>432</v>
      </c>
      <c r="MZV48" s="612" t="s">
        <v>898</v>
      </c>
      <c r="MZW48" s="612" t="s">
        <v>432</v>
      </c>
      <c r="MZX48" s="612" t="s">
        <v>898</v>
      </c>
      <c r="MZY48" s="612" t="s">
        <v>432</v>
      </c>
      <c r="MZZ48" s="612" t="s">
        <v>898</v>
      </c>
      <c r="NAA48" s="612" t="s">
        <v>432</v>
      </c>
      <c r="NAB48" s="612" t="s">
        <v>898</v>
      </c>
      <c r="NAC48" s="612" t="s">
        <v>432</v>
      </c>
      <c r="NAD48" s="612" t="s">
        <v>898</v>
      </c>
      <c r="NAE48" s="612" t="s">
        <v>432</v>
      </c>
      <c r="NAF48" s="612" t="s">
        <v>898</v>
      </c>
      <c r="NAG48" s="612" t="s">
        <v>432</v>
      </c>
      <c r="NAH48" s="612" t="s">
        <v>898</v>
      </c>
      <c r="NAI48" s="612" t="s">
        <v>432</v>
      </c>
      <c r="NAJ48" s="612" t="s">
        <v>898</v>
      </c>
      <c r="NAK48" s="612" t="s">
        <v>432</v>
      </c>
      <c r="NAL48" s="612" t="s">
        <v>898</v>
      </c>
      <c r="NAM48" s="612" t="s">
        <v>432</v>
      </c>
      <c r="NAN48" s="612" t="s">
        <v>898</v>
      </c>
      <c r="NAO48" s="612" t="s">
        <v>432</v>
      </c>
      <c r="NAP48" s="612" t="s">
        <v>898</v>
      </c>
      <c r="NAQ48" s="612" t="s">
        <v>432</v>
      </c>
      <c r="NAR48" s="612" t="s">
        <v>898</v>
      </c>
      <c r="NAS48" s="612" t="s">
        <v>432</v>
      </c>
      <c r="NAT48" s="612" t="s">
        <v>898</v>
      </c>
      <c r="NAU48" s="612" t="s">
        <v>432</v>
      </c>
      <c r="NAV48" s="612" t="s">
        <v>898</v>
      </c>
      <c r="NAW48" s="612" t="s">
        <v>432</v>
      </c>
      <c r="NAX48" s="612" t="s">
        <v>898</v>
      </c>
      <c r="NAY48" s="612" t="s">
        <v>432</v>
      </c>
      <c r="NAZ48" s="612" t="s">
        <v>898</v>
      </c>
      <c r="NBA48" s="612" t="s">
        <v>432</v>
      </c>
      <c r="NBB48" s="612" t="s">
        <v>898</v>
      </c>
      <c r="NBC48" s="612" t="s">
        <v>432</v>
      </c>
      <c r="NBD48" s="612" t="s">
        <v>898</v>
      </c>
      <c r="NBE48" s="612" t="s">
        <v>432</v>
      </c>
      <c r="NBF48" s="612" t="s">
        <v>898</v>
      </c>
      <c r="NBG48" s="612" t="s">
        <v>432</v>
      </c>
      <c r="NBH48" s="612" t="s">
        <v>898</v>
      </c>
      <c r="NBI48" s="612" t="s">
        <v>432</v>
      </c>
      <c r="NBJ48" s="612" t="s">
        <v>898</v>
      </c>
      <c r="NBK48" s="612" t="s">
        <v>432</v>
      </c>
      <c r="NBL48" s="612" t="s">
        <v>898</v>
      </c>
      <c r="NBM48" s="612" t="s">
        <v>432</v>
      </c>
      <c r="NBN48" s="612" t="s">
        <v>898</v>
      </c>
      <c r="NBO48" s="612" t="s">
        <v>432</v>
      </c>
      <c r="NBP48" s="612" t="s">
        <v>898</v>
      </c>
      <c r="NBQ48" s="612" t="s">
        <v>432</v>
      </c>
      <c r="NBR48" s="612" t="s">
        <v>898</v>
      </c>
      <c r="NBS48" s="612" t="s">
        <v>432</v>
      </c>
      <c r="NBT48" s="612" t="s">
        <v>898</v>
      </c>
      <c r="NBU48" s="612" t="s">
        <v>432</v>
      </c>
      <c r="NBV48" s="612" t="s">
        <v>898</v>
      </c>
      <c r="NBW48" s="612" t="s">
        <v>432</v>
      </c>
      <c r="NBX48" s="612" t="s">
        <v>898</v>
      </c>
      <c r="NBY48" s="612" t="s">
        <v>432</v>
      </c>
      <c r="NBZ48" s="612" t="s">
        <v>898</v>
      </c>
      <c r="NCA48" s="612" t="s">
        <v>432</v>
      </c>
      <c r="NCB48" s="612" t="s">
        <v>898</v>
      </c>
      <c r="NCC48" s="612" t="s">
        <v>432</v>
      </c>
      <c r="NCD48" s="612" t="s">
        <v>898</v>
      </c>
      <c r="NCE48" s="612" t="s">
        <v>432</v>
      </c>
      <c r="NCF48" s="612" t="s">
        <v>898</v>
      </c>
      <c r="NCG48" s="612" t="s">
        <v>432</v>
      </c>
      <c r="NCH48" s="612" t="s">
        <v>898</v>
      </c>
      <c r="NCI48" s="612" t="s">
        <v>432</v>
      </c>
      <c r="NCJ48" s="612" t="s">
        <v>898</v>
      </c>
      <c r="NCK48" s="612" t="s">
        <v>432</v>
      </c>
      <c r="NCL48" s="612" t="s">
        <v>898</v>
      </c>
      <c r="NCM48" s="612" t="s">
        <v>432</v>
      </c>
      <c r="NCN48" s="612" t="s">
        <v>898</v>
      </c>
      <c r="NCO48" s="612" t="s">
        <v>432</v>
      </c>
      <c r="NCP48" s="612" t="s">
        <v>898</v>
      </c>
      <c r="NCQ48" s="612" t="s">
        <v>432</v>
      </c>
      <c r="NCR48" s="612" t="s">
        <v>898</v>
      </c>
      <c r="NCS48" s="612" t="s">
        <v>432</v>
      </c>
      <c r="NCT48" s="612" t="s">
        <v>898</v>
      </c>
      <c r="NCU48" s="612" t="s">
        <v>432</v>
      </c>
      <c r="NCV48" s="612" t="s">
        <v>898</v>
      </c>
      <c r="NCW48" s="612" t="s">
        <v>432</v>
      </c>
      <c r="NCX48" s="612" t="s">
        <v>898</v>
      </c>
      <c r="NCY48" s="612" t="s">
        <v>432</v>
      </c>
      <c r="NCZ48" s="612" t="s">
        <v>898</v>
      </c>
      <c r="NDA48" s="612" t="s">
        <v>432</v>
      </c>
      <c r="NDB48" s="612" t="s">
        <v>898</v>
      </c>
      <c r="NDC48" s="612" t="s">
        <v>432</v>
      </c>
      <c r="NDD48" s="612" t="s">
        <v>898</v>
      </c>
      <c r="NDE48" s="612" t="s">
        <v>432</v>
      </c>
      <c r="NDF48" s="612" t="s">
        <v>898</v>
      </c>
      <c r="NDG48" s="612" t="s">
        <v>432</v>
      </c>
      <c r="NDH48" s="612" t="s">
        <v>898</v>
      </c>
      <c r="NDI48" s="612" t="s">
        <v>432</v>
      </c>
      <c r="NDJ48" s="612" t="s">
        <v>898</v>
      </c>
      <c r="NDK48" s="612" t="s">
        <v>432</v>
      </c>
      <c r="NDL48" s="612" t="s">
        <v>898</v>
      </c>
      <c r="NDM48" s="612" t="s">
        <v>432</v>
      </c>
      <c r="NDN48" s="612" t="s">
        <v>898</v>
      </c>
      <c r="NDO48" s="612" t="s">
        <v>432</v>
      </c>
      <c r="NDP48" s="612" t="s">
        <v>898</v>
      </c>
      <c r="NDQ48" s="612" t="s">
        <v>432</v>
      </c>
      <c r="NDR48" s="612" t="s">
        <v>898</v>
      </c>
      <c r="NDS48" s="612" t="s">
        <v>432</v>
      </c>
      <c r="NDT48" s="612" t="s">
        <v>898</v>
      </c>
      <c r="NDU48" s="612" t="s">
        <v>432</v>
      </c>
      <c r="NDV48" s="612" t="s">
        <v>898</v>
      </c>
      <c r="NDW48" s="612" t="s">
        <v>432</v>
      </c>
      <c r="NDX48" s="612" t="s">
        <v>898</v>
      </c>
      <c r="NDY48" s="612" t="s">
        <v>432</v>
      </c>
      <c r="NDZ48" s="612" t="s">
        <v>898</v>
      </c>
      <c r="NEA48" s="612" t="s">
        <v>432</v>
      </c>
      <c r="NEB48" s="612" t="s">
        <v>898</v>
      </c>
      <c r="NEC48" s="612" t="s">
        <v>432</v>
      </c>
      <c r="NED48" s="612" t="s">
        <v>898</v>
      </c>
      <c r="NEE48" s="612" t="s">
        <v>432</v>
      </c>
      <c r="NEF48" s="612" t="s">
        <v>898</v>
      </c>
      <c r="NEG48" s="612" t="s">
        <v>432</v>
      </c>
      <c r="NEH48" s="612" t="s">
        <v>898</v>
      </c>
      <c r="NEI48" s="612" t="s">
        <v>432</v>
      </c>
      <c r="NEJ48" s="612" t="s">
        <v>898</v>
      </c>
      <c r="NEK48" s="612" t="s">
        <v>432</v>
      </c>
      <c r="NEL48" s="612" t="s">
        <v>898</v>
      </c>
      <c r="NEM48" s="612" t="s">
        <v>432</v>
      </c>
      <c r="NEN48" s="612" t="s">
        <v>898</v>
      </c>
      <c r="NEO48" s="612" t="s">
        <v>432</v>
      </c>
      <c r="NEP48" s="612" t="s">
        <v>898</v>
      </c>
      <c r="NEQ48" s="612" t="s">
        <v>432</v>
      </c>
      <c r="NER48" s="612" t="s">
        <v>898</v>
      </c>
      <c r="NES48" s="612" t="s">
        <v>432</v>
      </c>
      <c r="NET48" s="612" t="s">
        <v>898</v>
      </c>
      <c r="NEU48" s="612" t="s">
        <v>432</v>
      </c>
      <c r="NEV48" s="612" t="s">
        <v>898</v>
      </c>
      <c r="NEW48" s="612" t="s">
        <v>432</v>
      </c>
      <c r="NEX48" s="612" t="s">
        <v>898</v>
      </c>
      <c r="NEY48" s="612" t="s">
        <v>432</v>
      </c>
      <c r="NEZ48" s="612" t="s">
        <v>898</v>
      </c>
      <c r="NFA48" s="612" t="s">
        <v>432</v>
      </c>
      <c r="NFB48" s="612" t="s">
        <v>898</v>
      </c>
      <c r="NFC48" s="612" t="s">
        <v>432</v>
      </c>
      <c r="NFD48" s="612" t="s">
        <v>898</v>
      </c>
      <c r="NFE48" s="612" t="s">
        <v>432</v>
      </c>
      <c r="NFF48" s="612" t="s">
        <v>898</v>
      </c>
      <c r="NFG48" s="612" t="s">
        <v>432</v>
      </c>
      <c r="NFH48" s="612" t="s">
        <v>898</v>
      </c>
      <c r="NFI48" s="612" t="s">
        <v>432</v>
      </c>
      <c r="NFJ48" s="612" t="s">
        <v>898</v>
      </c>
      <c r="NFK48" s="612" t="s">
        <v>432</v>
      </c>
      <c r="NFL48" s="612" t="s">
        <v>898</v>
      </c>
      <c r="NFM48" s="612" t="s">
        <v>432</v>
      </c>
      <c r="NFN48" s="612" t="s">
        <v>898</v>
      </c>
      <c r="NFO48" s="612" t="s">
        <v>432</v>
      </c>
      <c r="NFP48" s="612" t="s">
        <v>898</v>
      </c>
      <c r="NFQ48" s="612" t="s">
        <v>432</v>
      </c>
      <c r="NFR48" s="612" t="s">
        <v>898</v>
      </c>
      <c r="NFS48" s="612" t="s">
        <v>432</v>
      </c>
      <c r="NFT48" s="612" t="s">
        <v>898</v>
      </c>
      <c r="NFU48" s="612" t="s">
        <v>432</v>
      </c>
      <c r="NFV48" s="612" t="s">
        <v>898</v>
      </c>
      <c r="NFW48" s="612" t="s">
        <v>432</v>
      </c>
      <c r="NFX48" s="612" t="s">
        <v>898</v>
      </c>
      <c r="NFY48" s="612" t="s">
        <v>432</v>
      </c>
      <c r="NFZ48" s="612" t="s">
        <v>898</v>
      </c>
      <c r="NGA48" s="612" t="s">
        <v>432</v>
      </c>
      <c r="NGB48" s="612" t="s">
        <v>898</v>
      </c>
      <c r="NGC48" s="612" t="s">
        <v>432</v>
      </c>
      <c r="NGD48" s="612" t="s">
        <v>898</v>
      </c>
      <c r="NGE48" s="612" t="s">
        <v>432</v>
      </c>
      <c r="NGF48" s="612" t="s">
        <v>898</v>
      </c>
      <c r="NGG48" s="612" t="s">
        <v>432</v>
      </c>
      <c r="NGH48" s="612" t="s">
        <v>898</v>
      </c>
      <c r="NGI48" s="612" t="s">
        <v>432</v>
      </c>
      <c r="NGJ48" s="612" t="s">
        <v>898</v>
      </c>
      <c r="NGK48" s="612" t="s">
        <v>432</v>
      </c>
      <c r="NGL48" s="612" t="s">
        <v>898</v>
      </c>
      <c r="NGM48" s="612" t="s">
        <v>432</v>
      </c>
      <c r="NGN48" s="612" t="s">
        <v>898</v>
      </c>
      <c r="NGO48" s="612" t="s">
        <v>432</v>
      </c>
      <c r="NGP48" s="612" t="s">
        <v>898</v>
      </c>
      <c r="NGQ48" s="612" t="s">
        <v>432</v>
      </c>
      <c r="NGR48" s="612" t="s">
        <v>898</v>
      </c>
      <c r="NGS48" s="612" t="s">
        <v>432</v>
      </c>
      <c r="NGT48" s="612" t="s">
        <v>898</v>
      </c>
      <c r="NGU48" s="612" t="s">
        <v>432</v>
      </c>
      <c r="NGV48" s="612" t="s">
        <v>898</v>
      </c>
      <c r="NGW48" s="612" t="s">
        <v>432</v>
      </c>
      <c r="NGX48" s="612" t="s">
        <v>898</v>
      </c>
      <c r="NGY48" s="612" t="s">
        <v>432</v>
      </c>
      <c r="NGZ48" s="612" t="s">
        <v>898</v>
      </c>
      <c r="NHA48" s="612" t="s">
        <v>432</v>
      </c>
      <c r="NHB48" s="612" t="s">
        <v>898</v>
      </c>
      <c r="NHC48" s="612" t="s">
        <v>432</v>
      </c>
      <c r="NHD48" s="612" t="s">
        <v>898</v>
      </c>
      <c r="NHE48" s="612" t="s">
        <v>432</v>
      </c>
      <c r="NHF48" s="612" t="s">
        <v>898</v>
      </c>
      <c r="NHG48" s="612" t="s">
        <v>432</v>
      </c>
      <c r="NHH48" s="612" t="s">
        <v>898</v>
      </c>
      <c r="NHI48" s="612" t="s">
        <v>432</v>
      </c>
      <c r="NHJ48" s="612" t="s">
        <v>898</v>
      </c>
      <c r="NHK48" s="612" t="s">
        <v>432</v>
      </c>
      <c r="NHL48" s="612" t="s">
        <v>898</v>
      </c>
      <c r="NHM48" s="612" t="s">
        <v>432</v>
      </c>
      <c r="NHN48" s="612" t="s">
        <v>898</v>
      </c>
      <c r="NHO48" s="612" t="s">
        <v>432</v>
      </c>
      <c r="NHP48" s="612" t="s">
        <v>898</v>
      </c>
      <c r="NHQ48" s="612" t="s">
        <v>432</v>
      </c>
      <c r="NHR48" s="612" t="s">
        <v>898</v>
      </c>
      <c r="NHS48" s="612" t="s">
        <v>432</v>
      </c>
      <c r="NHT48" s="612" t="s">
        <v>898</v>
      </c>
      <c r="NHU48" s="612" t="s">
        <v>432</v>
      </c>
      <c r="NHV48" s="612" t="s">
        <v>898</v>
      </c>
      <c r="NHW48" s="612" t="s">
        <v>432</v>
      </c>
      <c r="NHX48" s="612" t="s">
        <v>898</v>
      </c>
      <c r="NHY48" s="612" t="s">
        <v>432</v>
      </c>
      <c r="NHZ48" s="612" t="s">
        <v>898</v>
      </c>
      <c r="NIA48" s="612" t="s">
        <v>432</v>
      </c>
      <c r="NIB48" s="612" t="s">
        <v>898</v>
      </c>
      <c r="NIC48" s="612" t="s">
        <v>432</v>
      </c>
      <c r="NID48" s="612" t="s">
        <v>898</v>
      </c>
      <c r="NIE48" s="612" t="s">
        <v>432</v>
      </c>
      <c r="NIF48" s="612" t="s">
        <v>898</v>
      </c>
      <c r="NIG48" s="612" t="s">
        <v>432</v>
      </c>
      <c r="NIH48" s="612" t="s">
        <v>898</v>
      </c>
      <c r="NII48" s="612" t="s">
        <v>432</v>
      </c>
      <c r="NIJ48" s="612" t="s">
        <v>898</v>
      </c>
      <c r="NIK48" s="612" t="s">
        <v>432</v>
      </c>
      <c r="NIL48" s="612" t="s">
        <v>898</v>
      </c>
      <c r="NIM48" s="612" t="s">
        <v>432</v>
      </c>
      <c r="NIN48" s="612" t="s">
        <v>898</v>
      </c>
      <c r="NIO48" s="612" t="s">
        <v>432</v>
      </c>
      <c r="NIP48" s="612" t="s">
        <v>898</v>
      </c>
      <c r="NIQ48" s="612" t="s">
        <v>432</v>
      </c>
      <c r="NIR48" s="612" t="s">
        <v>898</v>
      </c>
      <c r="NIS48" s="612" t="s">
        <v>432</v>
      </c>
      <c r="NIT48" s="612" t="s">
        <v>898</v>
      </c>
      <c r="NIU48" s="612" t="s">
        <v>432</v>
      </c>
      <c r="NIV48" s="612" t="s">
        <v>898</v>
      </c>
      <c r="NIW48" s="612" t="s">
        <v>432</v>
      </c>
      <c r="NIX48" s="612" t="s">
        <v>898</v>
      </c>
      <c r="NIY48" s="612" t="s">
        <v>432</v>
      </c>
      <c r="NIZ48" s="612" t="s">
        <v>898</v>
      </c>
      <c r="NJA48" s="612" t="s">
        <v>432</v>
      </c>
      <c r="NJB48" s="612" t="s">
        <v>898</v>
      </c>
      <c r="NJC48" s="612" t="s">
        <v>432</v>
      </c>
      <c r="NJD48" s="612" t="s">
        <v>898</v>
      </c>
      <c r="NJE48" s="612" t="s">
        <v>432</v>
      </c>
      <c r="NJF48" s="612" t="s">
        <v>898</v>
      </c>
      <c r="NJG48" s="612" t="s">
        <v>432</v>
      </c>
      <c r="NJH48" s="612" t="s">
        <v>898</v>
      </c>
      <c r="NJI48" s="612" t="s">
        <v>432</v>
      </c>
      <c r="NJJ48" s="612" t="s">
        <v>898</v>
      </c>
      <c r="NJK48" s="612" t="s">
        <v>432</v>
      </c>
      <c r="NJL48" s="612" t="s">
        <v>898</v>
      </c>
      <c r="NJM48" s="612" t="s">
        <v>432</v>
      </c>
      <c r="NJN48" s="612" t="s">
        <v>898</v>
      </c>
      <c r="NJO48" s="612" t="s">
        <v>432</v>
      </c>
      <c r="NJP48" s="612" t="s">
        <v>898</v>
      </c>
      <c r="NJQ48" s="612" t="s">
        <v>432</v>
      </c>
      <c r="NJR48" s="612" t="s">
        <v>898</v>
      </c>
      <c r="NJS48" s="612" t="s">
        <v>432</v>
      </c>
      <c r="NJT48" s="612" t="s">
        <v>898</v>
      </c>
      <c r="NJU48" s="612" t="s">
        <v>432</v>
      </c>
      <c r="NJV48" s="612" t="s">
        <v>898</v>
      </c>
      <c r="NJW48" s="612" t="s">
        <v>432</v>
      </c>
      <c r="NJX48" s="612" t="s">
        <v>898</v>
      </c>
      <c r="NJY48" s="612" t="s">
        <v>432</v>
      </c>
      <c r="NJZ48" s="612" t="s">
        <v>898</v>
      </c>
      <c r="NKA48" s="612" t="s">
        <v>432</v>
      </c>
      <c r="NKB48" s="612" t="s">
        <v>898</v>
      </c>
      <c r="NKC48" s="612" t="s">
        <v>432</v>
      </c>
      <c r="NKD48" s="612" t="s">
        <v>898</v>
      </c>
      <c r="NKE48" s="612" t="s">
        <v>432</v>
      </c>
      <c r="NKF48" s="612" t="s">
        <v>898</v>
      </c>
      <c r="NKG48" s="612" t="s">
        <v>432</v>
      </c>
      <c r="NKH48" s="612" t="s">
        <v>898</v>
      </c>
      <c r="NKI48" s="612" t="s">
        <v>432</v>
      </c>
      <c r="NKJ48" s="612" t="s">
        <v>898</v>
      </c>
      <c r="NKK48" s="612" t="s">
        <v>432</v>
      </c>
      <c r="NKL48" s="612" t="s">
        <v>898</v>
      </c>
      <c r="NKM48" s="612" t="s">
        <v>432</v>
      </c>
      <c r="NKN48" s="612" t="s">
        <v>898</v>
      </c>
      <c r="NKO48" s="612" t="s">
        <v>432</v>
      </c>
      <c r="NKP48" s="612" t="s">
        <v>898</v>
      </c>
      <c r="NKQ48" s="612" t="s">
        <v>432</v>
      </c>
      <c r="NKR48" s="612" t="s">
        <v>898</v>
      </c>
      <c r="NKS48" s="612" t="s">
        <v>432</v>
      </c>
      <c r="NKT48" s="612" t="s">
        <v>898</v>
      </c>
      <c r="NKU48" s="612" t="s">
        <v>432</v>
      </c>
      <c r="NKV48" s="612" t="s">
        <v>898</v>
      </c>
      <c r="NKW48" s="612" t="s">
        <v>432</v>
      </c>
      <c r="NKX48" s="612" t="s">
        <v>898</v>
      </c>
      <c r="NKY48" s="612" t="s">
        <v>432</v>
      </c>
      <c r="NKZ48" s="612" t="s">
        <v>898</v>
      </c>
      <c r="NLA48" s="612" t="s">
        <v>432</v>
      </c>
      <c r="NLB48" s="612" t="s">
        <v>898</v>
      </c>
      <c r="NLC48" s="612" t="s">
        <v>432</v>
      </c>
      <c r="NLD48" s="612" t="s">
        <v>898</v>
      </c>
      <c r="NLE48" s="612" t="s">
        <v>432</v>
      </c>
      <c r="NLF48" s="612" t="s">
        <v>898</v>
      </c>
      <c r="NLG48" s="612" t="s">
        <v>432</v>
      </c>
      <c r="NLH48" s="612" t="s">
        <v>898</v>
      </c>
      <c r="NLI48" s="612" t="s">
        <v>432</v>
      </c>
      <c r="NLJ48" s="612" t="s">
        <v>898</v>
      </c>
      <c r="NLK48" s="612" t="s">
        <v>432</v>
      </c>
      <c r="NLL48" s="612" t="s">
        <v>898</v>
      </c>
      <c r="NLM48" s="612" t="s">
        <v>432</v>
      </c>
      <c r="NLN48" s="612" t="s">
        <v>898</v>
      </c>
      <c r="NLO48" s="612" t="s">
        <v>432</v>
      </c>
      <c r="NLP48" s="612" t="s">
        <v>898</v>
      </c>
      <c r="NLQ48" s="612" t="s">
        <v>432</v>
      </c>
      <c r="NLR48" s="612" t="s">
        <v>898</v>
      </c>
      <c r="NLS48" s="612" t="s">
        <v>432</v>
      </c>
      <c r="NLT48" s="612" t="s">
        <v>898</v>
      </c>
      <c r="NLU48" s="612" t="s">
        <v>432</v>
      </c>
      <c r="NLV48" s="612" t="s">
        <v>898</v>
      </c>
      <c r="NLW48" s="612" t="s">
        <v>432</v>
      </c>
      <c r="NLX48" s="612" t="s">
        <v>898</v>
      </c>
      <c r="NLY48" s="612" t="s">
        <v>432</v>
      </c>
      <c r="NLZ48" s="612" t="s">
        <v>898</v>
      </c>
      <c r="NMA48" s="612" t="s">
        <v>432</v>
      </c>
      <c r="NMB48" s="612" t="s">
        <v>898</v>
      </c>
      <c r="NMC48" s="612" t="s">
        <v>432</v>
      </c>
      <c r="NMD48" s="612" t="s">
        <v>898</v>
      </c>
      <c r="NME48" s="612" t="s">
        <v>432</v>
      </c>
      <c r="NMF48" s="612" t="s">
        <v>898</v>
      </c>
      <c r="NMG48" s="612" t="s">
        <v>432</v>
      </c>
      <c r="NMH48" s="612" t="s">
        <v>898</v>
      </c>
      <c r="NMI48" s="612" t="s">
        <v>432</v>
      </c>
      <c r="NMJ48" s="612" t="s">
        <v>898</v>
      </c>
      <c r="NMK48" s="612" t="s">
        <v>432</v>
      </c>
      <c r="NML48" s="612" t="s">
        <v>898</v>
      </c>
      <c r="NMM48" s="612" t="s">
        <v>432</v>
      </c>
      <c r="NMN48" s="612" t="s">
        <v>898</v>
      </c>
      <c r="NMO48" s="612" t="s">
        <v>432</v>
      </c>
      <c r="NMP48" s="612" t="s">
        <v>898</v>
      </c>
      <c r="NMQ48" s="612" t="s">
        <v>432</v>
      </c>
      <c r="NMR48" s="612" t="s">
        <v>898</v>
      </c>
      <c r="NMS48" s="612" t="s">
        <v>432</v>
      </c>
      <c r="NMT48" s="612" t="s">
        <v>898</v>
      </c>
      <c r="NMU48" s="612" t="s">
        <v>432</v>
      </c>
      <c r="NMV48" s="612" t="s">
        <v>898</v>
      </c>
      <c r="NMW48" s="612" t="s">
        <v>432</v>
      </c>
      <c r="NMX48" s="612" t="s">
        <v>898</v>
      </c>
      <c r="NMY48" s="612" t="s">
        <v>432</v>
      </c>
      <c r="NMZ48" s="612" t="s">
        <v>898</v>
      </c>
      <c r="NNA48" s="612" t="s">
        <v>432</v>
      </c>
      <c r="NNB48" s="612" t="s">
        <v>898</v>
      </c>
      <c r="NNC48" s="612" t="s">
        <v>432</v>
      </c>
      <c r="NND48" s="612" t="s">
        <v>898</v>
      </c>
      <c r="NNE48" s="612" t="s">
        <v>432</v>
      </c>
      <c r="NNF48" s="612" t="s">
        <v>898</v>
      </c>
      <c r="NNG48" s="612" t="s">
        <v>432</v>
      </c>
      <c r="NNH48" s="612" t="s">
        <v>898</v>
      </c>
      <c r="NNI48" s="612" t="s">
        <v>432</v>
      </c>
      <c r="NNJ48" s="612" t="s">
        <v>898</v>
      </c>
      <c r="NNK48" s="612" t="s">
        <v>432</v>
      </c>
      <c r="NNL48" s="612" t="s">
        <v>898</v>
      </c>
      <c r="NNM48" s="612" t="s">
        <v>432</v>
      </c>
      <c r="NNN48" s="612" t="s">
        <v>898</v>
      </c>
      <c r="NNO48" s="612" t="s">
        <v>432</v>
      </c>
      <c r="NNP48" s="612" t="s">
        <v>898</v>
      </c>
      <c r="NNQ48" s="612" t="s">
        <v>432</v>
      </c>
      <c r="NNR48" s="612" t="s">
        <v>898</v>
      </c>
      <c r="NNS48" s="612" t="s">
        <v>432</v>
      </c>
      <c r="NNT48" s="612" t="s">
        <v>898</v>
      </c>
      <c r="NNU48" s="612" t="s">
        <v>432</v>
      </c>
      <c r="NNV48" s="612" t="s">
        <v>898</v>
      </c>
      <c r="NNW48" s="612" t="s">
        <v>432</v>
      </c>
      <c r="NNX48" s="612" t="s">
        <v>898</v>
      </c>
      <c r="NNY48" s="612" t="s">
        <v>432</v>
      </c>
      <c r="NNZ48" s="612" t="s">
        <v>898</v>
      </c>
      <c r="NOA48" s="612" t="s">
        <v>432</v>
      </c>
      <c r="NOB48" s="612" t="s">
        <v>898</v>
      </c>
      <c r="NOC48" s="612" t="s">
        <v>432</v>
      </c>
      <c r="NOD48" s="612" t="s">
        <v>898</v>
      </c>
      <c r="NOE48" s="612" t="s">
        <v>432</v>
      </c>
      <c r="NOF48" s="612" t="s">
        <v>898</v>
      </c>
      <c r="NOG48" s="612" t="s">
        <v>432</v>
      </c>
      <c r="NOH48" s="612" t="s">
        <v>898</v>
      </c>
      <c r="NOI48" s="612" t="s">
        <v>432</v>
      </c>
      <c r="NOJ48" s="612" t="s">
        <v>898</v>
      </c>
      <c r="NOK48" s="612" t="s">
        <v>432</v>
      </c>
      <c r="NOL48" s="612" t="s">
        <v>898</v>
      </c>
      <c r="NOM48" s="612" t="s">
        <v>432</v>
      </c>
      <c r="NON48" s="612" t="s">
        <v>898</v>
      </c>
      <c r="NOO48" s="612" t="s">
        <v>432</v>
      </c>
      <c r="NOP48" s="612" t="s">
        <v>898</v>
      </c>
      <c r="NOQ48" s="612" t="s">
        <v>432</v>
      </c>
      <c r="NOR48" s="612" t="s">
        <v>898</v>
      </c>
      <c r="NOS48" s="612" t="s">
        <v>432</v>
      </c>
      <c r="NOT48" s="612" t="s">
        <v>898</v>
      </c>
      <c r="NOU48" s="612" t="s">
        <v>432</v>
      </c>
      <c r="NOV48" s="612" t="s">
        <v>898</v>
      </c>
      <c r="NOW48" s="612" t="s">
        <v>432</v>
      </c>
      <c r="NOX48" s="612" t="s">
        <v>898</v>
      </c>
      <c r="NOY48" s="612" t="s">
        <v>432</v>
      </c>
      <c r="NOZ48" s="612" t="s">
        <v>898</v>
      </c>
      <c r="NPA48" s="612" t="s">
        <v>432</v>
      </c>
      <c r="NPB48" s="612" t="s">
        <v>898</v>
      </c>
      <c r="NPC48" s="612" t="s">
        <v>432</v>
      </c>
      <c r="NPD48" s="612" t="s">
        <v>898</v>
      </c>
      <c r="NPE48" s="612" t="s">
        <v>432</v>
      </c>
      <c r="NPF48" s="612" t="s">
        <v>898</v>
      </c>
      <c r="NPG48" s="612" t="s">
        <v>432</v>
      </c>
      <c r="NPH48" s="612" t="s">
        <v>898</v>
      </c>
      <c r="NPI48" s="612" t="s">
        <v>432</v>
      </c>
      <c r="NPJ48" s="612" t="s">
        <v>898</v>
      </c>
      <c r="NPK48" s="612" t="s">
        <v>432</v>
      </c>
      <c r="NPL48" s="612" t="s">
        <v>898</v>
      </c>
      <c r="NPM48" s="612" t="s">
        <v>432</v>
      </c>
      <c r="NPN48" s="612" t="s">
        <v>898</v>
      </c>
      <c r="NPO48" s="612" t="s">
        <v>432</v>
      </c>
      <c r="NPP48" s="612" t="s">
        <v>898</v>
      </c>
      <c r="NPQ48" s="612" t="s">
        <v>432</v>
      </c>
      <c r="NPR48" s="612" t="s">
        <v>898</v>
      </c>
      <c r="NPS48" s="612" t="s">
        <v>432</v>
      </c>
      <c r="NPT48" s="612" t="s">
        <v>898</v>
      </c>
      <c r="NPU48" s="612" t="s">
        <v>432</v>
      </c>
      <c r="NPV48" s="612" t="s">
        <v>898</v>
      </c>
      <c r="NPW48" s="612" t="s">
        <v>432</v>
      </c>
      <c r="NPX48" s="612" t="s">
        <v>898</v>
      </c>
      <c r="NPY48" s="612" t="s">
        <v>432</v>
      </c>
      <c r="NPZ48" s="612" t="s">
        <v>898</v>
      </c>
      <c r="NQA48" s="612" t="s">
        <v>432</v>
      </c>
      <c r="NQB48" s="612" t="s">
        <v>898</v>
      </c>
      <c r="NQC48" s="612" t="s">
        <v>432</v>
      </c>
      <c r="NQD48" s="612" t="s">
        <v>898</v>
      </c>
      <c r="NQE48" s="612" t="s">
        <v>432</v>
      </c>
      <c r="NQF48" s="612" t="s">
        <v>898</v>
      </c>
      <c r="NQG48" s="612" t="s">
        <v>432</v>
      </c>
      <c r="NQH48" s="612" t="s">
        <v>898</v>
      </c>
      <c r="NQI48" s="612" t="s">
        <v>432</v>
      </c>
      <c r="NQJ48" s="612" t="s">
        <v>898</v>
      </c>
      <c r="NQK48" s="612" t="s">
        <v>432</v>
      </c>
      <c r="NQL48" s="612" t="s">
        <v>898</v>
      </c>
      <c r="NQM48" s="612" t="s">
        <v>432</v>
      </c>
      <c r="NQN48" s="612" t="s">
        <v>898</v>
      </c>
      <c r="NQO48" s="612" t="s">
        <v>432</v>
      </c>
      <c r="NQP48" s="612" t="s">
        <v>898</v>
      </c>
      <c r="NQQ48" s="612" t="s">
        <v>432</v>
      </c>
      <c r="NQR48" s="612" t="s">
        <v>898</v>
      </c>
      <c r="NQS48" s="612" t="s">
        <v>432</v>
      </c>
      <c r="NQT48" s="612" t="s">
        <v>898</v>
      </c>
      <c r="NQU48" s="612" t="s">
        <v>432</v>
      </c>
      <c r="NQV48" s="612" t="s">
        <v>898</v>
      </c>
      <c r="NQW48" s="612" t="s">
        <v>432</v>
      </c>
      <c r="NQX48" s="612" t="s">
        <v>898</v>
      </c>
      <c r="NQY48" s="612" t="s">
        <v>432</v>
      </c>
      <c r="NQZ48" s="612" t="s">
        <v>898</v>
      </c>
      <c r="NRA48" s="612" t="s">
        <v>432</v>
      </c>
      <c r="NRB48" s="612" t="s">
        <v>898</v>
      </c>
      <c r="NRC48" s="612" t="s">
        <v>432</v>
      </c>
      <c r="NRD48" s="612" t="s">
        <v>898</v>
      </c>
      <c r="NRE48" s="612" t="s">
        <v>432</v>
      </c>
      <c r="NRF48" s="612" t="s">
        <v>898</v>
      </c>
      <c r="NRG48" s="612" t="s">
        <v>432</v>
      </c>
      <c r="NRH48" s="612" t="s">
        <v>898</v>
      </c>
      <c r="NRI48" s="612" t="s">
        <v>432</v>
      </c>
      <c r="NRJ48" s="612" t="s">
        <v>898</v>
      </c>
      <c r="NRK48" s="612" t="s">
        <v>432</v>
      </c>
      <c r="NRL48" s="612" t="s">
        <v>898</v>
      </c>
      <c r="NRM48" s="612" t="s">
        <v>432</v>
      </c>
      <c r="NRN48" s="612" t="s">
        <v>898</v>
      </c>
      <c r="NRO48" s="612" t="s">
        <v>432</v>
      </c>
      <c r="NRP48" s="612" t="s">
        <v>898</v>
      </c>
      <c r="NRQ48" s="612" t="s">
        <v>432</v>
      </c>
      <c r="NRR48" s="612" t="s">
        <v>898</v>
      </c>
      <c r="NRS48" s="612" t="s">
        <v>432</v>
      </c>
      <c r="NRT48" s="612" t="s">
        <v>898</v>
      </c>
      <c r="NRU48" s="612" t="s">
        <v>432</v>
      </c>
      <c r="NRV48" s="612" t="s">
        <v>898</v>
      </c>
      <c r="NRW48" s="612" t="s">
        <v>432</v>
      </c>
      <c r="NRX48" s="612" t="s">
        <v>898</v>
      </c>
      <c r="NRY48" s="612" t="s">
        <v>432</v>
      </c>
      <c r="NRZ48" s="612" t="s">
        <v>898</v>
      </c>
      <c r="NSA48" s="612" t="s">
        <v>432</v>
      </c>
      <c r="NSB48" s="612" t="s">
        <v>898</v>
      </c>
      <c r="NSC48" s="612" t="s">
        <v>432</v>
      </c>
      <c r="NSD48" s="612" t="s">
        <v>898</v>
      </c>
      <c r="NSE48" s="612" t="s">
        <v>432</v>
      </c>
      <c r="NSF48" s="612" t="s">
        <v>898</v>
      </c>
      <c r="NSG48" s="612" t="s">
        <v>432</v>
      </c>
      <c r="NSH48" s="612" t="s">
        <v>898</v>
      </c>
      <c r="NSI48" s="612" t="s">
        <v>432</v>
      </c>
      <c r="NSJ48" s="612" t="s">
        <v>898</v>
      </c>
      <c r="NSK48" s="612" t="s">
        <v>432</v>
      </c>
      <c r="NSL48" s="612" t="s">
        <v>898</v>
      </c>
      <c r="NSM48" s="612" t="s">
        <v>432</v>
      </c>
      <c r="NSN48" s="612" t="s">
        <v>898</v>
      </c>
      <c r="NSO48" s="612" t="s">
        <v>432</v>
      </c>
      <c r="NSP48" s="612" t="s">
        <v>898</v>
      </c>
      <c r="NSQ48" s="612" t="s">
        <v>432</v>
      </c>
      <c r="NSR48" s="612" t="s">
        <v>898</v>
      </c>
      <c r="NSS48" s="612" t="s">
        <v>432</v>
      </c>
      <c r="NST48" s="612" t="s">
        <v>898</v>
      </c>
      <c r="NSU48" s="612" t="s">
        <v>432</v>
      </c>
      <c r="NSV48" s="612" t="s">
        <v>898</v>
      </c>
      <c r="NSW48" s="612" t="s">
        <v>432</v>
      </c>
      <c r="NSX48" s="612" t="s">
        <v>898</v>
      </c>
      <c r="NSY48" s="612" t="s">
        <v>432</v>
      </c>
      <c r="NSZ48" s="612" t="s">
        <v>898</v>
      </c>
      <c r="NTA48" s="612" t="s">
        <v>432</v>
      </c>
      <c r="NTB48" s="612" t="s">
        <v>898</v>
      </c>
      <c r="NTC48" s="612" t="s">
        <v>432</v>
      </c>
      <c r="NTD48" s="612" t="s">
        <v>898</v>
      </c>
      <c r="NTE48" s="612" t="s">
        <v>432</v>
      </c>
      <c r="NTF48" s="612" t="s">
        <v>898</v>
      </c>
      <c r="NTG48" s="612" t="s">
        <v>432</v>
      </c>
      <c r="NTH48" s="612" t="s">
        <v>898</v>
      </c>
      <c r="NTI48" s="612" t="s">
        <v>432</v>
      </c>
      <c r="NTJ48" s="612" t="s">
        <v>898</v>
      </c>
      <c r="NTK48" s="612" t="s">
        <v>432</v>
      </c>
      <c r="NTL48" s="612" t="s">
        <v>898</v>
      </c>
      <c r="NTM48" s="612" t="s">
        <v>432</v>
      </c>
      <c r="NTN48" s="612" t="s">
        <v>898</v>
      </c>
      <c r="NTO48" s="612" t="s">
        <v>432</v>
      </c>
      <c r="NTP48" s="612" t="s">
        <v>898</v>
      </c>
      <c r="NTQ48" s="612" t="s">
        <v>432</v>
      </c>
      <c r="NTR48" s="612" t="s">
        <v>898</v>
      </c>
      <c r="NTS48" s="612" t="s">
        <v>432</v>
      </c>
      <c r="NTT48" s="612" t="s">
        <v>898</v>
      </c>
      <c r="NTU48" s="612" t="s">
        <v>432</v>
      </c>
      <c r="NTV48" s="612" t="s">
        <v>898</v>
      </c>
      <c r="NTW48" s="612" t="s">
        <v>432</v>
      </c>
      <c r="NTX48" s="612" t="s">
        <v>898</v>
      </c>
      <c r="NTY48" s="612" t="s">
        <v>432</v>
      </c>
      <c r="NTZ48" s="612" t="s">
        <v>898</v>
      </c>
      <c r="NUA48" s="612" t="s">
        <v>432</v>
      </c>
      <c r="NUB48" s="612" t="s">
        <v>898</v>
      </c>
      <c r="NUC48" s="612" t="s">
        <v>432</v>
      </c>
      <c r="NUD48" s="612" t="s">
        <v>898</v>
      </c>
      <c r="NUE48" s="612" t="s">
        <v>432</v>
      </c>
      <c r="NUF48" s="612" t="s">
        <v>898</v>
      </c>
      <c r="NUG48" s="612" t="s">
        <v>432</v>
      </c>
      <c r="NUH48" s="612" t="s">
        <v>898</v>
      </c>
      <c r="NUI48" s="612" t="s">
        <v>432</v>
      </c>
      <c r="NUJ48" s="612" t="s">
        <v>898</v>
      </c>
      <c r="NUK48" s="612" t="s">
        <v>432</v>
      </c>
      <c r="NUL48" s="612" t="s">
        <v>898</v>
      </c>
      <c r="NUM48" s="612" t="s">
        <v>432</v>
      </c>
      <c r="NUN48" s="612" t="s">
        <v>898</v>
      </c>
      <c r="NUO48" s="612" t="s">
        <v>432</v>
      </c>
      <c r="NUP48" s="612" t="s">
        <v>898</v>
      </c>
      <c r="NUQ48" s="612" t="s">
        <v>432</v>
      </c>
      <c r="NUR48" s="612" t="s">
        <v>898</v>
      </c>
      <c r="NUS48" s="612" t="s">
        <v>432</v>
      </c>
      <c r="NUT48" s="612" t="s">
        <v>898</v>
      </c>
      <c r="NUU48" s="612" t="s">
        <v>432</v>
      </c>
      <c r="NUV48" s="612" t="s">
        <v>898</v>
      </c>
      <c r="NUW48" s="612" t="s">
        <v>432</v>
      </c>
      <c r="NUX48" s="612" t="s">
        <v>898</v>
      </c>
      <c r="NUY48" s="612" t="s">
        <v>432</v>
      </c>
      <c r="NUZ48" s="612" t="s">
        <v>898</v>
      </c>
      <c r="NVA48" s="612" t="s">
        <v>432</v>
      </c>
      <c r="NVB48" s="612" t="s">
        <v>898</v>
      </c>
      <c r="NVC48" s="612" t="s">
        <v>432</v>
      </c>
      <c r="NVD48" s="612" t="s">
        <v>898</v>
      </c>
      <c r="NVE48" s="612" t="s">
        <v>432</v>
      </c>
      <c r="NVF48" s="612" t="s">
        <v>898</v>
      </c>
      <c r="NVG48" s="612" t="s">
        <v>432</v>
      </c>
      <c r="NVH48" s="612" t="s">
        <v>898</v>
      </c>
      <c r="NVI48" s="612" t="s">
        <v>432</v>
      </c>
      <c r="NVJ48" s="612" t="s">
        <v>898</v>
      </c>
      <c r="NVK48" s="612" t="s">
        <v>432</v>
      </c>
      <c r="NVL48" s="612" t="s">
        <v>898</v>
      </c>
      <c r="NVM48" s="612" t="s">
        <v>432</v>
      </c>
      <c r="NVN48" s="612" t="s">
        <v>898</v>
      </c>
      <c r="NVO48" s="612" t="s">
        <v>432</v>
      </c>
      <c r="NVP48" s="612" t="s">
        <v>898</v>
      </c>
      <c r="NVQ48" s="612" t="s">
        <v>432</v>
      </c>
      <c r="NVR48" s="612" t="s">
        <v>898</v>
      </c>
      <c r="NVS48" s="612" t="s">
        <v>432</v>
      </c>
      <c r="NVT48" s="612" t="s">
        <v>898</v>
      </c>
      <c r="NVU48" s="612" t="s">
        <v>432</v>
      </c>
      <c r="NVV48" s="612" t="s">
        <v>898</v>
      </c>
      <c r="NVW48" s="612" t="s">
        <v>432</v>
      </c>
      <c r="NVX48" s="612" t="s">
        <v>898</v>
      </c>
      <c r="NVY48" s="612" t="s">
        <v>432</v>
      </c>
      <c r="NVZ48" s="612" t="s">
        <v>898</v>
      </c>
      <c r="NWA48" s="612" t="s">
        <v>432</v>
      </c>
      <c r="NWB48" s="612" t="s">
        <v>898</v>
      </c>
      <c r="NWC48" s="612" t="s">
        <v>432</v>
      </c>
      <c r="NWD48" s="612" t="s">
        <v>898</v>
      </c>
      <c r="NWE48" s="612" t="s">
        <v>432</v>
      </c>
      <c r="NWF48" s="612" t="s">
        <v>898</v>
      </c>
      <c r="NWG48" s="612" t="s">
        <v>432</v>
      </c>
      <c r="NWH48" s="612" t="s">
        <v>898</v>
      </c>
      <c r="NWI48" s="612" t="s">
        <v>432</v>
      </c>
      <c r="NWJ48" s="612" t="s">
        <v>898</v>
      </c>
      <c r="NWK48" s="612" t="s">
        <v>432</v>
      </c>
      <c r="NWL48" s="612" t="s">
        <v>898</v>
      </c>
      <c r="NWM48" s="612" t="s">
        <v>432</v>
      </c>
      <c r="NWN48" s="612" t="s">
        <v>898</v>
      </c>
      <c r="NWO48" s="612" t="s">
        <v>432</v>
      </c>
      <c r="NWP48" s="612" t="s">
        <v>898</v>
      </c>
      <c r="NWQ48" s="612" t="s">
        <v>432</v>
      </c>
      <c r="NWR48" s="612" t="s">
        <v>898</v>
      </c>
      <c r="NWS48" s="612" t="s">
        <v>432</v>
      </c>
      <c r="NWT48" s="612" t="s">
        <v>898</v>
      </c>
      <c r="NWU48" s="612" t="s">
        <v>432</v>
      </c>
      <c r="NWV48" s="612" t="s">
        <v>898</v>
      </c>
      <c r="NWW48" s="612" t="s">
        <v>432</v>
      </c>
      <c r="NWX48" s="612" t="s">
        <v>898</v>
      </c>
      <c r="NWY48" s="612" t="s">
        <v>432</v>
      </c>
      <c r="NWZ48" s="612" t="s">
        <v>898</v>
      </c>
      <c r="NXA48" s="612" t="s">
        <v>432</v>
      </c>
      <c r="NXB48" s="612" t="s">
        <v>898</v>
      </c>
      <c r="NXC48" s="612" t="s">
        <v>432</v>
      </c>
      <c r="NXD48" s="612" t="s">
        <v>898</v>
      </c>
      <c r="NXE48" s="612" t="s">
        <v>432</v>
      </c>
      <c r="NXF48" s="612" t="s">
        <v>898</v>
      </c>
      <c r="NXG48" s="612" t="s">
        <v>432</v>
      </c>
      <c r="NXH48" s="612" t="s">
        <v>898</v>
      </c>
      <c r="NXI48" s="612" t="s">
        <v>432</v>
      </c>
      <c r="NXJ48" s="612" t="s">
        <v>898</v>
      </c>
      <c r="NXK48" s="612" t="s">
        <v>432</v>
      </c>
      <c r="NXL48" s="612" t="s">
        <v>898</v>
      </c>
      <c r="NXM48" s="612" t="s">
        <v>432</v>
      </c>
      <c r="NXN48" s="612" t="s">
        <v>898</v>
      </c>
      <c r="NXO48" s="612" t="s">
        <v>432</v>
      </c>
      <c r="NXP48" s="612" t="s">
        <v>898</v>
      </c>
      <c r="NXQ48" s="612" t="s">
        <v>432</v>
      </c>
      <c r="NXR48" s="612" t="s">
        <v>898</v>
      </c>
      <c r="NXS48" s="612" t="s">
        <v>432</v>
      </c>
      <c r="NXT48" s="612" t="s">
        <v>898</v>
      </c>
      <c r="NXU48" s="612" t="s">
        <v>432</v>
      </c>
      <c r="NXV48" s="612" t="s">
        <v>898</v>
      </c>
      <c r="NXW48" s="612" t="s">
        <v>432</v>
      </c>
      <c r="NXX48" s="612" t="s">
        <v>898</v>
      </c>
      <c r="NXY48" s="612" t="s">
        <v>432</v>
      </c>
      <c r="NXZ48" s="612" t="s">
        <v>898</v>
      </c>
      <c r="NYA48" s="612" t="s">
        <v>432</v>
      </c>
      <c r="NYB48" s="612" t="s">
        <v>898</v>
      </c>
      <c r="NYC48" s="612" t="s">
        <v>432</v>
      </c>
      <c r="NYD48" s="612" t="s">
        <v>898</v>
      </c>
      <c r="NYE48" s="612" t="s">
        <v>432</v>
      </c>
      <c r="NYF48" s="612" t="s">
        <v>898</v>
      </c>
      <c r="NYG48" s="612" t="s">
        <v>432</v>
      </c>
      <c r="NYH48" s="612" t="s">
        <v>898</v>
      </c>
      <c r="NYI48" s="612" t="s">
        <v>432</v>
      </c>
      <c r="NYJ48" s="612" t="s">
        <v>898</v>
      </c>
      <c r="NYK48" s="612" t="s">
        <v>432</v>
      </c>
      <c r="NYL48" s="612" t="s">
        <v>898</v>
      </c>
      <c r="NYM48" s="612" t="s">
        <v>432</v>
      </c>
      <c r="NYN48" s="612" t="s">
        <v>898</v>
      </c>
      <c r="NYO48" s="612" t="s">
        <v>432</v>
      </c>
      <c r="NYP48" s="612" t="s">
        <v>898</v>
      </c>
      <c r="NYQ48" s="612" t="s">
        <v>432</v>
      </c>
      <c r="NYR48" s="612" t="s">
        <v>898</v>
      </c>
      <c r="NYS48" s="612" t="s">
        <v>432</v>
      </c>
      <c r="NYT48" s="612" t="s">
        <v>898</v>
      </c>
      <c r="NYU48" s="612" t="s">
        <v>432</v>
      </c>
      <c r="NYV48" s="612" t="s">
        <v>898</v>
      </c>
      <c r="NYW48" s="612" t="s">
        <v>432</v>
      </c>
      <c r="NYX48" s="612" t="s">
        <v>898</v>
      </c>
      <c r="NYY48" s="612" t="s">
        <v>432</v>
      </c>
      <c r="NYZ48" s="612" t="s">
        <v>898</v>
      </c>
      <c r="NZA48" s="612" t="s">
        <v>432</v>
      </c>
      <c r="NZB48" s="612" t="s">
        <v>898</v>
      </c>
      <c r="NZC48" s="612" t="s">
        <v>432</v>
      </c>
      <c r="NZD48" s="612" t="s">
        <v>898</v>
      </c>
      <c r="NZE48" s="612" t="s">
        <v>432</v>
      </c>
      <c r="NZF48" s="612" t="s">
        <v>898</v>
      </c>
      <c r="NZG48" s="612" t="s">
        <v>432</v>
      </c>
      <c r="NZH48" s="612" t="s">
        <v>898</v>
      </c>
      <c r="NZI48" s="612" t="s">
        <v>432</v>
      </c>
      <c r="NZJ48" s="612" t="s">
        <v>898</v>
      </c>
      <c r="NZK48" s="612" t="s">
        <v>432</v>
      </c>
      <c r="NZL48" s="612" t="s">
        <v>898</v>
      </c>
      <c r="NZM48" s="612" t="s">
        <v>432</v>
      </c>
      <c r="NZN48" s="612" t="s">
        <v>898</v>
      </c>
      <c r="NZO48" s="612" t="s">
        <v>432</v>
      </c>
      <c r="NZP48" s="612" t="s">
        <v>898</v>
      </c>
      <c r="NZQ48" s="612" t="s">
        <v>432</v>
      </c>
      <c r="NZR48" s="612" t="s">
        <v>898</v>
      </c>
      <c r="NZS48" s="612" t="s">
        <v>432</v>
      </c>
      <c r="NZT48" s="612" t="s">
        <v>898</v>
      </c>
      <c r="NZU48" s="612" t="s">
        <v>432</v>
      </c>
      <c r="NZV48" s="612" t="s">
        <v>898</v>
      </c>
      <c r="NZW48" s="612" t="s">
        <v>432</v>
      </c>
      <c r="NZX48" s="612" t="s">
        <v>898</v>
      </c>
      <c r="NZY48" s="612" t="s">
        <v>432</v>
      </c>
      <c r="NZZ48" s="612" t="s">
        <v>898</v>
      </c>
      <c r="OAA48" s="612" t="s">
        <v>432</v>
      </c>
      <c r="OAB48" s="612" t="s">
        <v>898</v>
      </c>
      <c r="OAC48" s="612" t="s">
        <v>432</v>
      </c>
      <c r="OAD48" s="612" t="s">
        <v>898</v>
      </c>
      <c r="OAE48" s="612" t="s">
        <v>432</v>
      </c>
      <c r="OAF48" s="612" t="s">
        <v>898</v>
      </c>
      <c r="OAG48" s="612" t="s">
        <v>432</v>
      </c>
      <c r="OAH48" s="612" t="s">
        <v>898</v>
      </c>
      <c r="OAI48" s="612" t="s">
        <v>432</v>
      </c>
      <c r="OAJ48" s="612" t="s">
        <v>898</v>
      </c>
      <c r="OAK48" s="612" t="s">
        <v>432</v>
      </c>
      <c r="OAL48" s="612" t="s">
        <v>898</v>
      </c>
      <c r="OAM48" s="612" t="s">
        <v>432</v>
      </c>
      <c r="OAN48" s="612" t="s">
        <v>898</v>
      </c>
      <c r="OAO48" s="612" t="s">
        <v>432</v>
      </c>
      <c r="OAP48" s="612" t="s">
        <v>898</v>
      </c>
      <c r="OAQ48" s="612" t="s">
        <v>432</v>
      </c>
      <c r="OAR48" s="612" t="s">
        <v>898</v>
      </c>
      <c r="OAS48" s="612" t="s">
        <v>432</v>
      </c>
      <c r="OAT48" s="612" t="s">
        <v>898</v>
      </c>
      <c r="OAU48" s="612" t="s">
        <v>432</v>
      </c>
      <c r="OAV48" s="612" t="s">
        <v>898</v>
      </c>
      <c r="OAW48" s="612" t="s">
        <v>432</v>
      </c>
      <c r="OAX48" s="612" t="s">
        <v>898</v>
      </c>
      <c r="OAY48" s="612" t="s">
        <v>432</v>
      </c>
      <c r="OAZ48" s="612" t="s">
        <v>898</v>
      </c>
      <c r="OBA48" s="612" t="s">
        <v>432</v>
      </c>
      <c r="OBB48" s="612" t="s">
        <v>898</v>
      </c>
      <c r="OBC48" s="612" t="s">
        <v>432</v>
      </c>
      <c r="OBD48" s="612" t="s">
        <v>898</v>
      </c>
      <c r="OBE48" s="612" t="s">
        <v>432</v>
      </c>
      <c r="OBF48" s="612" t="s">
        <v>898</v>
      </c>
      <c r="OBG48" s="612" t="s">
        <v>432</v>
      </c>
      <c r="OBH48" s="612" t="s">
        <v>898</v>
      </c>
      <c r="OBI48" s="612" t="s">
        <v>432</v>
      </c>
      <c r="OBJ48" s="612" t="s">
        <v>898</v>
      </c>
      <c r="OBK48" s="612" t="s">
        <v>432</v>
      </c>
      <c r="OBL48" s="612" t="s">
        <v>898</v>
      </c>
      <c r="OBM48" s="612" t="s">
        <v>432</v>
      </c>
      <c r="OBN48" s="612" t="s">
        <v>898</v>
      </c>
      <c r="OBO48" s="612" t="s">
        <v>432</v>
      </c>
      <c r="OBP48" s="612" t="s">
        <v>898</v>
      </c>
      <c r="OBQ48" s="612" t="s">
        <v>432</v>
      </c>
      <c r="OBR48" s="612" t="s">
        <v>898</v>
      </c>
      <c r="OBS48" s="612" t="s">
        <v>432</v>
      </c>
      <c r="OBT48" s="612" t="s">
        <v>898</v>
      </c>
      <c r="OBU48" s="612" t="s">
        <v>432</v>
      </c>
      <c r="OBV48" s="612" t="s">
        <v>898</v>
      </c>
      <c r="OBW48" s="612" t="s">
        <v>432</v>
      </c>
      <c r="OBX48" s="612" t="s">
        <v>898</v>
      </c>
      <c r="OBY48" s="612" t="s">
        <v>432</v>
      </c>
      <c r="OBZ48" s="612" t="s">
        <v>898</v>
      </c>
      <c r="OCA48" s="612" t="s">
        <v>432</v>
      </c>
      <c r="OCB48" s="612" t="s">
        <v>898</v>
      </c>
      <c r="OCC48" s="612" t="s">
        <v>432</v>
      </c>
      <c r="OCD48" s="612" t="s">
        <v>898</v>
      </c>
      <c r="OCE48" s="612" t="s">
        <v>432</v>
      </c>
      <c r="OCF48" s="612" t="s">
        <v>898</v>
      </c>
      <c r="OCG48" s="612" t="s">
        <v>432</v>
      </c>
      <c r="OCH48" s="612" t="s">
        <v>898</v>
      </c>
      <c r="OCI48" s="612" t="s">
        <v>432</v>
      </c>
      <c r="OCJ48" s="612" t="s">
        <v>898</v>
      </c>
      <c r="OCK48" s="612" t="s">
        <v>432</v>
      </c>
      <c r="OCL48" s="612" t="s">
        <v>898</v>
      </c>
      <c r="OCM48" s="612" t="s">
        <v>432</v>
      </c>
      <c r="OCN48" s="612" t="s">
        <v>898</v>
      </c>
      <c r="OCO48" s="612" t="s">
        <v>432</v>
      </c>
      <c r="OCP48" s="612" t="s">
        <v>898</v>
      </c>
      <c r="OCQ48" s="612" t="s">
        <v>432</v>
      </c>
      <c r="OCR48" s="612" t="s">
        <v>898</v>
      </c>
      <c r="OCS48" s="612" t="s">
        <v>432</v>
      </c>
      <c r="OCT48" s="612" t="s">
        <v>898</v>
      </c>
      <c r="OCU48" s="612" t="s">
        <v>432</v>
      </c>
      <c r="OCV48" s="612" t="s">
        <v>898</v>
      </c>
      <c r="OCW48" s="612" t="s">
        <v>432</v>
      </c>
      <c r="OCX48" s="612" t="s">
        <v>898</v>
      </c>
      <c r="OCY48" s="612" t="s">
        <v>432</v>
      </c>
      <c r="OCZ48" s="612" t="s">
        <v>898</v>
      </c>
      <c r="ODA48" s="612" t="s">
        <v>432</v>
      </c>
      <c r="ODB48" s="612" t="s">
        <v>898</v>
      </c>
      <c r="ODC48" s="612" t="s">
        <v>432</v>
      </c>
      <c r="ODD48" s="612" t="s">
        <v>898</v>
      </c>
      <c r="ODE48" s="612" t="s">
        <v>432</v>
      </c>
      <c r="ODF48" s="612" t="s">
        <v>898</v>
      </c>
      <c r="ODG48" s="612" t="s">
        <v>432</v>
      </c>
      <c r="ODH48" s="612" t="s">
        <v>898</v>
      </c>
      <c r="ODI48" s="612" t="s">
        <v>432</v>
      </c>
      <c r="ODJ48" s="612" t="s">
        <v>898</v>
      </c>
      <c r="ODK48" s="612" t="s">
        <v>432</v>
      </c>
      <c r="ODL48" s="612" t="s">
        <v>898</v>
      </c>
      <c r="ODM48" s="612" t="s">
        <v>432</v>
      </c>
      <c r="ODN48" s="612" t="s">
        <v>898</v>
      </c>
      <c r="ODO48" s="612" t="s">
        <v>432</v>
      </c>
      <c r="ODP48" s="612" t="s">
        <v>898</v>
      </c>
      <c r="ODQ48" s="612" t="s">
        <v>432</v>
      </c>
      <c r="ODR48" s="612" t="s">
        <v>898</v>
      </c>
      <c r="ODS48" s="612" t="s">
        <v>432</v>
      </c>
      <c r="ODT48" s="612" t="s">
        <v>898</v>
      </c>
      <c r="ODU48" s="612" t="s">
        <v>432</v>
      </c>
      <c r="ODV48" s="612" t="s">
        <v>898</v>
      </c>
      <c r="ODW48" s="612" t="s">
        <v>432</v>
      </c>
      <c r="ODX48" s="612" t="s">
        <v>898</v>
      </c>
      <c r="ODY48" s="612" t="s">
        <v>432</v>
      </c>
      <c r="ODZ48" s="612" t="s">
        <v>898</v>
      </c>
      <c r="OEA48" s="612" t="s">
        <v>432</v>
      </c>
      <c r="OEB48" s="612" t="s">
        <v>898</v>
      </c>
      <c r="OEC48" s="612" t="s">
        <v>432</v>
      </c>
      <c r="OED48" s="612" t="s">
        <v>898</v>
      </c>
      <c r="OEE48" s="612" t="s">
        <v>432</v>
      </c>
      <c r="OEF48" s="612" t="s">
        <v>898</v>
      </c>
      <c r="OEG48" s="612" t="s">
        <v>432</v>
      </c>
      <c r="OEH48" s="612" t="s">
        <v>898</v>
      </c>
      <c r="OEI48" s="612" t="s">
        <v>432</v>
      </c>
      <c r="OEJ48" s="612" t="s">
        <v>898</v>
      </c>
      <c r="OEK48" s="612" t="s">
        <v>432</v>
      </c>
      <c r="OEL48" s="612" t="s">
        <v>898</v>
      </c>
      <c r="OEM48" s="612" t="s">
        <v>432</v>
      </c>
      <c r="OEN48" s="612" t="s">
        <v>898</v>
      </c>
      <c r="OEO48" s="612" t="s">
        <v>432</v>
      </c>
      <c r="OEP48" s="612" t="s">
        <v>898</v>
      </c>
      <c r="OEQ48" s="612" t="s">
        <v>432</v>
      </c>
      <c r="OER48" s="612" t="s">
        <v>898</v>
      </c>
      <c r="OES48" s="612" t="s">
        <v>432</v>
      </c>
      <c r="OET48" s="612" t="s">
        <v>898</v>
      </c>
      <c r="OEU48" s="612" t="s">
        <v>432</v>
      </c>
      <c r="OEV48" s="612" t="s">
        <v>898</v>
      </c>
      <c r="OEW48" s="612" t="s">
        <v>432</v>
      </c>
      <c r="OEX48" s="612" t="s">
        <v>898</v>
      </c>
      <c r="OEY48" s="612" t="s">
        <v>432</v>
      </c>
      <c r="OEZ48" s="612" t="s">
        <v>898</v>
      </c>
      <c r="OFA48" s="612" t="s">
        <v>432</v>
      </c>
      <c r="OFB48" s="612" t="s">
        <v>898</v>
      </c>
      <c r="OFC48" s="612" t="s">
        <v>432</v>
      </c>
      <c r="OFD48" s="612" t="s">
        <v>898</v>
      </c>
      <c r="OFE48" s="612" t="s">
        <v>432</v>
      </c>
      <c r="OFF48" s="612" t="s">
        <v>898</v>
      </c>
      <c r="OFG48" s="612" t="s">
        <v>432</v>
      </c>
      <c r="OFH48" s="612" t="s">
        <v>898</v>
      </c>
      <c r="OFI48" s="612" t="s">
        <v>432</v>
      </c>
      <c r="OFJ48" s="612" t="s">
        <v>898</v>
      </c>
      <c r="OFK48" s="612" t="s">
        <v>432</v>
      </c>
      <c r="OFL48" s="612" t="s">
        <v>898</v>
      </c>
      <c r="OFM48" s="612" t="s">
        <v>432</v>
      </c>
      <c r="OFN48" s="612" t="s">
        <v>898</v>
      </c>
      <c r="OFO48" s="612" t="s">
        <v>432</v>
      </c>
      <c r="OFP48" s="612" t="s">
        <v>898</v>
      </c>
      <c r="OFQ48" s="612" t="s">
        <v>432</v>
      </c>
      <c r="OFR48" s="612" t="s">
        <v>898</v>
      </c>
      <c r="OFS48" s="612" t="s">
        <v>432</v>
      </c>
      <c r="OFT48" s="612" t="s">
        <v>898</v>
      </c>
      <c r="OFU48" s="612" t="s">
        <v>432</v>
      </c>
      <c r="OFV48" s="612" t="s">
        <v>898</v>
      </c>
      <c r="OFW48" s="612" t="s">
        <v>432</v>
      </c>
      <c r="OFX48" s="612" t="s">
        <v>898</v>
      </c>
      <c r="OFY48" s="612" t="s">
        <v>432</v>
      </c>
      <c r="OFZ48" s="612" t="s">
        <v>898</v>
      </c>
      <c r="OGA48" s="612" t="s">
        <v>432</v>
      </c>
      <c r="OGB48" s="612" t="s">
        <v>898</v>
      </c>
      <c r="OGC48" s="612" t="s">
        <v>432</v>
      </c>
      <c r="OGD48" s="612" t="s">
        <v>898</v>
      </c>
      <c r="OGE48" s="612" t="s">
        <v>432</v>
      </c>
      <c r="OGF48" s="612" t="s">
        <v>898</v>
      </c>
      <c r="OGG48" s="612" t="s">
        <v>432</v>
      </c>
      <c r="OGH48" s="612" t="s">
        <v>898</v>
      </c>
      <c r="OGI48" s="612" t="s">
        <v>432</v>
      </c>
      <c r="OGJ48" s="612" t="s">
        <v>898</v>
      </c>
      <c r="OGK48" s="612" t="s">
        <v>432</v>
      </c>
      <c r="OGL48" s="612" t="s">
        <v>898</v>
      </c>
      <c r="OGM48" s="612" t="s">
        <v>432</v>
      </c>
      <c r="OGN48" s="612" t="s">
        <v>898</v>
      </c>
      <c r="OGO48" s="612" t="s">
        <v>432</v>
      </c>
      <c r="OGP48" s="612" t="s">
        <v>898</v>
      </c>
      <c r="OGQ48" s="612" t="s">
        <v>432</v>
      </c>
      <c r="OGR48" s="612" t="s">
        <v>898</v>
      </c>
      <c r="OGS48" s="612" t="s">
        <v>432</v>
      </c>
      <c r="OGT48" s="612" t="s">
        <v>898</v>
      </c>
      <c r="OGU48" s="612" t="s">
        <v>432</v>
      </c>
      <c r="OGV48" s="612" t="s">
        <v>898</v>
      </c>
      <c r="OGW48" s="612" t="s">
        <v>432</v>
      </c>
      <c r="OGX48" s="612" t="s">
        <v>898</v>
      </c>
      <c r="OGY48" s="612" t="s">
        <v>432</v>
      </c>
      <c r="OGZ48" s="612" t="s">
        <v>898</v>
      </c>
      <c r="OHA48" s="612" t="s">
        <v>432</v>
      </c>
      <c r="OHB48" s="612" t="s">
        <v>898</v>
      </c>
      <c r="OHC48" s="612" t="s">
        <v>432</v>
      </c>
      <c r="OHD48" s="612" t="s">
        <v>898</v>
      </c>
      <c r="OHE48" s="612" t="s">
        <v>432</v>
      </c>
      <c r="OHF48" s="612" t="s">
        <v>898</v>
      </c>
      <c r="OHG48" s="612" t="s">
        <v>432</v>
      </c>
      <c r="OHH48" s="612" t="s">
        <v>898</v>
      </c>
      <c r="OHI48" s="612" t="s">
        <v>432</v>
      </c>
      <c r="OHJ48" s="612" t="s">
        <v>898</v>
      </c>
      <c r="OHK48" s="612" t="s">
        <v>432</v>
      </c>
      <c r="OHL48" s="612" t="s">
        <v>898</v>
      </c>
      <c r="OHM48" s="612" t="s">
        <v>432</v>
      </c>
      <c r="OHN48" s="612" t="s">
        <v>898</v>
      </c>
      <c r="OHO48" s="612" t="s">
        <v>432</v>
      </c>
      <c r="OHP48" s="612" t="s">
        <v>898</v>
      </c>
      <c r="OHQ48" s="612" t="s">
        <v>432</v>
      </c>
      <c r="OHR48" s="612" t="s">
        <v>898</v>
      </c>
      <c r="OHS48" s="612" t="s">
        <v>432</v>
      </c>
      <c r="OHT48" s="612" t="s">
        <v>898</v>
      </c>
      <c r="OHU48" s="612" t="s">
        <v>432</v>
      </c>
      <c r="OHV48" s="612" t="s">
        <v>898</v>
      </c>
      <c r="OHW48" s="612" t="s">
        <v>432</v>
      </c>
      <c r="OHX48" s="612" t="s">
        <v>898</v>
      </c>
      <c r="OHY48" s="612" t="s">
        <v>432</v>
      </c>
      <c r="OHZ48" s="612" t="s">
        <v>898</v>
      </c>
      <c r="OIA48" s="612" t="s">
        <v>432</v>
      </c>
      <c r="OIB48" s="612" t="s">
        <v>898</v>
      </c>
      <c r="OIC48" s="612" t="s">
        <v>432</v>
      </c>
      <c r="OID48" s="612" t="s">
        <v>898</v>
      </c>
      <c r="OIE48" s="612" t="s">
        <v>432</v>
      </c>
      <c r="OIF48" s="612" t="s">
        <v>898</v>
      </c>
      <c r="OIG48" s="612" t="s">
        <v>432</v>
      </c>
      <c r="OIH48" s="612" t="s">
        <v>898</v>
      </c>
      <c r="OII48" s="612" t="s">
        <v>432</v>
      </c>
      <c r="OIJ48" s="612" t="s">
        <v>898</v>
      </c>
      <c r="OIK48" s="612" t="s">
        <v>432</v>
      </c>
      <c r="OIL48" s="612" t="s">
        <v>898</v>
      </c>
      <c r="OIM48" s="612" t="s">
        <v>432</v>
      </c>
      <c r="OIN48" s="612" t="s">
        <v>898</v>
      </c>
      <c r="OIO48" s="612" t="s">
        <v>432</v>
      </c>
      <c r="OIP48" s="612" t="s">
        <v>898</v>
      </c>
      <c r="OIQ48" s="612" t="s">
        <v>432</v>
      </c>
      <c r="OIR48" s="612" t="s">
        <v>898</v>
      </c>
      <c r="OIS48" s="612" t="s">
        <v>432</v>
      </c>
      <c r="OIT48" s="612" t="s">
        <v>898</v>
      </c>
      <c r="OIU48" s="612" t="s">
        <v>432</v>
      </c>
      <c r="OIV48" s="612" t="s">
        <v>898</v>
      </c>
      <c r="OIW48" s="612" t="s">
        <v>432</v>
      </c>
      <c r="OIX48" s="612" t="s">
        <v>898</v>
      </c>
      <c r="OIY48" s="612" t="s">
        <v>432</v>
      </c>
      <c r="OIZ48" s="612" t="s">
        <v>898</v>
      </c>
      <c r="OJA48" s="612" t="s">
        <v>432</v>
      </c>
      <c r="OJB48" s="612" t="s">
        <v>898</v>
      </c>
      <c r="OJC48" s="612" t="s">
        <v>432</v>
      </c>
      <c r="OJD48" s="612" t="s">
        <v>898</v>
      </c>
      <c r="OJE48" s="612" t="s">
        <v>432</v>
      </c>
      <c r="OJF48" s="612" t="s">
        <v>898</v>
      </c>
      <c r="OJG48" s="612" t="s">
        <v>432</v>
      </c>
      <c r="OJH48" s="612" t="s">
        <v>898</v>
      </c>
      <c r="OJI48" s="612" t="s">
        <v>432</v>
      </c>
      <c r="OJJ48" s="612" t="s">
        <v>898</v>
      </c>
      <c r="OJK48" s="612" t="s">
        <v>432</v>
      </c>
      <c r="OJL48" s="612" t="s">
        <v>898</v>
      </c>
      <c r="OJM48" s="612" t="s">
        <v>432</v>
      </c>
      <c r="OJN48" s="612" t="s">
        <v>898</v>
      </c>
      <c r="OJO48" s="612" t="s">
        <v>432</v>
      </c>
      <c r="OJP48" s="612" t="s">
        <v>898</v>
      </c>
      <c r="OJQ48" s="612" t="s">
        <v>432</v>
      </c>
      <c r="OJR48" s="612" t="s">
        <v>898</v>
      </c>
      <c r="OJS48" s="612" t="s">
        <v>432</v>
      </c>
      <c r="OJT48" s="612" t="s">
        <v>898</v>
      </c>
      <c r="OJU48" s="612" t="s">
        <v>432</v>
      </c>
      <c r="OJV48" s="612" t="s">
        <v>898</v>
      </c>
      <c r="OJW48" s="612" t="s">
        <v>432</v>
      </c>
      <c r="OJX48" s="612" t="s">
        <v>898</v>
      </c>
      <c r="OJY48" s="612" t="s">
        <v>432</v>
      </c>
      <c r="OJZ48" s="612" t="s">
        <v>898</v>
      </c>
      <c r="OKA48" s="612" t="s">
        <v>432</v>
      </c>
      <c r="OKB48" s="612" t="s">
        <v>898</v>
      </c>
      <c r="OKC48" s="612" t="s">
        <v>432</v>
      </c>
      <c r="OKD48" s="612" t="s">
        <v>898</v>
      </c>
      <c r="OKE48" s="612" t="s">
        <v>432</v>
      </c>
      <c r="OKF48" s="612" t="s">
        <v>898</v>
      </c>
      <c r="OKG48" s="612" t="s">
        <v>432</v>
      </c>
      <c r="OKH48" s="612" t="s">
        <v>898</v>
      </c>
      <c r="OKI48" s="612" t="s">
        <v>432</v>
      </c>
      <c r="OKJ48" s="612" t="s">
        <v>898</v>
      </c>
      <c r="OKK48" s="612" t="s">
        <v>432</v>
      </c>
      <c r="OKL48" s="612" t="s">
        <v>898</v>
      </c>
      <c r="OKM48" s="612" t="s">
        <v>432</v>
      </c>
      <c r="OKN48" s="612" t="s">
        <v>898</v>
      </c>
      <c r="OKO48" s="612" t="s">
        <v>432</v>
      </c>
      <c r="OKP48" s="612" t="s">
        <v>898</v>
      </c>
      <c r="OKQ48" s="612" t="s">
        <v>432</v>
      </c>
      <c r="OKR48" s="612" t="s">
        <v>898</v>
      </c>
      <c r="OKS48" s="612" t="s">
        <v>432</v>
      </c>
      <c r="OKT48" s="612" t="s">
        <v>898</v>
      </c>
      <c r="OKU48" s="612" t="s">
        <v>432</v>
      </c>
      <c r="OKV48" s="612" t="s">
        <v>898</v>
      </c>
      <c r="OKW48" s="612" t="s">
        <v>432</v>
      </c>
      <c r="OKX48" s="612" t="s">
        <v>898</v>
      </c>
      <c r="OKY48" s="612" t="s">
        <v>432</v>
      </c>
      <c r="OKZ48" s="612" t="s">
        <v>898</v>
      </c>
      <c r="OLA48" s="612" t="s">
        <v>432</v>
      </c>
      <c r="OLB48" s="612" t="s">
        <v>898</v>
      </c>
      <c r="OLC48" s="612" t="s">
        <v>432</v>
      </c>
      <c r="OLD48" s="612" t="s">
        <v>898</v>
      </c>
      <c r="OLE48" s="612" t="s">
        <v>432</v>
      </c>
      <c r="OLF48" s="612" t="s">
        <v>898</v>
      </c>
      <c r="OLG48" s="612" t="s">
        <v>432</v>
      </c>
      <c r="OLH48" s="612" t="s">
        <v>898</v>
      </c>
      <c r="OLI48" s="612" t="s">
        <v>432</v>
      </c>
      <c r="OLJ48" s="612" t="s">
        <v>898</v>
      </c>
      <c r="OLK48" s="612" t="s">
        <v>432</v>
      </c>
      <c r="OLL48" s="612" t="s">
        <v>898</v>
      </c>
      <c r="OLM48" s="612" t="s">
        <v>432</v>
      </c>
      <c r="OLN48" s="612" t="s">
        <v>898</v>
      </c>
      <c r="OLO48" s="612" t="s">
        <v>432</v>
      </c>
      <c r="OLP48" s="612" t="s">
        <v>898</v>
      </c>
      <c r="OLQ48" s="612" t="s">
        <v>432</v>
      </c>
      <c r="OLR48" s="612" t="s">
        <v>898</v>
      </c>
      <c r="OLS48" s="612" t="s">
        <v>432</v>
      </c>
      <c r="OLT48" s="612" t="s">
        <v>898</v>
      </c>
      <c r="OLU48" s="612" t="s">
        <v>432</v>
      </c>
      <c r="OLV48" s="612" t="s">
        <v>898</v>
      </c>
      <c r="OLW48" s="612" t="s">
        <v>432</v>
      </c>
      <c r="OLX48" s="612" t="s">
        <v>898</v>
      </c>
      <c r="OLY48" s="612" t="s">
        <v>432</v>
      </c>
      <c r="OLZ48" s="612" t="s">
        <v>898</v>
      </c>
      <c r="OMA48" s="612" t="s">
        <v>432</v>
      </c>
      <c r="OMB48" s="612" t="s">
        <v>898</v>
      </c>
      <c r="OMC48" s="612" t="s">
        <v>432</v>
      </c>
      <c r="OMD48" s="612" t="s">
        <v>898</v>
      </c>
      <c r="OME48" s="612" t="s">
        <v>432</v>
      </c>
      <c r="OMF48" s="612" t="s">
        <v>898</v>
      </c>
      <c r="OMG48" s="612" t="s">
        <v>432</v>
      </c>
      <c r="OMH48" s="612" t="s">
        <v>898</v>
      </c>
      <c r="OMI48" s="612" t="s">
        <v>432</v>
      </c>
      <c r="OMJ48" s="612" t="s">
        <v>898</v>
      </c>
      <c r="OMK48" s="612" t="s">
        <v>432</v>
      </c>
      <c r="OML48" s="612" t="s">
        <v>898</v>
      </c>
      <c r="OMM48" s="612" t="s">
        <v>432</v>
      </c>
      <c r="OMN48" s="612" t="s">
        <v>898</v>
      </c>
      <c r="OMO48" s="612" t="s">
        <v>432</v>
      </c>
      <c r="OMP48" s="612" t="s">
        <v>898</v>
      </c>
      <c r="OMQ48" s="612" t="s">
        <v>432</v>
      </c>
      <c r="OMR48" s="612" t="s">
        <v>898</v>
      </c>
      <c r="OMS48" s="612" t="s">
        <v>432</v>
      </c>
      <c r="OMT48" s="612" t="s">
        <v>898</v>
      </c>
      <c r="OMU48" s="612" t="s">
        <v>432</v>
      </c>
      <c r="OMV48" s="612" t="s">
        <v>898</v>
      </c>
      <c r="OMW48" s="612" t="s">
        <v>432</v>
      </c>
      <c r="OMX48" s="612" t="s">
        <v>898</v>
      </c>
      <c r="OMY48" s="612" t="s">
        <v>432</v>
      </c>
      <c r="OMZ48" s="612" t="s">
        <v>898</v>
      </c>
      <c r="ONA48" s="612" t="s">
        <v>432</v>
      </c>
      <c r="ONB48" s="612" t="s">
        <v>898</v>
      </c>
      <c r="ONC48" s="612" t="s">
        <v>432</v>
      </c>
      <c r="OND48" s="612" t="s">
        <v>898</v>
      </c>
      <c r="ONE48" s="612" t="s">
        <v>432</v>
      </c>
      <c r="ONF48" s="612" t="s">
        <v>898</v>
      </c>
      <c r="ONG48" s="612" t="s">
        <v>432</v>
      </c>
      <c r="ONH48" s="612" t="s">
        <v>898</v>
      </c>
      <c r="ONI48" s="612" t="s">
        <v>432</v>
      </c>
      <c r="ONJ48" s="612" t="s">
        <v>898</v>
      </c>
      <c r="ONK48" s="612" t="s">
        <v>432</v>
      </c>
      <c r="ONL48" s="612" t="s">
        <v>898</v>
      </c>
      <c r="ONM48" s="612" t="s">
        <v>432</v>
      </c>
      <c r="ONN48" s="612" t="s">
        <v>898</v>
      </c>
      <c r="ONO48" s="612" t="s">
        <v>432</v>
      </c>
      <c r="ONP48" s="612" t="s">
        <v>898</v>
      </c>
      <c r="ONQ48" s="612" t="s">
        <v>432</v>
      </c>
      <c r="ONR48" s="612" t="s">
        <v>898</v>
      </c>
      <c r="ONS48" s="612" t="s">
        <v>432</v>
      </c>
      <c r="ONT48" s="612" t="s">
        <v>898</v>
      </c>
      <c r="ONU48" s="612" t="s">
        <v>432</v>
      </c>
      <c r="ONV48" s="612" t="s">
        <v>898</v>
      </c>
      <c r="ONW48" s="612" t="s">
        <v>432</v>
      </c>
      <c r="ONX48" s="612" t="s">
        <v>898</v>
      </c>
      <c r="ONY48" s="612" t="s">
        <v>432</v>
      </c>
      <c r="ONZ48" s="612" t="s">
        <v>898</v>
      </c>
      <c r="OOA48" s="612" t="s">
        <v>432</v>
      </c>
      <c r="OOB48" s="612" t="s">
        <v>898</v>
      </c>
      <c r="OOC48" s="612" t="s">
        <v>432</v>
      </c>
      <c r="OOD48" s="612" t="s">
        <v>898</v>
      </c>
      <c r="OOE48" s="612" t="s">
        <v>432</v>
      </c>
      <c r="OOF48" s="612" t="s">
        <v>898</v>
      </c>
      <c r="OOG48" s="612" t="s">
        <v>432</v>
      </c>
      <c r="OOH48" s="612" t="s">
        <v>898</v>
      </c>
      <c r="OOI48" s="612" t="s">
        <v>432</v>
      </c>
      <c r="OOJ48" s="612" t="s">
        <v>898</v>
      </c>
      <c r="OOK48" s="612" t="s">
        <v>432</v>
      </c>
      <c r="OOL48" s="612" t="s">
        <v>898</v>
      </c>
      <c r="OOM48" s="612" t="s">
        <v>432</v>
      </c>
      <c r="OON48" s="612" t="s">
        <v>898</v>
      </c>
      <c r="OOO48" s="612" t="s">
        <v>432</v>
      </c>
      <c r="OOP48" s="612" t="s">
        <v>898</v>
      </c>
      <c r="OOQ48" s="612" t="s">
        <v>432</v>
      </c>
      <c r="OOR48" s="612" t="s">
        <v>898</v>
      </c>
      <c r="OOS48" s="612" t="s">
        <v>432</v>
      </c>
      <c r="OOT48" s="612" t="s">
        <v>898</v>
      </c>
      <c r="OOU48" s="612" t="s">
        <v>432</v>
      </c>
      <c r="OOV48" s="612" t="s">
        <v>898</v>
      </c>
      <c r="OOW48" s="612" t="s">
        <v>432</v>
      </c>
      <c r="OOX48" s="612" t="s">
        <v>898</v>
      </c>
      <c r="OOY48" s="612" t="s">
        <v>432</v>
      </c>
      <c r="OOZ48" s="612" t="s">
        <v>898</v>
      </c>
      <c r="OPA48" s="612" t="s">
        <v>432</v>
      </c>
      <c r="OPB48" s="612" t="s">
        <v>898</v>
      </c>
      <c r="OPC48" s="612" t="s">
        <v>432</v>
      </c>
      <c r="OPD48" s="612" t="s">
        <v>898</v>
      </c>
      <c r="OPE48" s="612" t="s">
        <v>432</v>
      </c>
      <c r="OPF48" s="612" t="s">
        <v>898</v>
      </c>
      <c r="OPG48" s="612" t="s">
        <v>432</v>
      </c>
      <c r="OPH48" s="612" t="s">
        <v>898</v>
      </c>
      <c r="OPI48" s="612" t="s">
        <v>432</v>
      </c>
      <c r="OPJ48" s="612" t="s">
        <v>898</v>
      </c>
      <c r="OPK48" s="612" t="s">
        <v>432</v>
      </c>
      <c r="OPL48" s="612" t="s">
        <v>898</v>
      </c>
      <c r="OPM48" s="612" t="s">
        <v>432</v>
      </c>
      <c r="OPN48" s="612" t="s">
        <v>898</v>
      </c>
      <c r="OPO48" s="612" t="s">
        <v>432</v>
      </c>
      <c r="OPP48" s="612" t="s">
        <v>898</v>
      </c>
      <c r="OPQ48" s="612" t="s">
        <v>432</v>
      </c>
      <c r="OPR48" s="612" t="s">
        <v>898</v>
      </c>
      <c r="OPS48" s="612" t="s">
        <v>432</v>
      </c>
      <c r="OPT48" s="612" t="s">
        <v>898</v>
      </c>
      <c r="OPU48" s="612" t="s">
        <v>432</v>
      </c>
      <c r="OPV48" s="612" t="s">
        <v>898</v>
      </c>
      <c r="OPW48" s="612" t="s">
        <v>432</v>
      </c>
      <c r="OPX48" s="612" t="s">
        <v>898</v>
      </c>
      <c r="OPY48" s="612" t="s">
        <v>432</v>
      </c>
      <c r="OPZ48" s="612" t="s">
        <v>898</v>
      </c>
      <c r="OQA48" s="612" t="s">
        <v>432</v>
      </c>
      <c r="OQB48" s="612" t="s">
        <v>898</v>
      </c>
      <c r="OQC48" s="612" t="s">
        <v>432</v>
      </c>
      <c r="OQD48" s="612" t="s">
        <v>898</v>
      </c>
      <c r="OQE48" s="612" t="s">
        <v>432</v>
      </c>
      <c r="OQF48" s="612" t="s">
        <v>898</v>
      </c>
      <c r="OQG48" s="612" t="s">
        <v>432</v>
      </c>
      <c r="OQH48" s="612" t="s">
        <v>898</v>
      </c>
      <c r="OQI48" s="612" t="s">
        <v>432</v>
      </c>
      <c r="OQJ48" s="612" t="s">
        <v>898</v>
      </c>
      <c r="OQK48" s="612" t="s">
        <v>432</v>
      </c>
      <c r="OQL48" s="612" t="s">
        <v>898</v>
      </c>
      <c r="OQM48" s="612" t="s">
        <v>432</v>
      </c>
      <c r="OQN48" s="612" t="s">
        <v>898</v>
      </c>
      <c r="OQO48" s="612" t="s">
        <v>432</v>
      </c>
      <c r="OQP48" s="612" t="s">
        <v>898</v>
      </c>
      <c r="OQQ48" s="612" t="s">
        <v>432</v>
      </c>
      <c r="OQR48" s="612" t="s">
        <v>898</v>
      </c>
      <c r="OQS48" s="612" t="s">
        <v>432</v>
      </c>
      <c r="OQT48" s="612" t="s">
        <v>898</v>
      </c>
      <c r="OQU48" s="612" t="s">
        <v>432</v>
      </c>
      <c r="OQV48" s="612" t="s">
        <v>898</v>
      </c>
      <c r="OQW48" s="612" t="s">
        <v>432</v>
      </c>
      <c r="OQX48" s="612" t="s">
        <v>898</v>
      </c>
      <c r="OQY48" s="612" t="s">
        <v>432</v>
      </c>
      <c r="OQZ48" s="612" t="s">
        <v>898</v>
      </c>
      <c r="ORA48" s="612" t="s">
        <v>432</v>
      </c>
      <c r="ORB48" s="612" t="s">
        <v>898</v>
      </c>
      <c r="ORC48" s="612" t="s">
        <v>432</v>
      </c>
      <c r="ORD48" s="612" t="s">
        <v>898</v>
      </c>
      <c r="ORE48" s="612" t="s">
        <v>432</v>
      </c>
      <c r="ORF48" s="612" t="s">
        <v>898</v>
      </c>
      <c r="ORG48" s="612" t="s">
        <v>432</v>
      </c>
      <c r="ORH48" s="612" t="s">
        <v>898</v>
      </c>
      <c r="ORI48" s="612" t="s">
        <v>432</v>
      </c>
      <c r="ORJ48" s="612" t="s">
        <v>898</v>
      </c>
      <c r="ORK48" s="612" t="s">
        <v>432</v>
      </c>
      <c r="ORL48" s="612" t="s">
        <v>898</v>
      </c>
      <c r="ORM48" s="612" t="s">
        <v>432</v>
      </c>
      <c r="ORN48" s="612" t="s">
        <v>898</v>
      </c>
      <c r="ORO48" s="612" t="s">
        <v>432</v>
      </c>
      <c r="ORP48" s="612" t="s">
        <v>898</v>
      </c>
      <c r="ORQ48" s="612" t="s">
        <v>432</v>
      </c>
      <c r="ORR48" s="612" t="s">
        <v>898</v>
      </c>
      <c r="ORS48" s="612" t="s">
        <v>432</v>
      </c>
      <c r="ORT48" s="612" t="s">
        <v>898</v>
      </c>
      <c r="ORU48" s="612" t="s">
        <v>432</v>
      </c>
      <c r="ORV48" s="612" t="s">
        <v>898</v>
      </c>
      <c r="ORW48" s="612" t="s">
        <v>432</v>
      </c>
      <c r="ORX48" s="612" t="s">
        <v>898</v>
      </c>
      <c r="ORY48" s="612" t="s">
        <v>432</v>
      </c>
      <c r="ORZ48" s="612" t="s">
        <v>898</v>
      </c>
      <c r="OSA48" s="612" t="s">
        <v>432</v>
      </c>
      <c r="OSB48" s="612" t="s">
        <v>898</v>
      </c>
      <c r="OSC48" s="612" t="s">
        <v>432</v>
      </c>
      <c r="OSD48" s="612" t="s">
        <v>898</v>
      </c>
      <c r="OSE48" s="612" t="s">
        <v>432</v>
      </c>
      <c r="OSF48" s="612" t="s">
        <v>898</v>
      </c>
      <c r="OSG48" s="612" t="s">
        <v>432</v>
      </c>
      <c r="OSH48" s="612" t="s">
        <v>898</v>
      </c>
      <c r="OSI48" s="612" t="s">
        <v>432</v>
      </c>
      <c r="OSJ48" s="612" t="s">
        <v>898</v>
      </c>
      <c r="OSK48" s="612" t="s">
        <v>432</v>
      </c>
      <c r="OSL48" s="612" t="s">
        <v>898</v>
      </c>
      <c r="OSM48" s="612" t="s">
        <v>432</v>
      </c>
      <c r="OSN48" s="612" t="s">
        <v>898</v>
      </c>
      <c r="OSO48" s="612" t="s">
        <v>432</v>
      </c>
      <c r="OSP48" s="612" t="s">
        <v>898</v>
      </c>
      <c r="OSQ48" s="612" t="s">
        <v>432</v>
      </c>
      <c r="OSR48" s="612" t="s">
        <v>898</v>
      </c>
      <c r="OSS48" s="612" t="s">
        <v>432</v>
      </c>
      <c r="OST48" s="612" t="s">
        <v>898</v>
      </c>
      <c r="OSU48" s="612" t="s">
        <v>432</v>
      </c>
      <c r="OSV48" s="612" t="s">
        <v>898</v>
      </c>
      <c r="OSW48" s="612" t="s">
        <v>432</v>
      </c>
      <c r="OSX48" s="612" t="s">
        <v>898</v>
      </c>
      <c r="OSY48" s="612" t="s">
        <v>432</v>
      </c>
      <c r="OSZ48" s="612" t="s">
        <v>898</v>
      </c>
      <c r="OTA48" s="612" t="s">
        <v>432</v>
      </c>
      <c r="OTB48" s="612" t="s">
        <v>898</v>
      </c>
      <c r="OTC48" s="612" t="s">
        <v>432</v>
      </c>
      <c r="OTD48" s="612" t="s">
        <v>898</v>
      </c>
      <c r="OTE48" s="612" t="s">
        <v>432</v>
      </c>
      <c r="OTF48" s="612" t="s">
        <v>898</v>
      </c>
      <c r="OTG48" s="612" t="s">
        <v>432</v>
      </c>
      <c r="OTH48" s="612" t="s">
        <v>898</v>
      </c>
      <c r="OTI48" s="612" t="s">
        <v>432</v>
      </c>
      <c r="OTJ48" s="612" t="s">
        <v>898</v>
      </c>
      <c r="OTK48" s="612" t="s">
        <v>432</v>
      </c>
      <c r="OTL48" s="612" t="s">
        <v>898</v>
      </c>
      <c r="OTM48" s="612" t="s">
        <v>432</v>
      </c>
      <c r="OTN48" s="612" t="s">
        <v>898</v>
      </c>
      <c r="OTO48" s="612" t="s">
        <v>432</v>
      </c>
      <c r="OTP48" s="612" t="s">
        <v>898</v>
      </c>
      <c r="OTQ48" s="612" t="s">
        <v>432</v>
      </c>
      <c r="OTR48" s="612" t="s">
        <v>898</v>
      </c>
      <c r="OTS48" s="612" t="s">
        <v>432</v>
      </c>
      <c r="OTT48" s="612" t="s">
        <v>898</v>
      </c>
      <c r="OTU48" s="612" t="s">
        <v>432</v>
      </c>
      <c r="OTV48" s="612" t="s">
        <v>898</v>
      </c>
      <c r="OTW48" s="612" t="s">
        <v>432</v>
      </c>
      <c r="OTX48" s="612" t="s">
        <v>898</v>
      </c>
      <c r="OTY48" s="612" t="s">
        <v>432</v>
      </c>
      <c r="OTZ48" s="612" t="s">
        <v>898</v>
      </c>
      <c r="OUA48" s="612" t="s">
        <v>432</v>
      </c>
      <c r="OUB48" s="612" t="s">
        <v>898</v>
      </c>
      <c r="OUC48" s="612" t="s">
        <v>432</v>
      </c>
      <c r="OUD48" s="612" t="s">
        <v>898</v>
      </c>
      <c r="OUE48" s="612" t="s">
        <v>432</v>
      </c>
      <c r="OUF48" s="612" t="s">
        <v>898</v>
      </c>
      <c r="OUG48" s="612" t="s">
        <v>432</v>
      </c>
      <c r="OUH48" s="612" t="s">
        <v>898</v>
      </c>
      <c r="OUI48" s="612" t="s">
        <v>432</v>
      </c>
      <c r="OUJ48" s="612" t="s">
        <v>898</v>
      </c>
      <c r="OUK48" s="612" t="s">
        <v>432</v>
      </c>
      <c r="OUL48" s="612" t="s">
        <v>898</v>
      </c>
      <c r="OUM48" s="612" t="s">
        <v>432</v>
      </c>
      <c r="OUN48" s="612" t="s">
        <v>898</v>
      </c>
      <c r="OUO48" s="612" t="s">
        <v>432</v>
      </c>
      <c r="OUP48" s="612" t="s">
        <v>898</v>
      </c>
      <c r="OUQ48" s="612" t="s">
        <v>432</v>
      </c>
      <c r="OUR48" s="612" t="s">
        <v>898</v>
      </c>
      <c r="OUS48" s="612" t="s">
        <v>432</v>
      </c>
      <c r="OUT48" s="612" t="s">
        <v>898</v>
      </c>
      <c r="OUU48" s="612" t="s">
        <v>432</v>
      </c>
      <c r="OUV48" s="612" t="s">
        <v>898</v>
      </c>
      <c r="OUW48" s="612" t="s">
        <v>432</v>
      </c>
      <c r="OUX48" s="612" t="s">
        <v>898</v>
      </c>
      <c r="OUY48" s="612" t="s">
        <v>432</v>
      </c>
      <c r="OUZ48" s="612" t="s">
        <v>898</v>
      </c>
      <c r="OVA48" s="612" t="s">
        <v>432</v>
      </c>
      <c r="OVB48" s="612" t="s">
        <v>898</v>
      </c>
      <c r="OVC48" s="612" t="s">
        <v>432</v>
      </c>
      <c r="OVD48" s="612" t="s">
        <v>898</v>
      </c>
      <c r="OVE48" s="612" t="s">
        <v>432</v>
      </c>
      <c r="OVF48" s="612" t="s">
        <v>898</v>
      </c>
      <c r="OVG48" s="612" t="s">
        <v>432</v>
      </c>
      <c r="OVH48" s="612" t="s">
        <v>898</v>
      </c>
      <c r="OVI48" s="612" t="s">
        <v>432</v>
      </c>
      <c r="OVJ48" s="612" t="s">
        <v>898</v>
      </c>
      <c r="OVK48" s="612" t="s">
        <v>432</v>
      </c>
      <c r="OVL48" s="612" t="s">
        <v>898</v>
      </c>
      <c r="OVM48" s="612" t="s">
        <v>432</v>
      </c>
      <c r="OVN48" s="612" t="s">
        <v>898</v>
      </c>
      <c r="OVO48" s="612" t="s">
        <v>432</v>
      </c>
      <c r="OVP48" s="612" t="s">
        <v>898</v>
      </c>
      <c r="OVQ48" s="612" t="s">
        <v>432</v>
      </c>
      <c r="OVR48" s="612" t="s">
        <v>898</v>
      </c>
      <c r="OVS48" s="612" t="s">
        <v>432</v>
      </c>
      <c r="OVT48" s="612" t="s">
        <v>898</v>
      </c>
      <c r="OVU48" s="612" t="s">
        <v>432</v>
      </c>
      <c r="OVV48" s="612" t="s">
        <v>898</v>
      </c>
      <c r="OVW48" s="612" t="s">
        <v>432</v>
      </c>
      <c r="OVX48" s="612" t="s">
        <v>898</v>
      </c>
      <c r="OVY48" s="612" t="s">
        <v>432</v>
      </c>
      <c r="OVZ48" s="612" t="s">
        <v>898</v>
      </c>
      <c r="OWA48" s="612" t="s">
        <v>432</v>
      </c>
      <c r="OWB48" s="612" t="s">
        <v>898</v>
      </c>
      <c r="OWC48" s="612" t="s">
        <v>432</v>
      </c>
      <c r="OWD48" s="612" t="s">
        <v>898</v>
      </c>
      <c r="OWE48" s="612" t="s">
        <v>432</v>
      </c>
      <c r="OWF48" s="612" t="s">
        <v>898</v>
      </c>
      <c r="OWG48" s="612" t="s">
        <v>432</v>
      </c>
      <c r="OWH48" s="612" t="s">
        <v>898</v>
      </c>
      <c r="OWI48" s="612" t="s">
        <v>432</v>
      </c>
      <c r="OWJ48" s="612" t="s">
        <v>898</v>
      </c>
      <c r="OWK48" s="612" t="s">
        <v>432</v>
      </c>
      <c r="OWL48" s="612" t="s">
        <v>898</v>
      </c>
      <c r="OWM48" s="612" t="s">
        <v>432</v>
      </c>
      <c r="OWN48" s="612" t="s">
        <v>898</v>
      </c>
      <c r="OWO48" s="612" t="s">
        <v>432</v>
      </c>
      <c r="OWP48" s="612" t="s">
        <v>898</v>
      </c>
      <c r="OWQ48" s="612" t="s">
        <v>432</v>
      </c>
      <c r="OWR48" s="612" t="s">
        <v>898</v>
      </c>
      <c r="OWS48" s="612" t="s">
        <v>432</v>
      </c>
      <c r="OWT48" s="612" t="s">
        <v>898</v>
      </c>
      <c r="OWU48" s="612" t="s">
        <v>432</v>
      </c>
      <c r="OWV48" s="612" t="s">
        <v>898</v>
      </c>
      <c r="OWW48" s="612" t="s">
        <v>432</v>
      </c>
      <c r="OWX48" s="612" t="s">
        <v>898</v>
      </c>
      <c r="OWY48" s="612" t="s">
        <v>432</v>
      </c>
      <c r="OWZ48" s="612" t="s">
        <v>898</v>
      </c>
      <c r="OXA48" s="612" t="s">
        <v>432</v>
      </c>
      <c r="OXB48" s="612" t="s">
        <v>898</v>
      </c>
      <c r="OXC48" s="612" t="s">
        <v>432</v>
      </c>
      <c r="OXD48" s="612" t="s">
        <v>898</v>
      </c>
      <c r="OXE48" s="612" t="s">
        <v>432</v>
      </c>
      <c r="OXF48" s="612" t="s">
        <v>898</v>
      </c>
      <c r="OXG48" s="612" t="s">
        <v>432</v>
      </c>
      <c r="OXH48" s="612" t="s">
        <v>898</v>
      </c>
      <c r="OXI48" s="612" t="s">
        <v>432</v>
      </c>
      <c r="OXJ48" s="612" t="s">
        <v>898</v>
      </c>
      <c r="OXK48" s="612" t="s">
        <v>432</v>
      </c>
      <c r="OXL48" s="612" t="s">
        <v>898</v>
      </c>
      <c r="OXM48" s="612" t="s">
        <v>432</v>
      </c>
      <c r="OXN48" s="612" t="s">
        <v>898</v>
      </c>
      <c r="OXO48" s="612" t="s">
        <v>432</v>
      </c>
      <c r="OXP48" s="612" t="s">
        <v>898</v>
      </c>
      <c r="OXQ48" s="612" t="s">
        <v>432</v>
      </c>
      <c r="OXR48" s="612" t="s">
        <v>898</v>
      </c>
      <c r="OXS48" s="612" t="s">
        <v>432</v>
      </c>
      <c r="OXT48" s="612" t="s">
        <v>898</v>
      </c>
      <c r="OXU48" s="612" t="s">
        <v>432</v>
      </c>
      <c r="OXV48" s="612" t="s">
        <v>898</v>
      </c>
      <c r="OXW48" s="612" t="s">
        <v>432</v>
      </c>
      <c r="OXX48" s="612" t="s">
        <v>898</v>
      </c>
      <c r="OXY48" s="612" t="s">
        <v>432</v>
      </c>
      <c r="OXZ48" s="612" t="s">
        <v>898</v>
      </c>
      <c r="OYA48" s="612" t="s">
        <v>432</v>
      </c>
      <c r="OYB48" s="612" t="s">
        <v>898</v>
      </c>
      <c r="OYC48" s="612" t="s">
        <v>432</v>
      </c>
      <c r="OYD48" s="612" t="s">
        <v>898</v>
      </c>
      <c r="OYE48" s="612" t="s">
        <v>432</v>
      </c>
      <c r="OYF48" s="612" t="s">
        <v>898</v>
      </c>
      <c r="OYG48" s="612" t="s">
        <v>432</v>
      </c>
      <c r="OYH48" s="612" t="s">
        <v>898</v>
      </c>
      <c r="OYI48" s="612" t="s">
        <v>432</v>
      </c>
      <c r="OYJ48" s="612" t="s">
        <v>898</v>
      </c>
      <c r="OYK48" s="612" t="s">
        <v>432</v>
      </c>
      <c r="OYL48" s="612" t="s">
        <v>898</v>
      </c>
      <c r="OYM48" s="612" t="s">
        <v>432</v>
      </c>
      <c r="OYN48" s="612" t="s">
        <v>898</v>
      </c>
      <c r="OYO48" s="612" t="s">
        <v>432</v>
      </c>
      <c r="OYP48" s="612" t="s">
        <v>898</v>
      </c>
      <c r="OYQ48" s="612" t="s">
        <v>432</v>
      </c>
      <c r="OYR48" s="612" t="s">
        <v>898</v>
      </c>
      <c r="OYS48" s="612" t="s">
        <v>432</v>
      </c>
      <c r="OYT48" s="612" t="s">
        <v>898</v>
      </c>
      <c r="OYU48" s="612" t="s">
        <v>432</v>
      </c>
      <c r="OYV48" s="612" t="s">
        <v>898</v>
      </c>
      <c r="OYW48" s="612" t="s">
        <v>432</v>
      </c>
      <c r="OYX48" s="612" t="s">
        <v>898</v>
      </c>
      <c r="OYY48" s="612" t="s">
        <v>432</v>
      </c>
      <c r="OYZ48" s="612" t="s">
        <v>898</v>
      </c>
      <c r="OZA48" s="612" t="s">
        <v>432</v>
      </c>
      <c r="OZB48" s="612" t="s">
        <v>898</v>
      </c>
      <c r="OZC48" s="612" t="s">
        <v>432</v>
      </c>
      <c r="OZD48" s="612" t="s">
        <v>898</v>
      </c>
      <c r="OZE48" s="612" t="s">
        <v>432</v>
      </c>
      <c r="OZF48" s="612" t="s">
        <v>898</v>
      </c>
      <c r="OZG48" s="612" t="s">
        <v>432</v>
      </c>
      <c r="OZH48" s="612" t="s">
        <v>898</v>
      </c>
      <c r="OZI48" s="612" t="s">
        <v>432</v>
      </c>
      <c r="OZJ48" s="612" t="s">
        <v>898</v>
      </c>
      <c r="OZK48" s="612" t="s">
        <v>432</v>
      </c>
      <c r="OZL48" s="612" t="s">
        <v>898</v>
      </c>
      <c r="OZM48" s="612" t="s">
        <v>432</v>
      </c>
      <c r="OZN48" s="612" t="s">
        <v>898</v>
      </c>
      <c r="OZO48" s="612" t="s">
        <v>432</v>
      </c>
      <c r="OZP48" s="612" t="s">
        <v>898</v>
      </c>
      <c r="OZQ48" s="612" t="s">
        <v>432</v>
      </c>
      <c r="OZR48" s="612" t="s">
        <v>898</v>
      </c>
      <c r="OZS48" s="612" t="s">
        <v>432</v>
      </c>
      <c r="OZT48" s="612" t="s">
        <v>898</v>
      </c>
      <c r="OZU48" s="612" t="s">
        <v>432</v>
      </c>
      <c r="OZV48" s="612" t="s">
        <v>898</v>
      </c>
      <c r="OZW48" s="612" t="s">
        <v>432</v>
      </c>
      <c r="OZX48" s="612" t="s">
        <v>898</v>
      </c>
      <c r="OZY48" s="612" t="s">
        <v>432</v>
      </c>
      <c r="OZZ48" s="612" t="s">
        <v>898</v>
      </c>
      <c r="PAA48" s="612" t="s">
        <v>432</v>
      </c>
      <c r="PAB48" s="612" t="s">
        <v>898</v>
      </c>
      <c r="PAC48" s="612" t="s">
        <v>432</v>
      </c>
      <c r="PAD48" s="612" t="s">
        <v>898</v>
      </c>
      <c r="PAE48" s="612" t="s">
        <v>432</v>
      </c>
      <c r="PAF48" s="612" t="s">
        <v>898</v>
      </c>
      <c r="PAG48" s="612" t="s">
        <v>432</v>
      </c>
      <c r="PAH48" s="612" t="s">
        <v>898</v>
      </c>
      <c r="PAI48" s="612" t="s">
        <v>432</v>
      </c>
      <c r="PAJ48" s="612" t="s">
        <v>898</v>
      </c>
      <c r="PAK48" s="612" t="s">
        <v>432</v>
      </c>
      <c r="PAL48" s="612" t="s">
        <v>898</v>
      </c>
      <c r="PAM48" s="612" t="s">
        <v>432</v>
      </c>
      <c r="PAN48" s="612" t="s">
        <v>898</v>
      </c>
      <c r="PAO48" s="612" t="s">
        <v>432</v>
      </c>
      <c r="PAP48" s="612" t="s">
        <v>898</v>
      </c>
      <c r="PAQ48" s="612" t="s">
        <v>432</v>
      </c>
      <c r="PAR48" s="612" t="s">
        <v>898</v>
      </c>
      <c r="PAS48" s="612" t="s">
        <v>432</v>
      </c>
      <c r="PAT48" s="612" t="s">
        <v>898</v>
      </c>
      <c r="PAU48" s="612" t="s">
        <v>432</v>
      </c>
      <c r="PAV48" s="612" t="s">
        <v>898</v>
      </c>
      <c r="PAW48" s="612" t="s">
        <v>432</v>
      </c>
      <c r="PAX48" s="612" t="s">
        <v>898</v>
      </c>
      <c r="PAY48" s="612" t="s">
        <v>432</v>
      </c>
      <c r="PAZ48" s="612" t="s">
        <v>898</v>
      </c>
      <c r="PBA48" s="612" t="s">
        <v>432</v>
      </c>
      <c r="PBB48" s="612" t="s">
        <v>898</v>
      </c>
      <c r="PBC48" s="612" t="s">
        <v>432</v>
      </c>
      <c r="PBD48" s="612" t="s">
        <v>898</v>
      </c>
      <c r="PBE48" s="612" t="s">
        <v>432</v>
      </c>
      <c r="PBF48" s="612" t="s">
        <v>898</v>
      </c>
      <c r="PBG48" s="612" t="s">
        <v>432</v>
      </c>
      <c r="PBH48" s="612" t="s">
        <v>898</v>
      </c>
      <c r="PBI48" s="612" t="s">
        <v>432</v>
      </c>
      <c r="PBJ48" s="612" t="s">
        <v>898</v>
      </c>
      <c r="PBK48" s="612" t="s">
        <v>432</v>
      </c>
      <c r="PBL48" s="612" t="s">
        <v>898</v>
      </c>
      <c r="PBM48" s="612" t="s">
        <v>432</v>
      </c>
      <c r="PBN48" s="612" t="s">
        <v>898</v>
      </c>
      <c r="PBO48" s="612" t="s">
        <v>432</v>
      </c>
      <c r="PBP48" s="612" t="s">
        <v>898</v>
      </c>
      <c r="PBQ48" s="612" t="s">
        <v>432</v>
      </c>
      <c r="PBR48" s="612" t="s">
        <v>898</v>
      </c>
      <c r="PBS48" s="612" t="s">
        <v>432</v>
      </c>
      <c r="PBT48" s="612" t="s">
        <v>898</v>
      </c>
      <c r="PBU48" s="612" t="s">
        <v>432</v>
      </c>
      <c r="PBV48" s="612" t="s">
        <v>898</v>
      </c>
      <c r="PBW48" s="612" t="s">
        <v>432</v>
      </c>
      <c r="PBX48" s="612" t="s">
        <v>898</v>
      </c>
      <c r="PBY48" s="612" t="s">
        <v>432</v>
      </c>
      <c r="PBZ48" s="612" t="s">
        <v>898</v>
      </c>
      <c r="PCA48" s="612" t="s">
        <v>432</v>
      </c>
      <c r="PCB48" s="612" t="s">
        <v>898</v>
      </c>
      <c r="PCC48" s="612" t="s">
        <v>432</v>
      </c>
      <c r="PCD48" s="612" t="s">
        <v>898</v>
      </c>
      <c r="PCE48" s="612" t="s">
        <v>432</v>
      </c>
      <c r="PCF48" s="612" t="s">
        <v>898</v>
      </c>
      <c r="PCG48" s="612" t="s">
        <v>432</v>
      </c>
      <c r="PCH48" s="612" t="s">
        <v>898</v>
      </c>
      <c r="PCI48" s="612" t="s">
        <v>432</v>
      </c>
      <c r="PCJ48" s="612" t="s">
        <v>898</v>
      </c>
      <c r="PCK48" s="612" t="s">
        <v>432</v>
      </c>
      <c r="PCL48" s="612" t="s">
        <v>898</v>
      </c>
      <c r="PCM48" s="612" t="s">
        <v>432</v>
      </c>
      <c r="PCN48" s="612" t="s">
        <v>898</v>
      </c>
      <c r="PCO48" s="612" t="s">
        <v>432</v>
      </c>
      <c r="PCP48" s="612" t="s">
        <v>898</v>
      </c>
      <c r="PCQ48" s="612" t="s">
        <v>432</v>
      </c>
      <c r="PCR48" s="612" t="s">
        <v>898</v>
      </c>
      <c r="PCS48" s="612" t="s">
        <v>432</v>
      </c>
      <c r="PCT48" s="612" t="s">
        <v>898</v>
      </c>
      <c r="PCU48" s="612" t="s">
        <v>432</v>
      </c>
      <c r="PCV48" s="612" t="s">
        <v>898</v>
      </c>
      <c r="PCW48" s="612" t="s">
        <v>432</v>
      </c>
      <c r="PCX48" s="612" t="s">
        <v>898</v>
      </c>
      <c r="PCY48" s="612" t="s">
        <v>432</v>
      </c>
      <c r="PCZ48" s="612" t="s">
        <v>898</v>
      </c>
      <c r="PDA48" s="612" t="s">
        <v>432</v>
      </c>
      <c r="PDB48" s="612" t="s">
        <v>898</v>
      </c>
      <c r="PDC48" s="612" t="s">
        <v>432</v>
      </c>
      <c r="PDD48" s="612" t="s">
        <v>898</v>
      </c>
      <c r="PDE48" s="612" t="s">
        <v>432</v>
      </c>
      <c r="PDF48" s="612" t="s">
        <v>898</v>
      </c>
      <c r="PDG48" s="612" t="s">
        <v>432</v>
      </c>
      <c r="PDH48" s="612" t="s">
        <v>898</v>
      </c>
      <c r="PDI48" s="612" t="s">
        <v>432</v>
      </c>
      <c r="PDJ48" s="612" t="s">
        <v>898</v>
      </c>
      <c r="PDK48" s="612" t="s">
        <v>432</v>
      </c>
      <c r="PDL48" s="612" t="s">
        <v>898</v>
      </c>
      <c r="PDM48" s="612" t="s">
        <v>432</v>
      </c>
      <c r="PDN48" s="612" t="s">
        <v>898</v>
      </c>
      <c r="PDO48" s="612" t="s">
        <v>432</v>
      </c>
      <c r="PDP48" s="612" t="s">
        <v>898</v>
      </c>
      <c r="PDQ48" s="612" t="s">
        <v>432</v>
      </c>
      <c r="PDR48" s="612" t="s">
        <v>898</v>
      </c>
      <c r="PDS48" s="612" t="s">
        <v>432</v>
      </c>
      <c r="PDT48" s="612" t="s">
        <v>898</v>
      </c>
      <c r="PDU48" s="612" t="s">
        <v>432</v>
      </c>
      <c r="PDV48" s="612" t="s">
        <v>898</v>
      </c>
      <c r="PDW48" s="612" t="s">
        <v>432</v>
      </c>
      <c r="PDX48" s="612" t="s">
        <v>898</v>
      </c>
      <c r="PDY48" s="612" t="s">
        <v>432</v>
      </c>
      <c r="PDZ48" s="612" t="s">
        <v>898</v>
      </c>
      <c r="PEA48" s="612" t="s">
        <v>432</v>
      </c>
      <c r="PEB48" s="612" t="s">
        <v>898</v>
      </c>
      <c r="PEC48" s="612" t="s">
        <v>432</v>
      </c>
      <c r="PED48" s="612" t="s">
        <v>898</v>
      </c>
      <c r="PEE48" s="612" t="s">
        <v>432</v>
      </c>
      <c r="PEF48" s="612" t="s">
        <v>898</v>
      </c>
      <c r="PEG48" s="612" t="s">
        <v>432</v>
      </c>
      <c r="PEH48" s="612" t="s">
        <v>898</v>
      </c>
      <c r="PEI48" s="612" t="s">
        <v>432</v>
      </c>
      <c r="PEJ48" s="612" t="s">
        <v>898</v>
      </c>
      <c r="PEK48" s="612" t="s">
        <v>432</v>
      </c>
      <c r="PEL48" s="612" t="s">
        <v>898</v>
      </c>
      <c r="PEM48" s="612" t="s">
        <v>432</v>
      </c>
      <c r="PEN48" s="612" t="s">
        <v>898</v>
      </c>
      <c r="PEO48" s="612" t="s">
        <v>432</v>
      </c>
      <c r="PEP48" s="612" t="s">
        <v>898</v>
      </c>
      <c r="PEQ48" s="612" t="s">
        <v>432</v>
      </c>
      <c r="PER48" s="612" t="s">
        <v>898</v>
      </c>
      <c r="PES48" s="612" t="s">
        <v>432</v>
      </c>
      <c r="PET48" s="612" t="s">
        <v>898</v>
      </c>
      <c r="PEU48" s="612" t="s">
        <v>432</v>
      </c>
      <c r="PEV48" s="612" t="s">
        <v>898</v>
      </c>
      <c r="PEW48" s="612" t="s">
        <v>432</v>
      </c>
      <c r="PEX48" s="612" t="s">
        <v>898</v>
      </c>
      <c r="PEY48" s="612" t="s">
        <v>432</v>
      </c>
      <c r="PEZ48" s="612" t="s">
        <v>898</v>
      </c>
      <c r="PFA48" s="612" t="s">
        <v>432</v>
      </c>
      <c r="PFB48" s="612" t="s">
        <v>898</v>
      </c>
      <c r="PFC48" s="612" t="s">
        <v>432</v>
      </c>
      <c r="PFD48" s="612" t="s">
        <v>898</v>
      </c>
      <c r="PFE48" s="612" t="s">
        <v>432</v>
      </c>
      <c r="PFF48" s="612" t="s">
        <v>898</v>
      </c>
      <c r="PFG48" s="612" t="s">
        <v>432</v>
      </c>
      <c r="PFH48" s="612" t="s">
        <v>898</v>
      </c>
      <c r="PFI48" s="612" t="s">
        <v>432</v>
      </c>
      <c r="PFJ48" s="612" t="s">
        <v>898</v>
      </c>
      <c r="PFK48" s="612" t="s">
        <v>432</v>
      </c>
      <c r="PFL48" s="612" t="s">
        <v>898</v>
      </c>
      <c r="PFM48" s="612" t="s">
        <v>432</v>
      </c>
      <c r="PFN48" s="612" t="s">
        <v>898</v>
      </c>
      <c r="PFO48" s="612" t="s">
        <v>432</v>
      </c>
      <c r="PFP48" s="612" t="s">
        <v>898</v>
      </c>
      <c r="PFQ48" s="612" t="s">
        <v>432</v>
      </c>
      <c r="PFR48" s="612" t="s">
        <v>898</v>
      </c>
      <c r="PFS48" s="612" t="s">
        <v>432</v>
      </c>
      <c r="PFT48" s="612" t="s">
        <v>898</v>
      </c>
      <c r="PFU48" s="612" t="s">
        <v>432</v>
      </c>
      <c r="PFV48" s="612" t="s">
        <v>898</v>
      </c>
      <c r="PFW48" s="612" t="s">
        <v>432</v>
      </c>
      <c r="PFX48" s="612" t="s">
        <v>898</v>
      </c>
      <c r="PFY48" s="612" t="s">
        <v>432</v>
      </c>
      <c r="PFZ48" s="612" t="s">
        <v>898</v>
      </c>
      <c r="PGA48" s="612" t="s">
        <v>432</v>
      </c>
      <c r="PGB48" s="612" t="s">
        <v>898</v>
      </c>
      <c r="PGC48" s="612" t="s">
        <v>432</v>
      </c>
      <c r="PGD48" s="612" t="s">
        <v>898</v>
      </c>
      <c r="PGE48" s="612" t="s">
        <v>432</v>
      </c>
      <c r="PGF48" s="612" t="s">
        <v>898</v>
      </c>
      <c r="PGG48" s="612" t="s">
        <v>432</v>
      </c>
      <c r="PGH48" s="612" t="s">
        <v>898</v>
      </c>
      <c r="PGI48" s="612" t="s">
        <v>432</v>
      </c>
      <c r="PGJ48" s="612" t="s">
        <v>898</v>
      </c>
      <c r="PGK48" s="612" t="s">
        <v>432</v>
      </c>
      <c r="PGL48" s="612" t="s">
        <v>898</v>
      </c>
      <c r="PGM48" s="612" t="s">
        <v>432</v>
      </c>
      <c r="PGN48" s="612" t="s">
        <v>898</v>
      </c>
      <c r="PGO48" s="612" t="s">
        <v>432</v>
      </c>
      <c r="PGP48" s="612" t="s">
        <v>898</v>
      </c>
      <c r="PGQ48" s="612" t="s">
        <v>432</v>
      </c>
      <c r="PGR48" s="612" t="s">
        <v>898</v>
      </c>
      <c r="PGS48" s="612" t="s">
        <v>432</v>
      </c>
      <c r="PGT48" s="612" t="s">
        <v>898</v>
      </c>
      <c r="PGU48" s="612" t="s">
        <v>432</v>
      </c>
      <c r="PGV48" s="612" t="s">
        <v>898</v>
      </c>
      <c r="PGW48" s="612" t="s">
        <v>432</v>
      </c>
      <c r="PGX48" s="612" t="s">
        <v>898</v>
      </c>
      <c r="PGY48" s="612" t="s">
        <v>432</v>
      </c>
      <c r="PGZ48" s="612" t="s">
        <v>898</v>
      </c>
      <c r="PHA48" s="612" t="s">
        <v>432</v>
      </c>
      <c r="PHB48" s="612" t="s">
        <v>898</v>
      </c>
      <c r="PHC48" s="612" t="s">
        <v>432</v>
      </c>
      <c r="PHD48" s="612" t="s">
        <v>898</v>
      </c>
      <c r="PHE48" s="612" t="s">
        <v>432</v>
      </c>
      <c r="PHF48" s="612" t="s">
        <v>898</v>
      </c>
      <c r="PHG48" s="612" t="s">
        <v>432</v>
      </c>
      <c r="PHH48" s="612" t="s">
        <v>898</v>
      </c>
      <c r="PHI48" s="612" t="s">
        <v>432</v>
      </c>
      <c r="PHJ48" s="612" t="s">
        <v>898</v>
      </c>
      <c r="PHK48" s="612" t="s">
        <v>432</v>
      </c>
      <c r="PHL48" s="612" t="s">
        <v>898</v>
      </c>
      <c r="PHM48" s="612" t="s">
        <v>432</v>
      </c>
      <c r="PHN48" s="612" t="s">
        <v>898</v>
      </c>
      <c r="PHO48" s="612" t="s">
        <v>432</v>
      </c>
      <c r="PHP48" s="612" t="s">
        <v>898</v>
      </c>
      <c r="PHQ48" s="612" t="s">
        <v>432</v>
      </c>
      <c r="PHR48" s="612" t="s">
        <v>898</v>
      </c>
      <c r="PHS48" s="612" t="s">
        <v>432</v>
      </c>
      <c r="PHT48" s="612" t="s">
        <v>898</v>
      </c>
      <c r="PHU48" s="612" t="s">
        <v>432</v>
      </c>
      <c r="PHV48" s="612" t="s">
        <v>898</v>
      </c>
      <c r="PHW48" s="612" t="s">
        <v>432</v>
      </c>
      <c r="PHX48" s="612" t="s">
        <v>898</v>
      </c>
      <c r="PHY48" s="612" t="s">
        <v>432</v>
      </c>
      <c r="PHZ48" s="612" t="s">
        <v>898</v>
      </c>
      <c r="PIA48" s="612" t="s">
        <v>432</v>
      </c>
      <c r="PIB48" s="612" t="s">
        <v>898</v>
      </c>
      <c r="PIC48" s="612" t="s">
        <v>432</v>
      </c>
      <c r="PID48" s="612" t="s">
        <v>898</v>
      </c>
      <c r="PIE48" s="612" t="s">
        <v>432</v>
      </c>
      <c r="PIF48" s="612" t="s">
        <v>898</v>
      </c>
      <c r="PIG48" s="612" t="s">
        <v>432</v>
      </c>
      <c r="PIH48" s="612" t="s">
        <v>898</v>
      </c>
      <c r="PII48" s="612" t="s">
        <v>432</v>
      </c>
      <c r="PIJ48" s="612" t="s">
        <v>898</v>
      </c>
      <c r="PIK48" s="612" t="s">
        <v>432</v>
      </c>
      <c r="PIL48" s="612" t="s">
        <v>898</v>
      </c>
      <c r="PIM48" s="612" t="s">
        <v>432</v>
      </c>
      <c r="PIN48" s="612" t="s">
        <v>898</v>
      </c>
      <c r="PIO48" s="612" t="s">
        <v>432</v>
      </c>
      <c r="PIP48" s="612" t="s">
        <v>898</v>
      </c>
      <c r="PIQ48" s="612" t="s">
        <v>432</v>
      </c>
      <c r="PIR48" s="612" t="s">
        <v>898</v>
      </c>
      <c r="PIS48" s="612" t="s">
        <v>432</v>
      </c>
      <c r="PIT48" s="612" t="s">
        <v>898</v>
      </c>
      <c r="PIU48" s="612" t="s">
        <v>432</v>
      </c>
      <c r="PIV48" s="612" t="s">
        <v>898</v>
      </c>
      <c r="PIW48" s="612" t="s">
        <v>432</v>
      </c>
      <c r="PIX48" s="612" t="s">
        <v>898</v>
      </c>
      <c r="PIY48" s="612" t="s">
        <v>432</v>
      </c>
      <c r="PIZ48" s="612" t="s">
        <v>898</v>
      </c>
      <c r="PJA48" s="612" t="s">
        <v>432</v>
      </c>
      <c r="PJB48" s="612" t="s">
        <v>898</v>
      </c>
      <c r="PJC48" s="612" t="s">
        <v>432</v>
      </c>
      <c r="PJD48" s="612" t="s">
        <v>898</v>
      </c>
      <c r="PJE48" s="612" t="s">
        <v>432</v>
      </c>
      <c r="PJF48" s="612" t="s">
        <v>898</v>
      </c>
      <c r="PJG48" s="612" t="s">
        <v>432</v>
      </c>
      <c r="PJH48" s="612" t="s">
        <v>898</v>
      </c>
      <c r="PJI48" s="612" t="s">
        <v>432</v>
      </c>
      <c r="PJJ48" s="612" t="s">
        <v>898</v>
      </c>
      <c r="PJK48" s="612" t="s">
        <v>432</v>
      </c>
      <c r="PJL48" s="612" t="s">
        <v>898</v>
      </c>
      <c r="PJM48" s="612" t="s">
        <v>432</v>
      </c>
      <c r="PJN48" s="612" t="s">
        <v>898</v>
      </c>
      <c r="PJO48" s="612" t="s">
        <v>432</v>
      </c>
      <c r="PJP48" s="612" t="s">
        <v>898</v>
      </c>
      <c r="PJQ48" s="612" t="s">
        <v>432</v>
      </c>
      <c r="PJR48" s="612" t="s">
        <v>898</v>
      </c>
      <c r="PJS48" s="612" t="s">
        <v>432</v>
      </c>
      <c r="PJT48" s="612" t="s">
        <v>898</v>
      </c>
      <c r="PJU48" s="612" t="s">
        <v>432</v>
      </c>
      <c r="PJV48" s="612" t="s">
        <v>898</v>
      </c>
      <c r="PJW48" s="612" t="s">
        <v>432</v>
      </c>
      <c r="PJX48" s="612" t="s">
        <v>898</v>
      </c>
      <c r="PJY48" s="612" t="s">
        <v>432</v>
      </c>
      <c r="PJZ48" s="612" t="s">
        <v>898</v>
      </c>
      <c r="PKA48" s="612" t="s">
        <v>432</v>
      </c>
      <c r="PKB48" s="612" t="s">
        <v>898</v>
      </c>
      <c r="PKC48" s="612" t="s">
        <v>432</v>
      </c>
      <c r="PKD48" s="612" t="s">
        <v>898</v>
      </c>
      <c r="PKE48" s="612" t="s">
        <v>432</v>
      </c>
      <c r="PKF48" s="612" t="s">
        <v>898</v>
      </c>
      <c r="PKG48" s="612" t="s">
        <v>432</v>
      </c>
      <c r="PKH48" s="612" t="s">
        <v>898</v>
      </c>
      <c r="PKI48" s="612" t="s">
        <v>432</v>
      </c>
      <c r="PKJ48" s="612" t="s">
        <v>898</v>
      </c>
      <c r="PKK48" s="612" t="s">
        <v>432</v>
      </c>
      <c r="PKL48" s="612" t="s">
        <v>898</v>
      </c>
      <c r="PKM48" s="612" t="s">
        <v>432</v>
      </c>
      <c r="PKN48" s="612" t="s">
        <v>898</v>
      </c>
      <c r="PKO48" s="612" t="s">
        <v>432</v>
      </c>
      <c r="PKP48" s="612" t="s">
        <v>898</v>
      </c>
      <c r="PKQ48" s="612" t="s">
        <v>432</v>
      </c>
      <c r="PKR48" s="612" t="s">
        <v>898</v>
      </c>
      <c r="PKS48" s="612" t="s">
        <v>432</v>
      </c>
      <c r="PKT48" s="612" t="s">
        <v>898</v>
      </c>
      <c r="PKU48" s="612" t="s">
        <v>432</v>
      </c>
      <c r="PKV48" s="612" t="s">
        <v>898</v>
      </c>
      <c r="PKW48" s="612" t="s">
        <v>432</v>
      </c>
      <c r="PKX48" s="612" t="s">
        <v>898</v>
      </c>
      <c r="PKY48" s="612" t="s">
        <v>432</v>
      </c>
      <c r="PKZ48" s="612" t="s">
        <v>898</v>
      </c>
      <c r="PLA48" s="612" t="s">
        <v>432</v>
      </c>
      <c r="PLB48" s="612" t="s">
        <v>898</v>
      </c>
      <c r="PLC48" s="612" t="s">
        <v>432</v>
      </c>
      <c r="PLD48" s="612" t="s">
        <v>898</v>
      </c>
      <c r="PLE48" s="612" t="s">
        <v>432</v>
      </c>
      <c r="PLF48" s="612" t="s">
        <v>898</v>
      </c>
      <c r="PLG48" s="612" t="s">
        <v>432</v>
      </c>
      <c r="PLH48" s="612" t="s">
        <v>898</v>
      </c>
      <c r="PLI48" s="612" t="s">
        <v>432</v>
      </c>
      <c r="PLJ48" s="612" t="s">
        <v>898</v>
      </c>
      <c r="PLK48" s="612" t="s">
        <v>432</v>
      </c>
      <c r="PLL48" s="612" t="s">
        <v>898</v>
      </c>
      <c r="PLM48" s="612" t="s">
        <v>432</v>
      </c>
      <c r="PLN48" s="612" t="s">
        <v>898</v>
      </c>
      <c r="PLO48" s="612" t="s">
        <v>432</v>
      </c>
      <c r="PLP48" s="612" t="s">
        <v>898</v>
      </c>
      <c r="PLQ48" s="612" t="s">
        <v>432</v>
      </c>
      <c r="PLR48" s="612" t="s">
        <v>898</v>
      </c>
      <c r="PLS48" s="612" t="s">
        <v>432</v>
      </c>
      <c r="PLT48" s="612" t="s">
        <v>898</v>
      </c>
      <c r="PLU48" s="612" t="s">
        <v>432</v>
      </c>
      <c r="PLV48" s="612" t="s">
        <v>898</v>
      </c>
      <c r="PLW48" s="612" t="s">
        <v>432</v>
      </c>
      <c r="PLX48" s="612" t="s">
        <v>898</v>
      </c>
      <c r="PLY48" s="612" t="s">
        <v>432</v>
      </c>
      <c r="PLZ48" s="612" t="s">
        <v>898</v>
      </c>
      <c r="PMA48" s="612" t="s">
        <v>432</v>
      </c>
      <c r="PMB48" s="612" t="s">
        <v>898</v>
      </c>
      <c r="PMC48" s="612" t="s">
        <v>432</v>
      </c>
      <c r="PMD48" s="612" t="s">
        <v>898</v>
      </c>
      <c r="PME48" s="612" t="s">
        <v>432</v>
      </c>
      <c r="PMF48" s="612" t="s">
        <v>898</v>
      </c>
      <c r="PMG48" s="612" t="s">
        <v>432</v>
      </c>
      <c r="PMH48" s="612" t="s">
        <v>898</v>
      </c>
      <c r="PMI48" s="612" t="s">
        <v>432</v>
      </c>
      <c r="PMJ48" s="612" t="s">
        <v>898</v>
      </c>
      <c r="PMK48" s="612" t="s">
        <v>432</v>
      </c>
      <c r="PML48" s="612" t="s">
        <v>898</v>
      </c>
      <c r="PMM48" s="612" t="s">
        <v>432</v>
      </c>
      <c r="PMN48" s="612" t="s">
        <v>898</v>
      </c>
      <c r="PMO48" s="612" t="s">
        <v>432</v>
      </c>
      <c r="PMP48" s="612" t="s">
        <v>898</v>
      </c>
      <c r="PMQ48" s="612" t="s">
        <v>432</v>
      </c>
      <c r="PMR48" s="612" t="s">
        <v>898</v>
      </c>
      <c r="PMS48" s="612" t="s">
        <v>432</v>
      </c>
      <c r="PMT48" s="612" t="s">
        <v>898</v>
      </c>
      <c r="PMU48" s="612" t="s">
        <v>432</v>
      </c>
      <c r="PMV48" s="612" t="s">
        <v>898</v>
      </c>
      <c r="PMW48" s="612" t="s">
        <v>432</v>
      </c>
      <c r="PMX48" s="612" t="s">
        <v>898</v>
      </c>
      <c r="PMY48" s="612" t="s">
        <v>432</v>
      </c>
      <c r="PMZ48" s="612" t="s">
        <v>898</v>
      </c>
      <c r="PNA48" s="612" t="s">
        <v>432</v>
      </c>
      <c r="PNB48" s="612" t="s">
        <v>898</v>
      </c>
      <c r="PNC48" s="612" t="s">
        <v>432</v>
      </c>
      <c r="PND48" s="612" t="s">
        <v>898</v>
      </c>
      <c r="PNE48" s="612" t="s">
        <v>432</v>
      </c>
      <c r="PNF48" s="612" t="s">
        <v>898</v>
      </c>
      <c r="PNG48" s="612" t="s">
        <v>432</v>
      </c>
      <c r="PNH48" s="612" t="s">
        <v>898</v>
      </c>
      <c r="PNI48" s="612" t="s">
        <v>432</v>
      </c>
      <c r="PNJ48" s="612" t="s">
        <v>898</v>
      </c>
      <c r="PNK48" s="612" t="s">
        <v>432</v>
      </c>
      <c r="PNL48" s="612" t="s">
        <v>898</v>
      </c>
      <c r="PNM48" s="612" t="s">
        <v>432</v>
      </c>
      <c r="PNN48" s="612" t="s">
        <v>898</v>
      </c>
      <c r="PNO48" s="612" t="s">
        <v>432</v>
      </c>
      <c r="PNP48" s="612" t="s">
        <v>898</v>
      </c>
      <c r="PNQ48" s="612" t="s">
        <v>432</v>
      </c>
      <c r="PNR48" s="612" t="s">
        <v>898</v>
      </c>
      <c r="PNS48" s="612" t="s">
        <v>432</v>
      </c>
      <c r="PNT48" s="612" t="s">
        <v>898</v>
      </c>
      <c r="PNU48" s="612" t="s">
        <v>432</v>
      </c>
      <c r="PNV48" s="612" t="s">
        <v>898</v>
      </c>
      <c r="PNW48" s="612" t="s">
        <v>432</v>
      </c>
      <c r="PNX48" s="612" t="s">
        <v>898</v>
      </c>
      <c r="PNY48" s="612" t="s">
        <v>432</v>
      </c>
      <c r="PNZ48" s="612" t="s">
        <v>898</v>
      </c>
      <c r="POA48" s="612" t="s">
        <v>432</v>
      </c>
      <c r="POB48" s="612" t="s">
        <v>898</v>
      </c>
      <c r="POC48" s="612" t="s">
        <v>432</v>
      </c>
      <c r="POD48" s="612" t="s">
        <v>898</v>
      </c>
      <c r="POE48" s="612" t="s">
        <v>432</v>
      </c>
      <c r="POF48" s="612" t="s">
        <v>898</v>
      </c>
      <c r="POG48" s="612" t="s">
        <v>432</v>
      </c>
      <c r="POH48" s="612" t="s">
        <v>898</v>
      </c>
      <c r="POI48" s="612" t="s">
        <v>432</v>
      </c>
      <c r="POJ48" s="612" t="s">
        <v>898</v>
      </c>
      <c r="POK48" s="612" t="s">
        <v>432</v>
      </c>
      <c r="POL48" s="612" t="s">
        <v>898</v>
      </c>
      <c r="POM48" s="612" t="s">
        <v>432</v>
      </c>
      <c r="PON48" s="612" t="s">
        <v>898</v>
      </c>
      <c r="POO48" s="612" t="s">
        <v>432</v>
      </c>
      <c r="POP48" s="612" t="s">
        <v>898</v>
      </c>
      <c r="POQ48" s="612" t="s">
        <v>432</v>
      </c>
      <c r="POR48" s="612" t="s">
        <v>898</v>
      </c>
      <c r="POS48" s="612" t="s">
        <v>432</v>
      </c>
      <c r="POT48" s="612" t="s">
        <v>898</v>
      </c>
      <c r="POU48" s="612" t="s">
        <v>432</v>
      </c>
      <c r="POV48" s="612" t="s">
        <v>898</v>
      </c>
      <c r="POW48" s="612" t="s">
        <v>432</v>
      </c>
      <c r="POX48" s="612" t="s">
        <v>898</v>
      </c>
      <c r="POY48" s="612" t="s">
        <v>432</v>
      </c>
      <c r="POZ48" s="612" t="s">
        <v>898</v>
      </c>
      <c r="PPA48" s="612" t="s">
        <v>432</v>
      </c>
      <c r="PPB48" s="612" t="s">
        <v>898</v>
      </c>
      <c r="PPC48" s="612" t="s">
        <v>432</v>
      </c>
      <c r="PPD48" s="612" t="s">
        <v>898</v>
      </c>
      <c r="PPE48" s="612" t="s">
        <v>432</v>
      </c>
      <c r="PPF48" s="612" t="s">
        <v>898</v>
      </c>
      <c r="PPG48" s="612" t="s">
        <v>432</v>
      </c>
      <c r="PPH48" s="612" t="s">
        <v>898</v>
      </c>
      <c r="PPI48" s="612" t="s">
        <v>432</v>
      </c>
      <c r="PPJ48" s="612" t="s">
        <v>898</v>
      </c>
      <c r="PPK48" s="612" t="s">
        <v>432</v>
      </c>
      <c r="PPL48" s="612" t="s">
        <v>898</v>
      </c>
      <c r="PPM48" s="612" t="s">
        <v>432</v>
      </c>
      <c r="PPN48" s="612" t="s">
        <v>898</v>
      </c>
      <c r="PPO48" s="612" t="s">
        <v>432</v>
      </c>
      <c r="PPP48" s="612" t="s">
        <v>898</v>
      </c>
      <c r="PPQ48" s="612" t="s">
        <v>432</v>
      </c>
      <c r="PPR48" s="612" t="s">
        <v>898</v>
      </c>
      <c r="PPS48" s="612" t="s">
        <v>432</v>
      </c>
      <c r="PPT48" s="612" t="s">
        <v>898</v>
      </c>
      <c r="PPU48" s="612" t="s">
        <v>432</v>
      </c>
      <c r="PPV48" s="612" t="s">
        <v>898</v>
      </c>
      <c r="PPW48" s="612" t="s">
        <v>432</v>
      </c>
      <c r="PPX48" s="612" t="s">
        <v>898</v>
      </c>
      <c r="PPY48" s="612" t="s">
        <v>432</v>
      </c>
      <c r="PPZ48" s="612" t="s">
        <v>898</v>
      </c>
      <c r="PQA48" s="612" t="s">
        <v>432</v>
      </c>
      <c r="PQB48" s="612" t="s">
        <v>898</v>
      </c>
      <c r="PQC48" s="612" t="s">
        <v>432</v>
      </c>
      <c r="PQD48" s="612" t="s">
        <v>898</v>
      </c>
      <c r="PQE48" s="612" t="s">
        <v>432</v>
      </c>
      <c r="PQF48" s="612" t="s">
        <v>898</v>
      </c>
      <c r="PQG48" s="612" t="s">
        <v>432</v>
      </c>
      <c r="PQH48" s="612" t="s">
        <v>898</v>
      </c>
      <c r="PQI48" s="612" t="s">
        <v>432</v>
      </c>
      <c r="PQJ48" s="612" t="s">
        <v>898</v>
      </c>
      <c r="PQK48" s="612" t="s">
        <v>432</v>
      </c>
      <c r="PQL48" s="612" t="s">
        <v>898</v>
      </c>
      <c r="PQM48" s="612" t="s">
        <v>432</v>
      </c>
      <c r="PQN48" s="612" t="s">
        <v>898</v>
      </c>
      <c r="PQO48" s="612" t="s">
        <v>432</v>
      </c>
      <c r="PQP48" s="612" t="s">
        <v>898</v>
      </c>
      <c r="PQQ48" s="612" t="s">
        <v>432</v>
      </c>
      <c r="PQR48" s="612" t="s">
        <v>898</v>
      </c>
      <c r="PQS48" s="612" t="s">
        <v>432</v>
      </c>
      <c r="PQT48" s="612" t="s">
        <v>898</v>
      </c>
      <c r="PQU48" s="612" t="s">
        <v>432</v>
      </c>
      <c r="PQV48" s="612" t="s">
        <v>898</v>
      </c>
      <c r="PQW48" s="612" t="s">
        <v>432</v>
      </c>
      <c r="PQX48" s="612" t="s">
        <v>898</v>
      </c>
      <c r="PQY48" s="612" t="s">
        <v>432</v>
      </c>
      <c r="PQZ48" s="612" t="s">
        <v>898</v>
      </c>
      <c r="PRA48" s="612" t="s">
        <v>432</v>
      </c>
      <c r="PRB48" s="612" t="s">
        <v>898</v>
      </c>
      <c r="PRC48" s="612" t="s">
        <v>432</v>
      </c>
      <c r="PRD48" s="612" t="s">
        <v>898</v>
      </c>
      <c r="PRE48" s="612" t="s">
        <v>432</v>
      </c>
      <c r="PRF48" s="612" t="s">
        <v>898</v>
      </c>
      <c r="PRG48" s="612" t="s">
        <v>432</v>
      </c>
      <c r="PRH48" s="612" t="s">
        <v>898</v>
      </c>
      <c r="PRI48" s="612" t="s">
        <v>432</v>
      </c>
      <c r="PRJ48" s="612" t="s">
        <v>898</v>
      </c>
      <c r="PRK48" s="612" t="s">
        <v>432</v>
      </c>
      <c r="PRL48" s="612" t="s">
        <v>898</v>
      </c>
      <c r="PRM48" s="612" t="s">
        <v>432</v>
      </c>
      <c r="PRN48" s="612" t="s">
        <v>898</v>
      </c>
      <c r="PRO48" s="612" t="s">
        <v>432</v>
      </c>
      <c r="PRP48" s="612" t="s">
        <v>898</v>
      </c>
      <c r="PRQ48" s="612" t="s">
        <v>432</v>
      </c>
      <c r="PRR48" s="612" t="s">
        <v>898</v>
      </c>
      <c r="PRS48" s="612" t="s">
        <v>432</v>
      </c>
      <c r="PRT48" s="612" t="s">
        <v>898</v>
      </c>
      <c r="PRU48" s="612" t="s">
        <v>432</v>
      </c>
      <c r="PRV48" s="612" t="s">
        <v>898</v>
      </c>
      <c r="PRW48" s="612" t="s">
        <v>432</v>
      </c>
      <c r="PRX48" s="612" t="s">
        <v>898</v>
      </c>
      <c r="PRY48" s="612" t="s">
        <v>432</v>
      </c>
      <c r="PRZ48" s="612" t="s">
        <v>898</v>
      </c>
      <c r="PSA48" s="612" t="s">
        <v>432</v>
      </c>
      <c r="PSB48" s="612" t="s">
        <v>898</v>
      </c>
      <c r="PSC48" s="612" t="s">
        <v>432</v>
      </c>
      <c r="PSD48" s="612" t="s">
        <v>898</v>
      </c>
      <c r="PSE48" s="612" t="s">
        <v>432</v>
      </c>
      <c r="PSF48" s="612" t="s">
        <v>898</v>
      </c>
      <c r="PSG48" s="612" t="s">
        <v>432</v>
      </c>
      <c r="PSH48" s="612" t="s">
        <v>898</v>
      </c>
      <c r="PSI48" s="612" t="s">
        <v>432</v>
      </c>
      <c r="PSJ48" s="612" t="s">
        <v>898</v>
      </c>
      <c r="PSK48" s="612" t="s">
        <v>432</v>
      </c>
      <c r="PSL48" s="612" t="s">
        <v>898</v>
      </c>
      <c r="PSM48" s="612" t="s">
        <v>432</v>
      </c>
      <c r="PSN48" s="612" t="s">
        <v>898</v>
      </c>
      <c r="PSO48" s="612" t="s">
        <v>432</v>
      </c>
      <c r="PSP48" s="612" t="s">
        <v>898</v>
      </c>
      <c r="PSQ48" s="612" t="s">
        <v>432</v>
      </c>
      <c r="PSR48" s="612" t="s">
        <v>898</v>
      </c>
      <c r="PSS48" s="612" t="s">
        <v>432</v>
      </c>
      <c r="PST48" s="612" t="s">
        <v>898</v>
      </c>
      <c r="PSU48" s="612" t="s">
        <v>432</v>
      </c>
      <c r="PSV48" s="612" t="s">
        <v>898</v>
      </c>
      <c r="PSW48" s="612" t="s">
        <v>432</v>
      </c>
      <c r="PSX48" s="612" t="s">
        <v>898</v>
      </c>
      <c r="PSY48" s="612" t="s">
        <v>432</v>
      </c>
      <c r="PSZ48" s="612" t="s">
        <v>898</v>
      </c>
      <c r="PTA48" s="612" t="s">
        <v>432</v>
      </c>
      <c r="PTB48" s="612" t="s">
        <v>898</v>
      </c>
      <c r="PTC48" s="612" t="s">
        <v>432</v>
      </c>
      <c r="PTD48" s="612" t="s">
        <v>898</v>
      </c>
      <c r="PTE48" s="612" t="s">
        <v>432</v>
      </c>
      <c r="PTF48" s="612" t="s">
        <v>898</v>
      </c>
      <c r="PTG48" s="612" t="s">
        <v>432</v>
      </c>
      <c r="PTH48" s="612" t="s">
        <v>898</v>
      </c>
      <c r="PTI48" s="612" t="s">
        <v>432</v>
      </c>
      <c r="PTJ48" s="612" t="s">
        <v>898</v>
      </c>
      <c r="PTK48" s="612" t="s">
        <v>432</v>
      </c>
      <c r="PTL48" s="612" t="s">
        <v>898</v>
      </c>
      <c r="PTM48" s="612" t="s">
        <v>432</v>
      </c>
      <c r="PTN48" s="612" t="s">
        <v>898</v>
      </c>
      <c r="PTO48" s="612" t="s">
        <v>432</v>
      </c>
      <c r="PTP48" s="612" t="s">
        <v>898</v>
      </c>
      <c r="PTQ48" s="612" t="s">
        <v>432</v>
      </c>
      <c r="PTR48" s="612" t="s">
        <v>898</v>
      </c>
      <c r="PTS48" s="612" t="s">
        <v>432</v>
      </c>
      <c r="PTT48" s="612" t="s">
        <v>898</v>
      </c>
      <c r="PTU48" s="612" t="s">
        <v>432</v>
      </c>
      <c r="PTV48" s="612" t="s">
        <v>898</v>
      </c>
      <c r="PTW48" s="612" t="s">
        <v>432</v>
      </c>
      <c r="PTX48" s="612" t="s">
        <v>898</v>
      </c>
      <c r="PTY48" s="612" t="s">
        <v>432</v>
      </c>
      <c r="PTZ48" s="612" t="s">
        <v>898</v>
      </c>
      <c r="PUA48" s="612" t="s">
        <v>432</v>
      </c>
      <c r="PUB48" s="612" t="s">
        <v>898</v>
      </c>
      <c r="PUC48" s="612" t="s">
        <v>432</v>
      </c>
      <c r="PUD48" s="612" t="s">
        <v>898</v>
      </c>
      <c r="PUE48" s="612" t="s">
        <v>432</v>
      </c>
      <c r="PUF48" s="612" t="s">
        <v>898</v>
      </c>
      <c r="PUG48" s="612" t="s">
        <v>432</v>
      </c>
      <c r="PUH48" s="612" t="s">
        <v>898</v>
      </c>
      <c r="PUI48" s="612" t="s">
        <v>432</v>
      </c>
      <c r="PUJ48" s="612" t="s">
        <v>898</v>
      </c>
      <c r="PUK48" s="612" t="s">
        <v>432</v>
      </c>
      <c r="PUL48" s="612" t="s">
        <v>898</v>
      </c>
      <c r="PUM48" s="612" t="s">
        <v>432</v>
      </c>
      <c r="PUN48" s="612" t="s">
        <v>898</v>
      </c>
      <c r="PUO48" s="612" t="s">
        <v>432</v>
      </c>
      <c r="PUP48" s="612" t="s">
        <v>898</v>
      </c>
      <c r="PUQ48" s="612" t="s">
        <v>432</v>
      </c>
      <c r="PUR48" s="612" t="s">
        <v>898</v>
      </c>
      <c r="PUS48" s="612" t="s">
        <v>432</v>
      </c>
      <c r="PUT48" s="612" t="s">
        <v>898</v>
      </c>
      <c r="PUU48" s="612" t="s">
        <v>432</v>
      </c>
      <c r="PUV48" s="612" t="s">
        <v>898</v>
      </c>
      <c r="PUW48" s="612" t="s">
        <v>432</v>
      </c>
      <c r="PUX48" s="612" t="s">
        <v>898</v>
      </c>
      <c r="PUY48" s="612" t="s">
        <v>432</v>
      </c>
      <c r="PUZ48" s="612" t="s">
        <v>898</v>
      </c>
      <c r="PVA48" s="612" t="s">
        <v>432</v>
      </c>
      <c r="PVB48" s="612" t="s">
        <v>898</v>
      </c>
      <c r="PVC48" s="612" t="s">
        <v>432</v>
      </c>
      <c r="PVD48" s="612" t="s">
        <v>898</v>
      </c>
      <c r="PVE48" s="612" t="s">
        <v>432</v>
      </c>
      <c r="PVF48" s="612" t="s">
        <v>898</v>
      </c>
      <c r="PVG48" s="612" t="s">
        <v>432</v>
      </c>
      <c r="PVH48" s="612" t="s">
        <v>898</v>
      </c>
      <c r="PVI48" s="612" t="s">
        <v>432</v>
      </c>
      <c r="PVJ48" s="612" t="s">
        <v>898</v>
      </c>
      <c r="PVK48" s="612" t="s">
        <v>432</v>
      </c>
      <c r="PVL48" s="612" t="s">
        <v>898</v>
      </c>
      <c r="PVM48" s="612" t="s">
        <v>432</v>
      </c>
      <c r="PVN48" s="612" t="s">
        <v>898</v>
      </c>
      <c r="PVO48" s="612" t="s">
        <v>432</v>
      </c>
      <c r="PVP48" s="612" t="s">
        <v>898</v>
      </c>
      <c r="PVQ48" s="612" t="s">
        <v>432</v>
      </c>
      <c r="PVR48" s="612" t="s">
        <v>898</v>
      </c>
      <c r="PVS48" s="612" t="s">
        <v>432</v>
      </c>
      <c r="PVT48" s="612" t="s">
        <v>898</v>
      </c>
      <c r="PVU48" s="612" t="s">
        <v>432</v>
      </c>
      <c r="PVV48" s="612" t="s">
        <v>898</v>
      </c>
      <c r="PVW48" s="612" t="s">
        <v>432</v>
      </c>
      <c r="PVX48" s="612" t="s">
        <v>898</v>
      </c>
      <c r="PVY48" s="612" t="s">
        <v>432</v>
      </c>
      <c r="PVZ48" s="612" t="s">
        <v>898</v>
      </c>
      <c r="PWA48" s="612" t="s">
        <v>432</v>
      </c>
      <c r="PWB48" s="612" t="s">
        <v>898</v>
      </c>
      <c r="PWC48" s="612" t="s">
        <v>432</v>
      </c>
      <c r="PWD48" s="612" t="s">
        <v>898</v>
      </c>
      <c r="PWE48" s="612" t="s">
        <v>432</v>
      </c>
      <c r="PWF48" s="612" t="s">
        <v>898</v>
      </c>
      <c r="PWG48" s="612" t="s">
        <v>432</v>
      </c>
      <c r="PWH48" s="612" t="s">
        <v>898</v>
      </c>
      <c r="PWI48" s="612" t="s">
        <v>432</v>
      </c>
      <c r="PWJ48" s="612" t="s">
        <v>898</v>
      </c>
      <c r="PWK48" s="612" t="s">
        <v>432</v>
      </c>
      <c r="PWL48" s="612" t="s">
        <v>898</v>
      </c>
      <c r="PWM48" s="612" t="s">
        <v>432</v>
      </c>
      <c r="PWN48" s="612" t="s">
        <v>898</v>
      </c>
      <c r="PWO48" s="612" t="s">
        <v>432</v>
      </c>
      <c r="PWP48" s="612" t="s">
        <v>898</v>
      </c>
      <c r="PWQ48" s="612" t="s">
        <v>432</v>
      </c>
      <c r="PWR48" s="612" t="s">
        <v>898</v>
      </c>
      <c r="PWS48" s="612" t="s">
        <v>432</v>
      </c>
      <c r="PWT48" s="612" t="s">
        <v>898</v>
      </c>
      <c r="PWU48" s="612" t="s">
        <v>432</v>
      </c>
      <c r="PWV48" s="612" t="s">
        <v>898</v>
      </c>
      <c r="PWW48" s="612" t="s">
        <v>432</v>
      </c>
      <c r="PWX48" s="612" t="s">
        <v>898</v>
      </c>
      <c r="PWY48" s="612" t="s">
        <v>432</v>
      </c>
      <c r="PWZ48" s="612" t="s">
        <v>898</v>
      </c>
      <c r="PXA48" s="612" t="s">
        <v>432</v>
      </c>
      <c r="PXB48" s="612" t="s">
        <v>898</v>
      </c>
      <c r="PXC48" s="612" t="s">
        <v>432</v>
      </c>
      <c r="PXD48" s="612" t="s">
        <v>898</v>
      </c>
      <c r="PXE48" s="612" t="s">
        <v>432</v>
      </c>
      <c r="PXF48" s="612" t="s">
        <v>898</v>
      </c>
      <c r="PXG48" s="612" t="s">
        <v>432</v>
      </c>
      <c r="PXH48" s="612" t="s">
        <v>898</v>
      </c>
      <c r="PXI48" s="612" t="s">
        <v>432</v>
      </c>
      <c r="PXJ48" s="612" t="s">
        <v>898</v>
      </c>
      <c r="PXK48" s="612" t="s">
        <v>432</v>
      </c>
      <c r="PXL48" s="612" t="s">
        <v>898</v>
      </c>
      <c r="PXM48" s="612" t="s">
        <v>432</v>
      </c>
      <c r="PXN48" s="612" t="s">
        <v>898</v>
      </c>
      <c r="PXO48" s="612" t="s">
        <v>432</v>
      </c>
      <c r="PXP48" s="612" t="s">
        <v>898</v>
      </c>
      <c r="PXQ48" s="612" t="s">
        <v>432</v>
      </c>
      <c r="PXR48" s="612" t="s">
        <v>898</v>
      </c>
      <c r="PXS48" s="612" t="s">
        <v>432</v>
      </c>
      <c r="PXT48" s="612" t="s">
        <v>898</v>
      </c>
      <c r="PXU48" s="612" t="s">
        <v>432</v>
      </c>
      <c r="PXV48" s="612" t="s">
        <v>898</v>
      </c>
      <c r="PXW48" s="612" t="s">
        <v>432</v>
      </c>
      <c r="PXX48" s="612" t="s">
        <v>898</v>
      </c>
      <c r="PXY48" s="612" t="s">
        <v>432</v>
      </c>
      <c r="PXZ48" s="612" t="s">
        <v>898</v>
      </c>
      <c r="PYA48" s="612" t="s">
        <v>432</v>
      </c>
      <c r="PYB48" s="612" t="s">
        <v>898</v>
      </c>
      <c r="PYC48" s="612" t="s">
        <v>432</v>
      </c>
      <c r="PYD48" s="612" t="s">
        <v>898</v>
      </c>
      <c r="PYE48" s="612" t="s">
        <v>432</v>
      </c>
      <c r="PYF48" s="612" t="s">
        <v>898</v>
      </c>
      <c r="PYG48" s="612" t="s">
        <v>432</v>
      </c>
      <c r="PYH48" s="612" t="s">
        <v>898</v>
      </c>
      <c r="PYI48" s="612" t="s">
        <v>432</v>
      </c>
      <c r="PYJ48" s="612" t="s">
        <v>898</v>
      </c>
      <c r="PYK48" s="612" t="s">
        <v>432</v>
      </c>
      <c r="PYL48" s="612" t="s">
        <v>898</v>
      </c>
      <c r="PYM48" s="612" t="s">
        <v>432</v>
      </c>
      <c r="PYN48" s="612" t="s">
        <v>898</v>
      </c>
      <c r="PYO48" s="612" t="s">
        <v>432</v>
      </c>
      <c r="PYP48" s="612" t="s">
        <v>898</v>
      </c>
      <c r="PYQ48" s="612" t="s">
        <v>432</v>
      </c>
      <c r="PYR48" s="612" t="s">
        <v>898</v>
      </c>
      <c r="PYS48" s="612" t="s">
        <v>432</v>
      </c>
      <c r="PYT48" s="612" t="s">
        <v>898</v>
      </c>
      <c r="PYU48" s="612" t="s">
        <v>432</v>
      </c>
      <c r="PYV48" s="612" t="s">
        <v>898</v>
      </c>
      <c r="PYW48" s="612" t="s">
        <v>432</v>
      </c>
      <c r="PYX48" s="612" t="s">
        <v>898</v>
      </c>
      <c r="PYY48" s="612" t="s">
        <v>432</v>
      </c>
      <c r="PYZ48" s="612" t="s">
        <v>898</v>
      </c>
      <c r="PZA48" s="612" t="s">
        <v>432</v>
      </c>
      <c r="PZB48" s="612" t="s">
        <v>898</v>
      </c>
      <c r="PZC48" s="612" t="s">
        <v>432</v>
      </c>
      <c r="PZD48" s="612" t="s">
        <v>898</v>
      </c>
      <c r="PZE48" s="612" t="s">
        <v>432</v>
      </c>
      <c r="PZF48" s="612" t="s">
        <v>898</v>
      </c>
      <c r="PZG48" s="612" t="s">
        <v>432</v>
      </c>
      <c r="PZH48" s="612" t="s">
        <v>898</v>
      </c>
      <c r="PZI48" s="612" t="s">
        <v>432</v>
      </c>
      <c r="PZJ48" s="612" t="s">
        <v>898</v>
      </c>
      <c r="PZK48" s="612" t="s">
        <v>432</v>
      </c>
      <c r="PZL48" s="612" t="s">
        <v>898</v>
      </c>
      <c r="PZM48" s="612" t="s">
        <v>432</v>
      </c>
      <c r="PZN48" s="612" t="s">
        <v>898</v>
      </c>
      <c r="PZO48" s="612" t="s">
        <v>432</v>
      </c>
      <c r="PZP48" s="612" t="s">
        <v>898</v>
      </c>
      <c r="PZQ48" s="612" t="s">
        <v>432</v>
      </c>
      <c r="PZR48" s="612" t="s">
        <v>898</v>
      </c>
      <c r="PZS48" s="612" t="s">
        <v>432</v>
      </c>
      <c r="PZT48" s="612" t="s">
        <v>898</v>
      </c>
      <c r="PZU48" s="612" t="s">
        <v>432</v>
      </c>
      <c r="PZV48" s="612" t="s">
        <v>898</v>
      </c>
      <c r="PZW48" s="612" t="s">
        <v>432</v>
      </c>
      <c r="PZX48" s="612" t="s">
        <v>898</v>
      </c>
      <c r="PZY48" s="612" t="s">
        <v>432</v>
      </c>
      <c r="PZZ48" s="612" t="s">
        <v>898</v>
      </c>
      <c r="QAA48" s="612" t="s">
        <v>432</v>
      </c>
      <c r="QAB48" s="612" t="s">
        <v>898</v>
      </c>
      <c r="QAC48" s="612" t="s">
        <v>432</v>
      </c>
      <c r="QAD48" s="612" t="s">
        <v>898</v>
      </c>
      <c r="QAE48" s="612" t="s">
        <v>432</v>
      </c>
      <c r="QAF48" s="612" t="s">
        <v>898</v>
      </c>
      <c r="QAG48" s="612" t="s">
        <v>432</v>
      </c>
      <c r="QAH48" s="612" t="s">
        <v>898</v>
      </c>
      <c r="QAI48" s="612" t="s">
        <v>432</v>
      </c>
      <c r="QAJ48" s="612" t="s">
        <v>898</v>
      </c>
      <c r="QAK48" s="612" t="s">
        <v>432</v>
      </c>
      <c r="QAL48" s="612" t="s">
        <v>898</v>
      </c>
      <c r="QAM48" s="612" t="s">
        <v>432</v>
      </c>
      <c r="QAN48" s="612" t="s">
        <v>898</v>
      </c>
      <c r="QAO48" s="612" t="s">
        <v>432</v>
      </c>
      <c r="QAP48" s="612" t="s">
        <v>898</v>
      </c>
      <c r="QAQ48" s="612" t="s">
        <v>432</v>
      </c>
      <c r="QAR48" s="612" t="s">
        <v>898</v>
      </c>
      <c r="QAS48" s="612" t="s">
        <v>432</v>
      </c>
      <c r="QAT48" s="612" t="s">
        <v>898</v>
      </c>
      <c r="QAU48" s="612" t="s">
        <v>432</v>
      </c>
      <c r="QAV48" s="612" t="s">
        <v>898</v>
      </c>
      <c r="QAW48" s="612" t="s">
        <v>432</v>
      </c>
      <c r="QAX48" s="612" t="s">
        <v>898</v>
      </c>
      <c r="QAY48" s="612" t="s">
        <v>432</v>
      </c>
      <c r="QAZ48" s="612" t="s">
        <v>898</v>
      </c>
      <c r="QBA48" s="612" t="s">
        <v>432</v>
      </c>
      <c r="QBB48" s="612" t="s">
        <v>898</v>
      </c>
      <c r="QBC48" s="612" t="s">
        <v>432</v>
      </c>
      <c r="QBD48" s="612" t="s">
        <v>898</v>
      </c>
      <c r="QBE48" s="612" t="s">
        <v>432</v>
      </c>
      <c r="QBF48" s="612" t="s">
        <v>898</v>
      </c>
      <c r="QBG48" s="612" t="s">
        <v>432</v>
      </c>
      <c r="QBH48" s="612" t="s">
        <v>898</v>
      </c>
      <c r="QBI48" s="612" t="s">
        <v>432</v>
      </c>
      <c r="QBJ48" s="612" t="s">
        <v>898</v>
      </c>
      <c r="QBK48" s="612" t="s">
        <v>432</v>
      </c>
      <c r="QBL48" s="612" t="s">
        <v>898</v>
      </c>
      <c r="QBM48" s="612" t="s">
        <v>432</v>
      </c>
      <c r="QBN48" s="612" t="s">
        <v>898</v>
      </c>
      <c r="QBO48" s="612" t="s">
        <v>432</v>
      </c>
      <c r="QBP48" s="612" t="s">
        <v>898</v>
      </c>
      <c r="QBQ48" s="612" t="s">
        <v>432</v>
      </c>
      <c r="QBR48" s="612" t="s">
        <v>898</v>
      </c>
      <c r="QBS48" s="612" t="s">
        <v>432</v>
      </c>
      <c r="QBT48" s="612" t="s">
        <v>898</v>
      </c>
      <c r="QBU48" s="612" t="s">
        <v>432</v>
      </c>
      <c r="QBV48" s="612" t="s">
        <v>898</v>
      </c>
      <c r="QBW48" s="612" t="s">
        <v>432</v>
      </c>
      <c r="QBX48" s="612" t="s">
        <v>898</v>
      </c>
      <c r="QBY48" s="612" t="s">
        <v>432</v>
      </c>
      <c r="QBZ48" s="612" t="s">
        <v>898</v>
      </c>
      <c r="QCA48" s="612" t="s">
        <v>432</v>
      </c>
      <c r="QCB48" s="612" t="s">
        <v>898</v>
      </c>
      <c r="QCC48" s="612" t="s">
        <v>432</v>
      </c>
      <c r="QCD48" s="612" t="s">
        <v>898</v>
      </c>
      <c r="QCE48" s="612" t="s">
        <v>432</v>
      </c>
      <c r="QCF48" s="612" t="s">
        <v>898</v>
      </c>
      <c r="QCG48" s="612" t="s">
        <v>432</v>
      </c>
      <c r="QCH48" s="612" t="s">
        <v>898</v>
      </c>
      <c r="QCI48" s="612" t="s">
        <v>432</v>
      </c>
      <c r="QCJ48" s="612" t="s">
        <v>898</v>
      </c>
      <c r="QCK48" s="612" t="s">
        <v>432</v>
      </c>
      <c r="QCL48" s="612" t="s">
        <v>898</v>
      </c>
      <c r="QCM48" s="612" t="s">
        <v>432</v>
      </c>
      <c r="QCN48" s="612" t="s">
        <v>898</v>
      </c>
      <c r="QCO48" s="612" t="s">
        <v>432</v>
      </c>
      <c r="QCP48" s="612" t="s">
        <v>898</v>
      </c>
      <c r="QCQ48" s="612" t="s">
        <v>432</v>
      </c>
      <c r="QCR48" s="612" t="s">
        <v>898</v>
      </c>
      <c r="QCS48" s="612" t="s">
        <v>432</v>
      </c>
      <c r="QCT48" s="612" t="s">
        <v>898</v>
      </c>
      <c r="QCU48" s="612" t="s">
        <v>432</v>
      </c>
      <c r="QCV48" s="612" t="s">
        <v>898</v>
      </c>
      <c r="QCW48" s="612" t="s">
        <v>432</v>
      </c>
      <c r="QCX48" s="612" t="s">
        <v>898</v>
      </c>
      <c r="QCY48" s="612" t="s">
        <v>432</v>
      </c>
      <c r="QCZ48" s="612" t="s">
        <v>898</v>
      </c>
      <c r="QDA48" s="612" t="s">
        <v>432</v>
      </c>
      <c r="QDB48" s="612" t="s">
        <v>898</v>
      </c>
      <c r="QDC48" s="612" t="s">
        <v>432</v>
      </c>
      <c r="QDD48" s="612" t="s">
        <v>898</v>
      </c>
      <c r="QDE48" s="612" t="s">
        <v>432</v>
      </c>
      <c r="QDF48" s="612" t="s">
        <v>898</v>
      </c>
      <c r="QDG48" s="612" t="s">
        <v>432</v>
      </c>
      <c r="QDH48" s="612" t="s">
        <v>898</v>
      </c>
      <c r="QDI48" s="612" t="s">
        <v>432</v>
      </c>
      <c r="QDJ48" s="612" t="s">
        <v>898</v>
      </c>
      <c r="QDK48" s="612" t="s">
        <v>432</v>
      </c>
      <c r="QDL48" s="612" t="s">
        <v>898</v>
      </c>
      <c r="QDM48" s="612" t="s">
        <v>432</v>
      </c>
      <c r="QDN48" s="612" t="s">
        <v>898</v>
      </c>
      <c r="QDO48" s="612" t="s">
        <v>432</v>
      </c>
      <c r="QDP48" s="612" t="s">
        <v>898</v>
      </c>
      <c r="QDQ48" s="612" t="s">
        <v>432</v>
      </c>
      <c r="QDR48" s="612" t="s">
        <v>898</v>
      </c>
      <c r="QDS48" s="612" t="s">
        <v>432</v>
      </c>
      <c r="QDT48" s="612" t="s">
        <v>898</v>
      </c>
      <c r="QDU48" s="612" t="s">
        <v>432</v>
      </c>
      <c r="QDV48" s="612" t="s">
        <v>898</v>
      </c>
      <c r="QDW48" s="612" t="s">
        <v>432</v>
      </c>
      <c r="QDX48" s="612" t="s">
        <v>898</v>
      </c>
      <c r="QDY48" s="612" t="s">
        <v>432</v>
      </c>
      <c r="QDZ48" s="612" t="s">
        <v>898</v>
      </c>
      <c r="QEA48" s="612" t="s">
        <v>432</v>
      </c>
      <c r="QEB48" s="612" t="s">
        <v>898</v>
      </c>
      <c r="QEC48" s="612" t="s">
        <v>432</v>
      </c>
      <c r="QED48" s="612" t="s">
        <v>898</v>
      </c>
      <c r="QEE48" s="612" t="s">
        <v>432</v>
      </c>
      <c r="QEF48" s="612" t="s">
        <v>898</v>
      </c>
      <c r="QEG48" s="612" t="s">
        <v>432</v>
      </c>
      <c r="QEH48" s="612" t="s">
        <v>898</v>
      </c>
      <c r="QEI48" s="612" t="s">
        <v>432</v>
      </c>
      <c r="QEJ48" s="612" t="s">
        <v>898</v>
      </c>
      <c r="QEK48" s="612" t="s">
        <v>432</v>
      </c>
      <c r="QEL48" s="612" t="s">
        <v>898</v>
      </c>
      <c r="QEM48" s="612" t="s">
        <v>432</v>
      </c>
      <c r="QEN48" s="612" t="s">
        <v>898</v>
      </c>
      <c r="QEO48" s="612" t="s">
        <v>432</v>
      </c>
      <c r="QEP48" s="612" t="s">
        <v>898</v>
      </c>
      <c r="QEQ48" s="612" t="s">
        <v>432</v>
      </c>
      <c r="QER48" s="612" t="s">
        <v>898</v>
      </c>
      <c r="QES48" s="612" t="s">
        <v>432</v>
      </c>
      <c r="QET48" s="612" t="s">
        <v>898</v>
      </c>
      <c r="QEU48" s="612" t="s">
        <v>432</v>
      </c>
      <c r="QEV48" s="612" t="s">
        <v>898</v>
      </c>
      <c r="QEW48" s="612" t="s">
        <v>432</v>
      </c>
      <c r="QEX48" s="612" t="s">
        <v>898</v>
      </c>
      <c r="QEY48" s="612" t="s">
        <v>432</v>
      </c>
      <c r="QEZ48" s="612" t="s">
        <v>898</v>
      </c>
      <c r="QFA48" s="612" t="s">
        <v>432</v>
      </c>
      <c r="QFB48" s="612" t="s">
        <v>898</v>
      </c>
      <c r="QFC48" s="612" t="s">
        <v>432</v>
      </c>
      <c r="QFD48" s="612" t="s">
        <v>898</v>
      </c>
      <c r="QFE48" s="612" t="s">
        <v>432</v>
      </c>
      <c r="QFF48" s="612" t="s">
        <v>898</v>
      </c>
      <c r="QFG48" s="612" t="s">
        <v>432</v>
      </c>
      <c r="QFH48" s="612" t="s">
        <v>898</v>
      </c>
      <c r="QFI48" s="612" t="s">
        <v>432</v>
      </c>
      <c r="QFJ48" s="612" t="s">
        <v>898</v>
      </c>
      <c r="QFK48" s="612" t="s">
        <v>432</v>
      </c>
      <c r="QFL48" s="612" t="s">
        <v>898</v>
      </c>
      <c r="QFM48" s="612" t="s">
        <v>432</v>
      </c>
      <c r="QFN48" s="612" t="s">
        <v>898</v>
      </c>
      <c r="QFO48" s="612" t="s">
        <v>432</v>
      </c>
      <c r="QFP48" s="612" t="s">
        <v>898</v>
      </c>
      <c r="QFQ48" s="612" t="s">
        <v>432</v>
      </c>
      <c r="QFR48" s="612" t="s">
        <v>898</v>
      </c>
      <c r="QFS48" s="612" t="s">
        <v>432</v>
      </c>
      <c r="QFT48" s="612" t="s">
        <v>898</v>
      </c>
      <c r="QFU48" s="612" t="s">
        <v>432</v>
      </c>
      <c r="QFV48" s="612" t="s">
        <v>898</v>
      </c>
      <c r="QFW48" s="612" t="s">
        <v>432</v>
      </c>
      <c r="QFX48" s="612" t="s">
        <v>898</v>
      </c>
      <c r="QFY48" s="612" t="s">
        <v>432</v>
      </c>
      <c r="QFZ48" s="612" t="s">
        <v>898</v>
      </c>
      <c r="QGA48" s="612" t="s">
        <v>432</v>
      </c>
      <c r="QGB48" s="612" t="s">
        <v>898</v>
      </c>
      <c r="QGC48" s="612" t="s">
        <v>432</v>
      </c>
      <c r="QGD48" s="612" t="s">
        <v>898</v>
      </c>
      <c r="QGE48" s="612" t="s">
        <v>432</v>
      </c>
      <c r="QGF48" s="612" t="s">
        <v>898</v>
      </c>
      <c r="QGG48" s="612" t="s">
        <v>432</v>
      </c>
      <c r="QGH48" s="612" t="s">
        <v>898</v>
      </c>
      <c r="QGI48" s="612" t="s">
        <v>432</v>
      </c>
      <c r="QGJ48" s="612" t="s">
        <v>898</v>
      </c>
      <c r="QGK48" s="612" t="s">
        <v>432</v>
      </c>
      <c r="QGL48" s="612" t="s">
        <v>898</v>
      </c>
      <c r="QGM48" s="612" t="s">
        <v>432</v>
      </c>
      <c r="QGN48" s="612" t="s">
        <v>898</v>
      </c>
      <c r="QGO48" s="612" t="s">
        <v>432</v>
      </c>
      <c r="QGP48" s="612" t="s">
        <v>898</v>
      </c>
      <c r="QGQ48" s="612" t="s">
        <v>432</v>
      </c>
      <c r="QGR48" s="612" t="s">
        <v>898</v>
      </c>
      <c r="QGS48" s="612" t="s">
        <v>432</v>
      </c>
      <c r="QGT48" s="612" t="s">
        <v>898</v>
      </c>
      <c r="QGU48" s="612" t="s">
        <v>432</v>
      </c>
      <c r="QGV48" s="612" t="s">
        <v>898</v>
      </c>
      <c r="QGW48" s="612" t="s">
        <v>432</v>
      </c>
      <c r="QGX48" s="612" t="s">
        <v>898</v>
      </c>
      <c r="QGY48" s="612" t="s">
        <v>432</v>
      </c>
      <c r="QGZ48" s="612" t="s">
        <v>898</v>
      </c>
      <c r="QHA48" s="612" t="s">
        <v>432</v>
      </c>
      <c r="QHB48" s="612" t="s">
        <v>898</v>
      </c>
      <c r="QHC48" s="612" t="s">
        <v>432</v>
      </c>
      <c r="QHD48" s="612" t="s">
        <v>898</v>
      </c>
      <c r="QHE48" s="612" t="s">
        <v>432</v>
      </c>
      <c r="QHF48" s="612" t="s">
        <v>898</v>
      </c>
      <c r="QHG48" s="612" t="s">
        <v>432</v>
      </c>
      <c r="QHH48" s="612" t="s">
        <v>898</v>
      </c>
      <c r="QHI48" s="612" t="s">
        <v>432</v>
      </c>
      <c r="QHJ48" s="612" t="s">
        <v>898</v>
      </c>
      <c r="QHK48" s="612" t="s">
        <v>432</v>
      </c>
      <c r="QHL48" s="612" t="s">
        <v>898</v>
      </c>
      <c r="QHM48" s="612" t="s">
        <v>432</v>
      </c>
      <c r="QHN48" s="612" t="s">
        <v>898</v>
      </c>
      <c r="QHO48" s="612" t="s">
        <v>432</v>
      </c>
      <c r="QHP48" s="612" t="s">
        <v>898</v>
      </c>
      <c r="QHQ48" s="612" t="s">
        <v>432</v>
      </c>
      <c r="QHR48" s="612" t="s">
        <v>898</v>
      </c>
      <c r="QHS48" s="612" t="s">
        <v>432</v>
      </c>
      <c r="QHT48" s="612" t="s">
        <v>898</v>
      </c>
      <c r="QHU48" s="612" t="s">
        <v>432</v>
      </c>
      <c r="QHV48" s="612" t="s">
        <v>898</v>
      </c>
      <c r="QHW48" s="612" t="s">
        <v>432</v>
      </c>
      <c r="QHX48" s="612" t="s">
        <v>898</v>
      </c>
      <c r="QHY48" s="612" t="s">
        <v>432</v>
      </c>
      <c r="QHZ48" s="612" t="s">
        <v>898</v>
      </c>
      <c r="QIA48" s="612" t="s">
        <v>432</v>
      </c>
      <c r="QIB48" s="612" t="s">
        <v>898</v>
      </c>
      <c r="QIC48" s="612" t="s">
        <v>432</v>
      </c>
      <c r="QID48" s="612" t="s">
        <v>898</v>
      </c>
      <c r="QIE48" s="612" t="s">
        <v>432</v>
      </c>
      <c r="QIF48" s="612" t="s">
        <v>898</v>
      </c>
      <c r="QIG48" s="612" t="s">
        <v>432</v>
      </c>
      <c r="QIH48" s="612" t="s">
        <v>898</v>
      </c>
      <c r="QII48" s="612" t="s">
        <v>432</v>
      </c>
      <c r="QIJ48" s="612" t="s">
        <v>898</v>
      </c>
      <c r="QIK48" s="612" t="s">
        <v>432</v>
      </c>
      <c r="QIL48" s="612" t="s">
        <v>898</v>
      </c>
      <c r="QIM48" s="612" t="s">
        <v>432</v>
      </c>
      <c r="QIN48" s="612" t="s">
        <v>898</v>
      </c>
      <c r="QIO48" s="612" t="s">
        <v>432</v>
      </c>
      <c r="QIP48" s="612" t="s">
        <v>898</v>
      </c>
      <c r="QIQ48" s="612" t="s">
        <v>432</v>
      </c>
      <c r="QIR48" s="612" t="s">
        <v>898</v>
      </c>
      <c r="QIS48" s="612" t="s">
        <v>432</v>
      </c>
      <c r="QIT48" s="612" t="s">
        <v>898</v>
      </c>
      <c r="QIU48" s="612" t="s">
        <v>432</v>
      </c>
      <c r="QIV48" s="612" t="s">
        <v>898</v>
      </c>
      <c r="QIW48" s="612" t="s">
        <v>432</v>
      </c>
      <c r="QIX48" s="612" t="s">
        <v>898</v>
      </c>
      <c r="QIY48" s="612" t="s">
        <v>432</v>
      </c>
      <c r="QIZ48" s="612" t="s">
        <v>898</v>
      </c>
      <c r="QJA48" s="612" t="s">
        <v>432</v>
      </c>
      <c r="QJB48" s="612" t="s">
        <v>898</v>
      </c>
      <c r="QJC48" s="612" t="s">
        <v>432</v>
      </c>
      <c r="QJD48" s="612" t="s">
        <v>898</v>
      </c>
      <c r="QJE48" s="612" t="s">
        <v>432</v>
      </c>
      <c r="QJF48" s="612" t="s">
        <v>898</v>
      </c>
      <c r="QJG48" s="612" t="s">
        <v>432</v>
      </c>
      <c r="QJH48" s="612" t="s">
        <v>898</v>
      </c>
      <c r="QJI48" s="612" t="s">
        <v>432</v>
      </c>
      <c r="QJJ48" s="612" t="s">
        <v>898</v>
      </c>
      <c r="QJK48" s="612" t="s">
        <v>432</v>
      </c>
      <c r="QJL48" s="612" t="s">
        <v>898</v>
      </c>
      <c r="QJM48" s="612" t="s">
        <v>432</v>
      </c>
      <c r="QJN48" s="612" t="s">
        <v>898</v>
      </c>
      <c r="QJO48" s="612" t="s">
        <v>432</v>
      </c>
      <c r="QJP48" s="612" t="s">
        <v>898</v>
      </c>
      <c r="QJQ48" s="612" t="s">
        <v>432</v>
      </c>
      <c r="QJR48" s="612" t="s">
        <v>898</v>
      </c>
      <c r="QJS48" s="612" t="s">
        <v>432</v>
      </c>
      <c r="QJT48" s="612" t="s">
        <v>898</v>
      </c>
      <c r="QJU48" s="612" t="s">
        <v>432</v>
      </c>
      <c r="QJV48" s="612" t="s">
        <v>898</v>
      </c>
      <c r="QJW48" s="612" t="s">
        <v>432</v>
      </c>
      <c r="QJX48" s="612" t="s">
        <v>898</v>
      </c>
      <c r="QJY48" s="612" t="s">
        <v>432</v>
      </c>
      <c r="QJZ48" s="612" t="s">
        <v>898</v>
      </c>
      <c r="QKA48" s="612" t="s">
        <v>432</v>
      </c>
      <c r="QKB48" s="612" t="s">
        <v>898</v>
      </c>
      <c r="QKC48" s="612" t="s">
        <v>432</v>
      </c>
      <c r="QKD48" s="612" t="s">
        <v>898</v>
      </c>
      <c r="QKE48" s="612" t="s">
        <v>432</v>
      </c>
      <c r="QKF48" s="612" t="s">
        <v>898</v>
      </c>
      <c r="QKG48" s="612" t="s">
        <v>432</v>
      </c>
      <c r="QKH48" s="612" t="s">
        <v>898</v>
      </c>
      <c r="QKI48" s="612" t="s">
        <v>432</v>
      </c>
      <c r="QKJ48" s="612" t="s">
        <v>898</v>
      </c>
      <c r="QKK48" s="612" t="s">
        <v>432</v>
      </c>
      <c r="QKL48" s="612" t="s">
        <v>898</v>
      </c>
      <c r="QKM48" s="612" t="s">
        <v>432</v>
      </c>
      <c r="QKN48" s="612" t="s">
        <v>898</v>
      </c>
      <c r="QKO48" s="612" t="s">
        <v>432</v>
      </c>
      <c r="QKP48" s="612" t="s">
        <v>898</v>
      </c>
      <c r="QKQ48" s="612" t="s">
        <v>432</v>
      </c>
      <c r="QKR48" s="612" t="s">
        <v>898</v>
      </c>
      <c r="QKS48" s="612" t="s">
        <v>432</v>
      </c>
      <c r="QKT48" s="612" t="s">
        <v>898</v>
      </c>
      <c r="QKU48" s="612" t="s">
        <v>432</v>
      </c>
      <c r="QKV48" s="612" t="s">
        <v>898</v>
      </c>
      <c r="QKW48" s="612" t="s">
        <v>432</v>
      </c>
      <c r="QKX48" s="612" t="s">
        <v>898</v>
      </c>
      <c r="QKY48" s="612" t="s">
        <v>432</v>
      </c>
      <c r="QKZ48" s="612" t="s">
        <v>898</v>
      </c>
      <c r="QLA48" s="612" t="s">
        <v>432</v>
      </c>
      <c r="QLB48" s="612" t="s">
        <v>898</v>
      </c>
      <c r="QLC48" s="612" t="s">
        <v>432</v>
      </c>
      <c r="QLD48" s="612" t="s">
        <v>898</v>
      </c>
      <c r="QLE48" s="612" t="s">
        <v>432</v>
      </c>
      <c r="QLF48" s="612" t="s">
        <v>898</v>
      </c>
      <c r="QLG48" s="612" t="s">
        <v>432</v>
      </c>
      <c r="QLH48" s="612" t="s">
        <v>898</v>
      </c>
      <c r="QLI48" s="612" t="s">
        <v>432</v>
      </c>
      <c r="QLJ48" s="612" t="s">
        <v>898</v>
      </c>
      <c r="QLK48" s="612" t="s">
        <v>432</v>
      </c>
      <c r="QLL48" s="612" t="s">
        <v>898</v>
      </c>
      <c r="QLM48" s="612" t="s">
        <v>432</v>
      </c>
      <c r="QLN48" s="612" t="s">
        <v>898</v>
      </c>
      <c r="QLO48" s="612" t="s">
        <v>432</v>
      </c>
      <c r="QLP48" s="612" t="s">
        <v>898</v>
      </c>
      <c r="QLQ48" s="612" t="s">
        <v>432</v>
      </c>
      <c r="QLR48" s="612" t="s">
        <v>898</v>
      </c>
      <c r="QLS48" s="612" t="s">
        <v>432</v>
      </c>
      <c r="QLT48" s="612" t="s">
        <v>898</v>
      </c>
      <c r="QLU48" s="612" t="s">
        <v>432</v>
      </c>
      <c r="QLV48" s="612" t="s">
        <v>898</v>
      </c>
      <c r="QLW48" s="612" t="s">
        <v>432</v>
      </c>
      <c r="QLX48" s="612" t="s">
        <v>898</v>
      </c>
      <c r="QLY48" s="612" t="s">
        <v>432</v>
      </c>
      <c r="QLZ48" s="612" t="s">
        <v>898</v>
      </c>
      <c r="QMA48" s="612" t="s">
        <v>432</v>
      </c>
      <c r="QMB48" s="612" t="s">
        <v>898</v>
      </c>
      <c r="QMC48" s="612" t="s">
        <v>432</v>
      </c>
      <c r="QMD48" s="612" t="s">
        <v>898</v>
      </c>
      <c r="QME48" s="612" t="s">
        <v>432</v>
      </c>
      <c r="QMF48" s="612" t="s">
        <v>898</v>
      </c>
      <c r="QMG48" s="612" t="s">
        <v>432</v>
      </c>
      <c r="QMH48" s="612" t="s">
        <v>898</v>
      </c>
      <c r="QMI48" s="612" t="s">
        <v>432</v>
      </c>
      <c r="QMJ48" s="612" t="s">
        <v>898</v>
      </c>
      <c r="QMK48" s="612" t="s">
        <v>432</v>
      </c>
      <c r="QML48" s="612" t="s">
        <v>898</v>
      </c>
      <c r="QMM48" s="612" t="s">
        <v>432</v>
      </c>
      <c r="QMN48" s="612" t="s">
        <v>898</v>
      </c>
      <c r="QMO48" s="612" t="s">
        <v>432</v>
      </c>
      <c r="QMP48" s="612" t="s">
        <v>898</v>
      </c>
      <c r="QMQ48" s="612" t="s">
        <v>432</v>
      </c>
      <c r="QMR48" s="612" t="s">
        <v>898</v>
      </c>
      <c r="QMS48" s="612" t="s">
        <v>432</v>
      </c>
      <c r="QMT48" s="612" t="s">
        <v>898</v>
      </c>
      <c r="QMU48" s="612" t="s">
        <v>432</v>
      </c>
      <c r="QMV48" s="612" t="s">
        <v>898</v>
      </c>
      <c r="QMW48" s="612" t="s">
        <v>432</v>
      </c>
      <c r="QMX48" s="612" t="s">
        <v>898</v>
      </c>
      <c r="QMY48" s="612" t="s">
        <v>432</v>
      </c>
      <c r="QMZ48" s="612" t="s">
        <v>898</v>
      </c>
      <c r="QNA48" s="612" t="s">
        <v>432</v>
      </c>
      <c r="QNB48" s="612" t="s">
        <v>898</v>
      </c>
      <c r="QNC48" s="612" t="s">
        <v>432</v>
      </c>
      <c r="QND48" s="612" t="s">
        <v>898</v>
      </c>
      <c r="QNE48" s="612" t="s">
        <v>432</v>
      </c>
      <c r="QNF48" s="612" t="s">
        <v>898</v>
      </c>
      <c r="QNG48" s="612" t="s">
        <v>432</v>
      </c>
      <c r="QNH48" s="612" t="s">
        <v>898</v>
      </c>
      <c r="QNI48" s="612" t="s">
        <v>432</v>
      </c>
      <c r="QNJ48" s="612" t="s">
        <v>898</v>
      </c>
      <c r="QNK48" s="612" t="s">
        <v>432</v>
      </c>
      <c r="QNL48" s="612" t="s">
        <v>898</v>
      </c>
      <c r="QNM48" s="612" t="s">
        <v>432</v>
      </c>
      <c r="QNN48" s="612" t="s">
        <v>898</v>
      </c>
      <c r="QNO48" s="612" t="s">
        <v>432</v>
      </c>
      <c r="QNP48" s="612" t="s">
        <v>898</v>
      </c>
      <c r="QNQ48" s="612" t="s">
        <v>432</v>
      </c>
      <c r="QNR48" s="612" t="s">
        <v>898</v>
      </c>
      <c r="QNS48" s="612" t="s">
        <v>432</v>
      </c>
      <c r="QNT48" s="612" t="s">
        <v>898</v>
      </c>
      <c r="QNU48" s="612" t="s">
        <v>432</v>
      </c>
      <c r="QNV48" s="612" t="s">
        <v>898</v>
      </c>
      <c r="QNW48" s="612" t="s">
        <v>432</v>
      </c>
      <c r="QNX48" s="612" t="s">
        <v>898</v>
      </c>
      <c r="QNY48" s="612" t="s">
        <v>432</v>
      </c>
      <c r="QNZ48" s="612" t="s">
        <v>898</v>
      </c>
      <c r="QOA48" s="612" t="s">
        <v>432</v>
      </c>
      <c r="QOB48" s="612" t="s">
        <v>898</v>
      </c>
      <c r="QOC48" s="612" t="s">
        <v>432</v>
      </c>
      <c r="QOD48" s="612" t="s">
        <v>898</v>
      </c>
      <c r="QOE48" s="612" t="s">
        <v>432</v>
      </c>
      <c r="QOF48" s="612" t="s">
        <v>898</v>
      </c>
      <c r="QOG48" s="612" t="s">
        <v>432</v>
      </c>
      <c r="QOH48" s="612" t="s">
        <v>898</v>
      </c>
      <c r="QOI48" s="612" t="s">
        <v>432</v>
      </c>
      <c r="QOJ48" s="612" t="s">
        <v>898</v>
      </c>
      <c r="QOK48" s="612" t="s">
        <v>432</v>
      </c>
      <c r="QOL48" s="612" t="s">
        <v>898</v>
      </c>
      <c r="QOM48" s="612" t="s">
        <v>432</v>
      </c>
      <c r="QON48" s="612" t="s">
        <v>898</v>
      </c>
      <c r="QOO48" s="612" t="s">
        <v>432</v>
      </c>
      <c r="QOP48" s="612" t="s">
        <v>898</v>
      </c>
      <c r="QOQ48" s="612" t="s">
        <v>432</v>
      </c>
      <c r="QOR48" s="612" t="s">
        <v>898</v>
      </c>
      <c r="QOS48" s="612" t="s">
        <v>432</v>
      </c>
      <c r="QOT48" s="612" t="s">
        <v>898</v>
      </c>
      <c r="QOU48" s="612" t="s">
        <v>432</v>
      </c>
      <c r="QOV48" s="612" t="s">
        <v>898</v>
      </c>
      <c r="QOW48" s="612" t="s">
        <v>432</v>
      </c>
      <c r="QOX48" s="612" t="s">
        <v>898</v>
      </c>
      <c r="QOY48" s="612" t="s">
        <v>432</v>
      </c>
      <c r="QOZ48" s="612" t="s">
        <v>898</v>
      </c>
      <c r="QPA48" s="612" t="s">
        <v>432</v>
      </c>
      <c r="QPB48" s="612" t="s">
        <v>898</v>
      </c>
      <c r="QPC48" s="612" t="s">
        <v>432</v>
      </c>
      <c r="QPD48" s="612" t="s">
        <v>898</v>
      </c>
      <c r="QPE48" s="612" t="s">
        <v>432</v>
      </c>
      <c r="QPF48" s="612" t="s">
        <v>898</v>
      </c>
      <c r="QPG48" s="612" t="s">
        <v>432</v>
      </c>
      <c r="QPH48" s="612" t="s">
        <v>898</v>
      </c>
      <c r="QPI48" s="612" t="s">
        <v>432</v>
      </c>
      <c r="QPJ48" s="612" t="s">
        <v>898</v>
      </c>
      <c r="QPK48" s="612" t="s">
        <v>432</v>
      </c>
      <c r="QPL48" s="612" t="s">
        <v>898</v>
      </c>
      <c r="QPM48" s="612" t="s">
        <v>432</v>
      </c>
      <c r="QPN48" s="612" t="s">
        <v>898</v>
      </c>
      <c r="QPO48" s="612" t="s">
        <v>432</v>
      </c>
      <c r="QPP48" s="612" t="s">
        <v>898</v>
      </c>
      <c r="QPQ48" s="612" t="s">
        <v>432</v>
      </c>
      <c r="QPR48" s="612" t="s">
        <v>898</v>
      </c>
      <c r="QPS48" s="612" t="s">
        <v>432</v>
      </c>
      <c r="QPT48" s="612" t="s">
        <v>898</v>
      </c>
      <c r="QPU48" s="612" t="s">
        <v>432</v>
      </c>
      <c r="QPV48" s="612" t="s">
        <v>898</v>
      </c>
      <c r="QPW48" s="612" t="s">
        <v>432</v>
      </c>
      <c r="QPX48" s="612" t="s">
        <v>898</v>
      </c>
      <c r="QPY48" s="612" t="s">
        <v>432</v>
      </c>
      <c r="QPZ48" s="612" t="s">
        <v>898</v>
      </c>
      <c r="QQA48" s="612" t="s">
        <v>432</v>
      </c>
      <c r="QQB48" s="612" t="s">
        <v>898</v>
      </c>
      <c r="QQC48" s="612" t="s">
        <v>432</v>
      </c>
      <c r="QQD48" s="612" t="s">
        <v>898</v>
      </c>
      <c r="QQE48" s="612" t="s">
        <v>432</v>
      </c>
      <c r="QQF48" s="612" t="s">
        <v>898</v>
      </c>
      <c r="QQG48" s="612" t="s">
        <v>432</v>
      </c>
      <c r="QQH48" s="612" t="s">
        <v>898</v>
      </c>
      <c r="QQI48" s="612" t="s">
        <v>432</v>
      </c>
      <c r="QQJ48" s="612" t="s">
        <v>898</v>
      </c>
      <c r="QQK48" s="612" t="s">
        <v>432</v>
      </c>
      <c r="QQL48" s="612" t="s">
        <v>898</v>
      </c>
      <c r="QQM48" s="612" t="s">
        <v>432</v>
      </c>
      <c r="QQN48" s="612" t="s">
        <v>898</v>
      </c>
      <c r="QQO48" s="612" t="s">
        <v>432</v>
      </c>
      <c r="QQP48" s="612" t="s">
        <v>898</v>
      </c>
      <c r="QQQ48" s="612" t="s">
        <v>432</v>
      </c>
      <c r="QQR48" s="612" t="s">
        <v>898</v>
      </c>
      <c r="QQS48" s="612" t="s">
        <v>432</v>
      </c>
      <c r="QQT48" s="612" t="s">
        <v>898</v>
      </c>
      <c r="QQU48" s="612" t="s">
        <v>432</v>
      </c>
      <c r="QQV48" s="612" t="s">
        <v>898</v>
      </c>
      <c r="QQW48" s="612" t="s">
        <v>432</v>
      </c>
      <c r="QQX48" s="612" t="s">
        <v>898</v>
      </c>
      <c r="QQY48" s="612" t="s">
        <v>432</v>
      </c>
      <c r="QQZ48" s="612" t="s">
        <v>898</v>
      </c>
      <c r="QRA48" s="612" t="s">
        <v>432</v>
      </c>
      <c r="QRB48" s="612" t="s">
        <v>898</v>
      </c>
      <c r="QRC48" s="612" t="s">
        <v>432</v>
      </c>
      <c r="QRD48" s="612" t="s">
        <v>898</v>
      </c>
      <c r="QRE48" s="612" t="s">
        <v>432</v>
      </c>
      <c r="QRF48" s="612" t="s">
        <v>898</v>
      </c>
      <c r="QRG48" s="612" t="s">
        <v>432</v>
      </c>
      <c r="QRH48" s="612" t="s">
        <v>898</v>
      </c>
      <c r="QRI48" s="612" t="s">
        <v>432</v>
      </c>
      <c r="QRJ48" s="612" t="s">
        <v>898</v>
      </c>
      <c r="QRK48" s="612" t="s">
        <v>432</v>
      </c>
      <c r="QRL48" s="612" t="s">
        <v>898</v>
      </c>
      <c r="QRM48" s="612" t="s">
        <v>432</v>
      </c>
      <c r="QRN48" s="612" t="s">
        <v>898</v>
      </c>
      <c r="QRO48" s="612" t="s">
        <v>432</v>
      </c>
      <c r="QRP48" s="612" t="s">
        <v>898</v>
      </c>
      <c r="QRQ48" s="612" t="s">
        <v>432</v>
      </c>
      <c r="QRR48" s="612" t="s">
        <v>898</v>
      </c>
      <c r="QRS48" s="612" t="s">
        <v>432</v>
      </c>
      <c r="QRT48" s="612" t="s">
        <v>898</v>
      </c>
      <c r="QRU48" s="612" t="s">
        <v>432</v>
      </c>
      <c r="QRV48" s="612" t="s">
        <v>898</v>
      </c>
      <c r="QRW48" s="612" t="s">
        <v>432</v>
      </c>
      <c r="QRX48" s="612" t="s">
        <v>898</v>
      </c>
      <c r="QRY48" s="612" t="s">
        <v>432</v>
      </c>
      <c r="QRZ48" s="612" t="s">
        <v>898</v>
      </c>
      <c r="QSA48" s="612" t="s">
        <v>432</v>
      </c>
      <c r="QSB48" s="612" t="s">
        <v>898</v>
      </c>
      <c r="QSC48" s="612" t="s">
        <v>432</v>
      </c>
      <c r="QSD48" s="612" t="s">
        <v>898</v>
      </c>
      <c r="QSE48" s="612" t="s">
        <v>432</v>
      </c>
      <c r="QSF48" s="612" t="s">
        <v>898</v>
      </c>
      <c r="QSG48" s="612" t="s">
        <v>432</v>
      </c>
      <c r="QSH48" s="612" t="s">
        <v>898</v>
      </c>
      <c r="QSI48" s="612" t="s">
        <v>432</v>
      </c>
      <c r="QSJ48" s="612" t="s">
        <v>898</v>
      </c>
      <c r="QSK48" s="612" t="s">
        <v>432</v>
      </c>
      <c r="QSL48" s="612" t="s">
        <v>898</v>
      </c>
      <c r="QSM48" s="612" t="s">
        <v>432</v>
      </c>
      <c r="QSN48" s="612" t="s">
        <v>898</v>
      </c>
      <c r="QSO48" s="612" t="s">
        <v>432</v>
      </c>
      <c r="QSP48" s="612" t="s">
        <v>898</v>
      </c>
      <c r="QSQ48" s="612" t="s">
        <v>432</v>
      </c>
      <c r="QSR48" s="612" t="s">
        <v>898</v>
      </c>
      <c r="QSS48" s="612" t="s">
        <v>432</v>
      </c>
      <c r="QST48" s="612" t="s">
        <v>898</v>
      </c>
      <c r="QSU48" s="612" t="s">
        <v>432</v>
      </c>
      <c r="QSV48" s="612" t="s">
        <v>898</v>
      </c>
      <c r="QSW48" s="612" t="s">
        <v>432</v>
      </c>
      <c r="QSX48" s="612" t="s">
        <v>898</v>
      </c>
      <c r="QSY48" s="612" t="s">
        <v>432</v>
      </c>
      <c r="QSZ48" s="612" t="s">
        <v>898</v>
      </c>
      <c r="QTA48" s="612" t="s">
        <v>432</v>
      </c>
      <c r="QTB48" s="612" t="s">
        <v>898</v>
      </c>
      <c r="QTC48" s="612" t="s">
        <v>432</v>
      </c>
      <c r="QTD48" s="612" t="s">
        <v>898</v>
      </c>
      <c r="QTE48" s="612" t="s">
        <v>432</v>
      </c>
      <c r="QTF48" s="612" t="s">
        <v>898</v>
      </c>
      <c r="QTG48" s="612" t="s">
        <v>432</v>
      </c>
      <c r="QTH48" s="612" t="s">
        <v>898</v>
      </c>
      <c r="QTI48" s="612" t="s">
        <v>432</v>
      </c>
      <c r="QTJ48" s="612" t="s">
        <v>898</v>
      </c>
      <c r="QTK48" s="612" t="s">
        <v>432</v>
      </c>
      <c r="QTL48" s="612" t="s">
        <v>898</v>
      </c>
      <c r="QTM48" s="612" t="s">
        <v>432</v>
      </c>
      <c r="QTN48" s="612" t="s">
        <v>898</v>
      </c>
      <c r="QTO48" s="612" t="s">
        <v>432</v>
      </c>
      <c r="QTP48" s="612" t="s">
        <v>898</v>
      </c>
      <c r="QTQ48" s="612" t="s">
        <v>432</v>
      </c>
      <c r="QTR48" s="612" t="s">
        <v>898</v>
      </c>
      <c r="QTS48" s="612" t="s">
        <v>432</v>
      </c>
      <c r="QTT48" s="612" t="s">
        <v>898</v>
      </c>
      <c r="QTU48" s="612" t="s">
        <v>432</v>
      </c>
      <c r="QTV48" s="612" t="s">
        <v>898</v>
      </c>
      <c r="QTW48" s="612" t="s">
        <v>432</v>
      </c>
      <c r="QTX48" s="612" t="s">
        <v>898</v>
      </c>
      <c r="QTY48" s="612" t="s">
        <v>432</v>
      </c>
      <c r="QTZ48" s="612" t="s">
        <v>898</v>
      </c>
      <c r="QUA48" s="612" t="s">
        <v>432</v>
      </c>
      <c r="QUB48" s="612" t="s">
        <v>898</v>
      </c>
      <c r="QUC48" s="612" t="s">
        <v>432</v>
      </c>
      <c r="QUD48" s="612" t="s">
        <v>898</v>
      </c>
      <c r="QUE48" s="612" t="s">
        <v>432</v>
      </c>
      <c r="QUF48" s="612" t="s">
        <v>898</v>
      </c>
      <c r="QUG48" s="612" t="s">
        <v>432</v>
      </c>
      <c r="QUH48" s="612" t="s">
        <v>898</v>
      </c>
      <c r="QUI48" s="612" t="s">
        <v>432</v>
      </c>
      <c r="QUJ48" s="612" t="s">
        <v>898</v>
      </c>
      <c r="QUK48" s="612" t="s">
        <v>432</v>
      </c>
      <c r="QUL48" s="612" t="s">
        <v>898</v>
      </c>
      <c r="QUM48" s="612" t="s">
        <v>432</v>
      </c>
      <c r="QUN48" s="612" t="s">
        <v>898</v>
      </c>
      <c r="QUO48" s="612" t="s">
        <v>432</v>
      </c>
      <c r="QUP48" s="612" t="s">
        <v>898</v>
      </c>
      <c r="QUQ48" s="612" t="s">
        <v>432</v>
      </c>
      <c r="QUR48" s="612" t="s">
        <v>898</v>
      </c>
      <c r="QUS48" s="612" t="s">
        <v>432</v>
      </c>
      <c r="QUT48" s="612" t="s">
        <v>898</v>
      </c>
      <c r="QUU48" s="612" t="s">
        <v>432</v>
      </c>
      <c r="QUV48" s="612" t="s">
        <v>898</v>
      </c>
      <c r="QUW48" s="612" t="s">
        <v>432</v>
      </c>
      <c r="QUX48" s="612" t="s">
        <v>898</v>
      </c>
      <c r="QUY48" s="612" t="s">
        <v>432</v>
      </c>
      <c r="QUZ48" s="612" t="s">
        <v>898</v>
      </c>
      <c r="QVA48" s="612" t="s">
        <v>432</v>
      </c>
      <c r="QVB48" s="612" t="s">
        <v>898</v>
      </c>
      <c r="QVC48" s="612" t="s">
        <v>432</v>
      </c>
      <c r="QVD48" s="612" t="s">
        <v>898</v>
      </c>
      <c r="QVE48" s="612" t="s">
        <v>432</v>
      </c>
      <c r="QVF48" s="612" t="s">
        <v>898</v>
      </c>
      <c r="QVG48" s="612" t="s">
        <v>432</v>
      </c>
      <c r="QVH48" s="612" t="s">
        <v>898</v>
      </c>
      <c r="QVI48" s="612" t="s">
        <v>432</v>
      </c>
      <c r="QVJ48" s="612" t="s">
        <v>898</v>
      </c>
      <c r="QVK48" s="612" t="s">
        <v>432</v>
      </c>
      <c r="QVL48" s="612" t="s">
        <v>898</v>
      </c>
      <c r="QVM48" s="612" t="s">
        <v>432</v>
      </c>
      <c r="QVN48" s="612" t="s">
        <v>898</v>
      </c>
      <c r="QVO48" s="612" t="s">
        <v>432</v>
      </c>
      <c r="QVP48" s="612" t="s">
        <v>898</v>
      </c>
      <c r="QVQ48" s="612" t="s">
        <v>432</v>
      </c>
      <c r="QVR48" s="612" t="s">
        <v>898</v>
      </c>
      <c r="QVS48" s="612" t="s">
        <v>432</v>
      </c>
      <c r="QVT48" s="612" t="s">
        <v>898</v>
      </c>
      <c r="QVU48" s="612" t="s">
        <v>432</v>
      </c>
      <c r="QVV48" s="612" t="s">
        <v>898</v>
      </c>
      <c r="QVW48" s="612" t="s">
        <v>432</v>
      </c>
      <c r="QVX48" s="612" t="s">
        <v>898</v>
      </c>
      <c r="QVY48" s="612" t="s">
        <v>432</v>
      </c>
      <c r="QVZ48" s="612" t="s">
        <v>898</v>
      </c>
      <c r="QWA48" s="612" t="s">
        <v>432</v>
      </c>
      <c r="QWB48" s="612" t="s">
        <v>898</v>
      </c>
      <c r="QWC48" s="612" t="s">
        <v>432</v>
      </c>
      <c r="QWD48" s="612" t="s">
        <v>898</v>
      </c>
      <c r="QWE48" s="612" t="s">
        <v>432</v>
      </c>
      <c r="QWF48" s="612" t="s">
        <v>898</v>
      </c>
      <c r="QWG48" s="612" t="s">
        <v>432</v>
      </c>
      <c r="QWH48" s="612" t="s">
        <v>898</v>
      </c>
      <c r="QWI48" s="612" t="s">
        <v>432</v>
      </c>
      <c r="QWJ48" s="612" t="s">
        <v>898</v>
      </c>
      <c r="QWK48" s="612" t="s">
        <v>432</v>
      </c>
      <c r="QWL48" s="612" t="s">
        <v>898</v>
      </c>
      <c r="QWM48" s="612" t="s">
        <v>432</v>
      </c>
      <c r="QWN48" s="612" t="s">
        <v>898</v>
      </c>
      <c r="QWO48" s="612" t="s">
        <v>432</v>
      </c>
      <c r="QWP48" s="612" t="s">
        <v>898</v>
      </c>
      <c r="QWQ48" s="612" t="s">
        <v>432</v>
      </c>
      <c r="QWR48" s="612" t="s">
        <v>898</v>
      </c>
      <c r="QWS48" s="612" t="s">
        <v>432</v>
      </c>
      <c r="QWT48" s="612" t="s">
        <v>898</v>
      </c>
      <c r="QWU48" s="612" t="s">
        <v>432</v>
      </c>
      <c r="QWV48" s="612" t="s">
        <v>898</v>
      </c>
      <c r="QWW48" s="612" t="s">
        <v>432</v>
      </c>
      <c r="QWX48" s="612" t="s">
        <v>898</v>
      </c>
      <c r="QWY48" s="612" t="s">
        <v>432</v>
      </c>
      <c r="QWZ48" s="612" t="s">
        <v>898</v>
      </c>
      <c r="QXA48" s="612" t="s">
        <v>432</v>
      </c>
      <c r="QXB48" s="612" t="s">
        <v>898</v>
      </c>
      <c r="QXC48" s="612" t="s">
        <v>432</v>
      </c>
      <c r="QXD48" s="612" t="s">
        <v>898</v>
      </c>
      <c r="QXE48" s="612" t="s">
        <v>432</v>
      </c>
      <c r="QXF48" s="612" t="s">
        <v>898</v>
      </c>
      <c r="QXG48" s="612" t="s">
        <v>432</v>
      </c>
      <c r="QXH48" s="612" t="s">
        <v>898</v>
      </c>
      <c r="QXI48" s="612" t="s">
        <v>432</v>
      </c>
      <c r="QXJ48" s="612" t="s">
        <v>898</v>
      </c>
      <c r="QXK48" s="612" t="s">
        <v>432</v>
      </c>
      <c r="QXL48" s="612" t="s">
        <v>898</v>
      </c>
      <c r="QXM48" s="612" t="s">
        <v>432</v>
      </c>
      <c r="QXN48" s="612" t="s">
        <v>898</v>
      </c>
      <c r="QXO48" s="612" t="s">
        <v>432</v>
      </c>
      <c r="QXP48" s="612" t="s">
        <v>898</v>
      </c>
      <c r="QXQ48" s="612" t="s">
        <v>432</v>
      </c>
      <c r="QXR48" s="612" t="s">
        <v>898</v>
      </c>
      <c r="QXS48" s="612" t="s">
        <v>432</v>
      </c>
      <c r="QXT48" s="612" t="s">
        <v>898</v>
      </c>
      <c r="QXU48" s="612" t="s">
        <v>432</v>
      </c>
      <c r="QXV48" s="612" t="s">
        <v>898</v>
      </c>
      <c r="QXW48" s="612" t="s">
        <v>432</v>
      </c>
      <c r="QXX48" s="612" t="s">
        <v>898</v>
      </c>
      <c r="QXY48" s="612" t="s">
        <v>432</v>
      </c>
      <c r="QXZ48" s="612" t="s">
        <v>898</v>
      </c>
      <c r="QYA48" s="612" t="s">
        <v>432</v>
      </c>
      <c r="QYB48" s="612" t="s">
        <v>898</v>
      </c>
      <c r="QYC48" s="612" t="s">
        <v>432</v>
      </c>
      <c r="QYD48" s="612" t="s">
        <v>898</v>
      </c>
      <c r="QYE48" s="612" t="s">
        <v>432</v>
      </c>
      <c r="QYF48" s="612" t="s">
        <v>898</v>
      </c>
      <c r="QYG48" s="612" t="s">
        <v>432</v>
      </c>
      <c r="QYH48" s="612" t="s">
        <v>898</v>
      </c>
      <c r="QYI48" s="612" t="s">
        <v>432</v>
      </c>
      <c r="QYJ48" s="612" t="s">
        <v>898</v>
      </c>
      <c r="QYK48" s="612" t="s">
        <v>432</v>
      </c>
      <c r="QYL48" s="612" t="s">
        <v>898</v>
      </c>
      <c r="QYM48" s="612" t="s">
        <v>432</v>
      </c>
      <c r="QYN48" s="612" t="s">
        <v>898</v>
      </c>
      <c r="QYO48" s="612" t="s">
        <v>432</v>
      </c>
      <c r="QYP48" s="612" t="s">
        <v>898</v>
      </c>
      <c r="QYQ48" s="612" t="s">
        <v>432</v>
      </c>
      <c r="QYR48" s="612" t="s">
        <v>898</v>
      </c>
      <c r="QYS48" s="612" t="s">
        <v>432</v>
      </c>
      <c r="QYT48" s="612" t="s">
        <v>898</v>
      </c>
      <c r="QYU48" s="612" t="s">
        <v>432</v>
      </c>
      <c r="QYV48" s="612" t="s">
        <v>898</v>
      </c>
      <c r="QYW48" s="612" t="s">
        <v>432</v>
      </c>
      <c r="QYX48" s="612" t="s">
        <v>898</v>
      </c>
      <c r="QYY48" s="612" t="s">
        <v>432</v>
      </c>
      <c r="QYZ48" s="612" t="s">
        <v>898</v>
      </c>
      <c r="QZA48" s="612" t="s">
        <v>432</v>
      </c>
      <c r="QZB48" s="612" t="s">
        <v>898</v>
      </c>
      <c r="QZC48" s="612" t="s">
        <v>432</v>
      </c>
      <c r="QZD48" s="612" t="s">
        <v>898</v>
      </c>
      <c r="QZE48" s="612" t="s">
        <v>432</v>
      </c>
      <c r="QZF48" s="612" t="s">
        <v>898</v>
      </c>
      <c r="QZG48" s="612" t="s">
        <v>432</v>
      </c>
      <c r="QZH48" s="612" t="s">
        <v>898</v>
      </c>
      <c r="QZI48" s="612" t="s">
        <v>432</v>
      </c>
      <c r="QZJ48" s="612" t="s">
        <v>898</v>
      </c>
      <c r="QZK48" s="612" t="s">
        <v>432</v>
      </c>
      <c r="QZL48" s="612" t="s">
        <v>898</v>
      </c>
      <c r="QZM48" s="612" t="s">
        <v>432</v>
      </c>
      <c r="QZN48" s="612" t="s">
        <v>898</v>
      </c>
      <c r="QZO48" s="612" t="s">
        <v>432</v>
      </c>
      <c r="QZP48" s="612" t="s">
        <v>898</v>
      </c>
      <c r="QZQ48" s="612" t="s">
        <v>432</v>
      </c>
      <c r="QZR48" s="612" t="s">
        <v>898</v>
      </c>
      <c r="QZS48" s="612" t="s">
        <v>432</v>
      </c>
      <c r="QZT48" s="612" t="s">
        <v>898</v>
      </c>
      <c r="QZU48" s="612" t="s">
        <v>432</v>
      </c>
      <c r="QZV48" s="612" t="s">
        <v>898</v>
      </c>
      <c r="QZW48" s="612" t="s">
        <v>432</v>
      </c>
      <c r="QZX48" s="612" t="s">
        <v>898</v>
      </c>
      <c r="QZY48" s="612" t="s">
        <v>432</v>
      </c>
      <c r="QZZ48" s="612" t="s">
        <v>898</v>
      </c>
      <c r="RAA48" s="612" t="s">
        <v>432</v>
      </c>
      <c r="RAB48" s="612" t="s">
        <v>898</v>
      </c>
      <c r="RAC48" s="612" t="s">
        <v>432</v>
      </c>
      <c r="RAD48" s="612" t="s">
        <v>898</v>
      </c>
      <c r="RAE48" s="612" t="s">
        <v>432</v>
      </c>
      <c r="RAF48" s="612" t="s">
        <v>898</v>
      </c>
      <c r="RAG48" s="612" t="s">
        <v>432</v>
      </c>
      <c r="RAH48" s="612" t="s">
        <v>898</v>
      </c>
      <c r="RAI48" s="612" t="s">
        <v>432</v>
      </c>
      <c r="RAJ48" s="612" t="s">
        <v>898</v>
      </c>
      <c r="RAK48" s="612" t="s">
        <v>432</v>
      </c>
      <c r="RAL48" s="612" t="s">
        <v>898</v>
      </c>
      <c r="RAM48" s="612" t="s">
        <v>432</v>
      </c>
      <c r="RAN48" s="612" t="s">
        <v>898</v>
      </c>
      <c r="RAO48" s="612" t="s">
        <v>432</v>
      </c>
      <c r="RAP48" s="612" t="s">
        <v>898</v>
      </c>
      <c r="RAQ48" s="612" t="s">
        <v>432</v>
      </c>
      <c r="RAR48" s="612" t="s">
        <v>898</v>
      </c>
      <c r="RAS48" s="612" t="s">
        <v>432</v>
      </c>
      <c r="RAT48" s="612" t="s">
        <v>898</v>
      </c>
      <c r="RAU48" s="612" t="s">
        <v>432</v>
      </c>
      <c r="RAV48" s="612" t="s">
        <v>898</v>
      </c>
      <c r="RAW48" s="612" t="s">
        <v>432</v>
      </c>
      <c r="RAX48" s="612" t="s">
        <v>898</v>
      </c>
      <c r="RAY48" s="612" t="s">
        <v>432</v>
      </c>
      <c r="RAZ48" s="612" t="s">
        <v>898</v>
      </c>
      <c r="RBA48" s="612" t="s">
        <v>432</v>
      </c>
      <c r="RBB48" s="612" t="s">
        <v>898</v>
      </c>
      <c r="RBC48" s="612" t="s">
        <v>432</v>
      </c>
      <c r="RBD48" s="612" t="s">
        <v>898</v>
      </c>
      <c r="RBE48" s="612" t="s">
        <v>432</v>
      </c>
      <c r="RBF48" s="612" t="s">
        <v>898</v>
      </c>
      <c r="RBG48" s="612" t="s">
        <v>432</v>
      </c>
      <c r="RBH48" s="612" t="s">
        <v>898</v>
      </c>
      <c r="RBI48" s="612" t="s">
        <v>432</v>
      </c>
      <c r="RBJ48" s="612" t="s">
        <v>898</v>
      </c>
      <c r="RBK48" s="612" t="s">
        <v>432</v>
      </c>
      <c r="RBL48" s="612" t="s">
        <v>898</v>
      </c>
      <c r="RBM48" s="612" t="s">
        <v>432</v>
      </c>
      <c r="RBN48" s="612" t="s">
        <v>898</v>
      </c>
      <c r="RBO48" s="612" t="s">
        <v>432</v>
      </c>
      <c r="RBP48" s="612" t="s">
        <v>898</v>
      </c>
      <c r="RBQ48" s="612" t="s">
        <v>432</v>
      </c>
      <c r="RBR48" s="612" t="s">
        <v>898</v>
      </c>
      <c r="RBS48" s="612" t="s">
        <v>432</v>
      </c>
      <c r="RBT48" s="612" t="s">
        <v>898</v>
      </c>
      <c r="RBU48" s="612" t="s">
        <v>432</v>
      </c>
      <c r="RBV48" s="612" t="s">
        <v>898</v>
      </c>
      <c r="RBW48" s="612" t="s">
        <v>432</v>
      </c>
      <c r="RBX48" s="612" t="s">
        <v>898</v>
      </c>
      <c r="RBY48" s="612" t="s">
        <v>432</v>
      </c>
      <c r="RBZ48" s="612" t="s">
        <v>898</v>
      </c>
      <c r="RCA48" s="612" t="s">
        <v>432</v>
      </c>
      <c r="RCB48" s="612" t="s">
        <v>898</v>
      </c>
      <c r="RCC48" s="612" t="s">
        <v>432</v>
      </c>
      <c r="RCD48" s="612" t="s">
        <v>898</v>
      </c>
      <c r="RCE48" s="612" t="s">
        <v>432</v>
      </c>
      <c r="RCF48" s="612" t="s">
        <v>898</v>
      </c>
      <c r="RCG48" s="612" t="s">
        <v>432</v>
      </c>
      <c r="RCH48" s="612" t="s">
        <v>898</v>
      </c>
      <c r="RCI48" s="612" t="s">
        <v>432</v>
      </c>
      <c r="RCJ48" s="612" t="s">
        <v>898</v>
      </c>
      <c r="RCK48" s="612" t="s">
        <v>432</v>
      </c>
      <c r="RCL48" s="612" t="s">
        <v>898</v>
      </c>
      <c r="RCM48" s="612" t="s">
        <v>432</v>
      </c>
      <c r="RCN48" s="612" t="s">
        <v>898</v>
      </c>
      <c r="RCO48" s="612" t="s">
        <v>432</v>
      </c>
      <c r="RCP48" s="612" t="s">
        <v>898</v>
      </c>
      <c r="RCQ48" s="612" t="s">
        <v>432</v>
      </c>
      <c r="RCR48" s="612" t="s">
        <v>898</v>
      </c>
      <c r="RCS48" s="612" t="s">
        <v>432</v>
      </c>
      <c r="RCT48" s="612" t="s">
        <v>898</v>
      </c>
      <c r="RCU48" s="612" t="s">
        <v>432</v>
      </c>
      <c r="RCV48" s="612" t="s">
        <v>898</v>
      </c>
      <c r="RCW48" s="612" t="s">
        <v>432</v>
      </c>
      <c r="RCX48" s="612" t="s">
        <v>898</v>
      </c>
      <c r="RCY48" s="612" t="s">
        <v>432</v>
      </c>
      <c r="RCZ48" s="612" t="s">
        <v>898</v>
      </c>
      <c r="RDA48" s="612" t="s">
        <v>432</v>
      </c>
      <c r="RDB48" s="612" t="s">
        <v>898</v>
      </c>
      <c r="RDC48" s="612" t="s">
        <v>432</v>
      </c>
      <c r="RDD48" s="612" t="s">
        <v>898</v>
      </c>
      <c r="RDE48" s="612" t="s">
        <v>432</v>
      </c>
      <c r="RDF48" s="612" t="s">
        <v>898</v>
      </c>
      <c r="RDG48" s="612" t="s">
        <v>432</v>
      </c>
      <c r="RDH48" s="612" t="s">
        <v>898</v>
      </c>
      <c r="RDI48" s="612" t="s">
        <v>432</v>
      </c>
      <c r="RDJ48" s="612" t="s">
        <v>898</v>
      </c>
      <c r="RDK48" s="612" t="s">
        <v>432</v>
      </c>
      <c r="RDL48" s="612" t="s">
        <v>898</v>
      </c>
      <c r="RDM48" s="612" t="s">
        <v>432</v>
      </c>
      <c r="RDN48" s="612" t="s">
        <v>898</v>
      </c>
      <c r="RDO48" s="612" t="s">
        <v>432</v>
      </c>
      <c r="RDP48" s="612" t="s">
        <v>898</v>
      </c>
      <c r="RDQ48" s="612" t="s">
        <v>432</v>
      </c>
      <c r="RDR48" s="612" t="s">
        <v>898</v>
      </c>
      <c r="RDS48" s="612" t="s">
        <v>432</v>
      </c>
      <c r="RDT48" s="612" t="s">
        <v>898</v>
      </c>
      <c r="RDU48" s="612" t="s">
        <v>432</v>
      </c>
      <c r="RDV48" s="612" t="s">
        <v>898</v>
      </c>
      <c r="RDW48" s="612" t="s">
        <v>432</v>
      </c>
      <c r="RDX48" s="612" t="s">
        <v>898</v>
      </c>
      <c r="RDY48" s="612" t="s">
        <v>432</v>
      </c>
      <c r="RDZ48" s="612" t="s">
        <v>898</v>
      </c>
      <c r="REA48" s="612" t="s">
        <v>432</v>
      </c>
      <c r="REB48" s="612" t="s">
        <v>898</v>
      </c>
      <c r="REC48" s="612" t="s">
        <v>432</v>
      </c>
      <c r="RED48" s="612" t="s">
        <v>898</v>
      </c>
      <c r="REE48" s="612" t="s">
        <v>432</v>
      </c>
      <c r="REF48" s="612" t="s">
        <v>898</v>
      </c>
      <c r="REG48" s="612" t="s">
        <v>432</v>
      </c>
      <c r="REH48" s="612" t="s">
        <v>898</v>
      </c>
      <c r="REI48" s="612" t="s">
        <v>432</v>
      </c>
      <c r="REJ48" s="612" t="s">
        <v>898</v>
      </c>
      <c r="REK48" s="612" t="s">
        <v>432</v>
      </c>
      <c r="REL48" s="612" t="s">
        <v>898</v>
      </c>
      <c r="REM48" s="612" t="s">
        <v>432</v>
      </c>
      <c r="REN48" s="612" t="s">
        <v>898</v>
      </c>
      <c r="REO48" s="612" t="s">
        <v>432</v>
      </c>
      <c r="REP48" s="612" t="s">
        <v>898</v>
      </c>
      <c r="REQ48" s="612" t="s">
        <v>432</v>
      </c>
      <c r="RER48" s="612" t="s">
        <v>898</v>
      </c>
      <c r="RES48" s="612" t="s">
        <v>432</v>
      </c>
      <c r="RET48" s="612" t="s">
        <v>898</v>
      </c>
      <c r="REU48" s="612" t="s">
        <v>432</v>
      </c>
      <c r="REV48" s="612" t="s">
        <v>898</v>
      </c>
      <c r="REW48" s="612" t="s">
        <v>432</v>
      </c>
      <c r="REX48" s="612" t="s">
        <v>898</v>
      </c>
      <c r="REY48" s="612" t="s">
        <v>432</v>
      </c>
      <c r="REZ48" s="612" t="s">
        <v>898</v>
      </c>
      <c r="RFA48" s="612" t="s">
        <v>432</v>
      </c>
      <c r="RFB48" s="612" t="s">
        <v>898</v>
      </c>
      <c r="RFC48" s="612" t="s">
        <v>432</v>
      </c>
      <c r="RFD48" s="612" t="s">
        <v>898</v>
      </c>
      <c r="RFE48" s="612" t="s">
        <v>432</v>
      </c>
      <c r="RFF48" s="612" t="s">
        <v>898</v>
      </c>
      <c r="RFG48" s="612" t="s">
        <v>432</v>
      </c>
      <c r="RFH48" s="612" t="s">
        <v>898</v>
      </c>
      <c r="RFI48" s="612" t="s">
        <v>432</v>
      </c>
      <c r="RFJ48" s="612" t="s">
        <v>898</v>
      </c>
      <c r="RFK48" s="612" t="s">
        <v>432</v>
      </c>
      <c r="RFL48" s="612" t="s">
        <v>898</v>
      </c>
      <c r="RFM48" s="612" t="s">
        <v>432</v>
      </c>
      <c r="RFN48" s="612" t="s">
        <v>898</v>
      </c>
      <c r="RFO48" s="612" t="s">
        <v>432</v>
      </c>
      <c r="RFP48" s="612" t="s">
        <v>898</v>
      </c>
      <c r="RFQ48" s="612" t="s">
        <v>432</v>
      </c>
      <c r="RFR48" s="612" t="s">
        <v>898</v>
      </c>
      <c r="RFS48" s="612" t="s">
        <v>432</v>
      </c>
      <c r="RFT48" s="612" t="s">
        <v>898</v>
      </c>
      <c r="RFU48" s="612" t="s">
        <v>432</v>
      </c>
      <c r="RFV48" s="612" t="s">
        <v>898</v>
      </c>
      <c r="RFW48" s="612" t="s">
        <v>432</v>
      </c>
      <c r="RFX48" s="612" t="s">
        <v>898</v>
      </c>
      <c r="RFY48" s="612" t="s">
        <v>432</v>
      </c>
      <c r="RFZ48" s="612" t="s">
        <v>898</v>
      </c>
      <c r="RGA48" s="612" t="s">
        <v>432</v>
      </c>
      <c r="RGB48" s="612" t="s">
        <v>898</v>
      </c>
      <c r="RGC48" s="612" t="s">
        <v>432</v>
      </c>
      <c r="RGD48" s="612" t="s">
        <v>898</v>
      </c>
      <c r="RGE48" s="612" t="s">
        <v>432</v>
      </c>
      <c r="RGF48" s="612" t="s">
        <v>898</v>
      </c>
      <c r="RGG48" s="612" t="s">
        <v>432</v>
      </c>
      <c r="RGH48" s="612" t="s">
        <v>898</v>
      </c>
      <c r="RGI48" s="612" t="s">
        <v>432</v>
      </c>
      <c r="RGJ48" s="612" t="s">
        <v>898</v>
      </c>
      <c r="RGK48" s="612" t="s">
        <v>432</v>
      </c>
      <c r="RGL48" s="612" t="s">
        <v>898</v>
      </c>
      <c r="RGM48" s="612" t="s">
        <v>432</v>
      </c>
      <c r="RGN48" s="612" t="s">
        <v>898</v>
      </c>
      <c r="RGO48" s="612" t="s">
        <v>432</v>
      </c>
      <c r="RGP48" s="612" t="s">
        <v>898</v>
      </c>
      <c r="RGQ48" s="612" t="s">
        <v>432</v>
      </c>
      <c r="RGR48" s="612" t="s">
        <v>898</v>
      </c>
      <c r="RGS48" s="612" t="s">
        <v>432</v>
      </c>
      <c r="RGT48" s="612" t="s">
        <v>898</v>
      </c>
      <c r="RGU48" s="612" t="s">
        <v>432</v>
      </c>
      <c r="RGV48" s="612" t="s">
        <v>898</v>
      </c>
      <c r="RGW48" s="612" t="s">
        <v>432</v>
      </c>
      <c r="RGX48" s="612" t="s">
        <v>898</v>
      </c>
      <c r="RGY48" s="612" t="s">
        <v>432</v>
      </c>
      <c r="RGZ48" s="612" t="s">
        <v>898</v>
      </c>
      <c r="RHA48" s="612" t="s">
        <v>432</v>
      </c>
      <c r="RHB48" s="612" t="s">
        <v>898</v>
      </c>
      <c r="RHC48" s="612" t="s">
        <v>432</v>
      </c>
      <c r="RHD48" s="612" t="s">
        <v>898</v>
      </c>
      <c r="RHE48" s="612" t="s">
        <v>432</v>
      </c>
      <c r="RHF48" s="612" t="s">
        <v>898</v>
      </c>
      <c r="RHG48" s="612" t="s">
        <v>432</v>
      </c>
      <c r="RHH48" s="612" t="s">
        <v>898</v>
      </c>
      <c r="RHI48" s="612" t="s">
        <v>432</v>
      </c>
      <c r="RHJ48" s="612" t="s">
        <v>898</v>
      </c>
      <c r="RHK48" s="612" t="s">
        <v>432</v>
      </c>
      <c r="RHL48" s="612" t="s">
        <v>898</v>
      </c>
      <c r="RHM48" s="612" t="s">
        <v>432</v>
      </c>
      <c r="RHN48" s="612" t="s">
        <v>898</v>
      </c>
      <c r="RHO48" s="612" t="s">
        <v>432</v>
      </c>
      <c r="RHP48" s="612" t="s">
        <v>898</v>
      </c>
      <c r="RHQ48" s="612" t="s">
        <v>432</v>
      </c>
      <c r="RHR48" s="612" t="s">
        <v>898</v>
      </c>
      <c r="RHS48" s="612" t="s">
        <v>432</v>
      </c>
      <c r="RHT48" s="612" t="s">
        <v>898</v>
      </c>
      <c r="RHU48" s="612" t="s">
        <v>432</v>
      </c>
      <c r="RHV48" s="612" t="s">
        <v>898</v>
      </c>
      <c r="RHW48" s="612" t="s">
        <v>432</v>
      </c>
      <c r="RHX48" s="612" t="s">
        <v>898</v>
      </c>
      <c r="RHY48" s="612" t="s">
        <v>432</v>
      </c>
      <c r="RHZ48" s="612" t="s">
        <v>898</v>
      </c>
      <c r="RIA48" s="612" t="s">
        <v>432</v>
      </c>
      <c r="RIB48" s="612" t="s">
        <v>898</v>
      </c>
      <c r="RIC48" s="612" t="s">
        <v>432</v>
      </c>
      <c r="RID48" s="612" t="s">
        <v>898</v>
      </c>
      <c r="RIE48" s="612" t="s">
        <v>432</v>
      </c>
      <c r="RIF48" s="612" t="s">
        <v>898</v>
      </c>
      <c r="RIG48" s="612" t="s">
        <v>432</v>
      </c>
      <c r="RIH48" s="612" t="s">
        <v>898</v>
      </c>
      <c r="RII48" s="612" t="s">
        <v>432</v>
      </c>
      <c r="RIJ48" s="612" t="s">
        <v>898</v>
      </c>
      <c r="RIK48" s="612" t="s">
        <v>432</v>
      </c>
      <c r="RIL48" s="612" t="s">
        <v>898</v>
      </c>
      <c r="RIM48" s="612" t="s">
        <v>432</v>
      </c>
      <c r="RIN48" s="612" t="s">
        <v>898</v>
      </c>
      <c r="RIO48" s="612" t="s">
        <v>432</v>
      </c>
      <c r="RIP48" s="612" t="s">
        <v>898</v>
      </c>
      <c r="RIQ48" s="612" t="s">
        <v>432</v>
      </c>
      <c r="RIR48" s="612" t="s">
        <v>898</v>
      </c>
      <c r="RIS48" s="612" t="s">
        <v>432</v>
      </c>
      <c r="RIT48" s="612" t="s">
        <v>898</v>
      </c>
      <c r="RIU48" s="612" t="s">
        <v>432</v>
      </c>
      <c r="RIV48" s="612" t="s">
        <v>898</v>
      </c>
      <c r="RIW48" s="612" t="s">
        <v>432</v>
      </c>
      <c r="RIX48" s="612" t="s">
        <v>898</v>
      </c>
      <c r="RIY48" s="612" t="s">
        <v>432</v>
      </c>
      <c r="RIZ48" s="612" t="s">
        <v>898</v>
      </c>
      <c r="RJA48" s="612" t="s">
        <v>432</v>
      </c>
      <c r="RJB48" s="612" t="s">
        <v>898</v>
      </c>
      <c r="RJC48" s="612" t="s">
        <v>432</v>
      </c>
      <c r="RJD48" s="612" t="s">
        <v>898</v>
      </c>
      <c r="RJE48" s="612" t="s">
        <v>432</v>
      </c>
      <c r="RJF48" s="612" t="s">
        <v>898</v>
      </c>
      <c r="RJG48" s="612" t="s">
        <v>432</v>
      </c>
      <c r="RJH48" s="612" t="s">
        <v>898</v>
      </c>
      <c r="RJI48" s="612" t="s">
        <v>432</v>
      </c>
      <c r="RJJ48" s="612" t="s">
        <v>898</v>
      </c>
      <c r="RJK48" s="612" t="s">
        <v>432</v>
      </c>
      <c r="RJL48" s="612" t="s">
        <v>898</v>
      </c>
      <c r="RJM48" s="612" t="s">
        <v>432</v>
      </c>
      <c r="RJN48" s="612" t="s">
        <v>898</v>
      </c>
      <c r="RJO48" s="612" t="s">
        <v>432</v>
      </c>
      <c r="RJP48" s="612" t="s">
        <v>898</v>
      </c>
      <c r="RJQ48" s="612" t="s">
        <v>432</v>
      </c>
      <c r="RJR48" s="612" t="s">
        <v>898</v>
      </c>
      <c r="RJS48" s="612" t="s">
        <v>432</v>
      </c>
      <c r="RJT48" s="612" t="s">
        <v>898</v>
      </c>
      <c r="RJU48" s="612" t="s">
        <v>432</v>
      </c>
      <c r="RJV48" s="612" t="s">
        <v>898</v>
      </c>
      <c r="RJW48" s="612" t="s">
        <v>432</v>
      </c>
      <c r="RJX48" s="612" t="s">
        <v>898</v>
      </c>
      <c r="RJY48" s="612" t="s">
        <v>432</v>
      </c>
      <c r="RJZ48" s="612" t="s">
        <v>898</v>
      </c>
      <c r="RKA48" s="612" t="s">
        <v>432</v>
      </c>
      <c r="RKB48" s="612" t="s">
        <v>898</v>
      </c>
      <c r="RKC48" s="612" t="s">
        <v>432</v>
      </c>
      <c r="RKD48" s="612" t="s">
        <v>898</v>
      </c>
      <c r="RKE48" s="612" t="s">
        <v>432</v>
      </c>
      <c r="RKF48" s="612" t="s">
        <v>898</v>
      </c>
      <c r="RKG48" s="612" t="s">
        <v>432</v>
      </c>
      <c r="RKH48" s="612" t="s">
        <v>898</v>
      </c>
      <c r="RKI48" s="612" t="s">
        <v>432</v>
      </c>
      <c r="RKJ48" s="612" t="s">
        <v>898</v>
      </c>
      <c r="RKK48" s="612" t="s">
        <v>432</v>
      </c>
      <c r="RKL48" s="612" t="s">
        <v>898</v>
      </c>
      <c r="RKM48" s="612" t="s">
        <v>432</v>
      </c>
      <c r="RKN48" s="612" t="s">
        <v>898</v>
      </c>
      <c r="RKO48" s="612" t="s">
        <v>432</v>
      </c>
      <c r="RKP48" s="612" t="s">
        <v>898</v>
      </c>
      <c r="RKQ48" s="612" t="s">
        <v>432</v>
      </c>
      <c r="RKR48" s="612" t="s">
        <v>898</v>
      </c>
      <c r="RKS48" s="612" t="s">
        <v>432</v>
      </c>
      <c r="RKT48" s="612" t="s">
        <v>898</v>
      </c>
      <c r="RKU48" s="612" t="s">
        <v>432</v>
      </c>
      <c r="RKV48" s="612" t="s">
        <v>898</v>
      </c>
      <c r="RKW48" s="612" t="s">
        <v>432</v>
      </c>
      <c r="RKX48" s="612" t="s">
        <v>898</v>
      </c>
      <c r="RKY48" s="612" t="s">
        <v>432</v>
      </c>
      <c r="RKZ48" s="612" t="s">
        <v>898</v>
      </c>
      <c r="RLA48" s="612" t="s">
        <v>432</v>
      </c>
      <c r="RLB48" s="612" t="s">
        <v>898</v>
      </c>
      <c r="RLC48" s="612" t="s">
        <v>432</v>
      </c>
      <c r="RLD48" s="612" t="s">
        <v>898</v>
      </c>
      <c r="RLE48" s="612" t="s">
        <v>432</v>
      </c>
      <c r="RLF48" s="612" t="s">
        <v>898</v>
      </c>
      <c r="RLG48" s="612" t="s">
        <v>432</v>
      </c>
      <c r="RLH48" s="612" t="s">
        <v>898</v>
      </c>
      <c r="RLI48" s="612" t="s">
        <v>432</v>
      </c>
      <c r="RLJ48" s="612" t="s">
        <v>898</v>
      </c>
      <c r="RLK48" s="612" t="s">
        <v>432</v>
      </c>
      <c r="RLL48" s="612" t="s">
        <v>898</v>
      </c>
      <c r="RLM48" s="612" t="s">
        <v>432</v>
      </c>
      <c r="RLN48" s="612" t="s">
        <v>898</v>
      </c>
      <c r="RLO48" s="612" t="s">
        <v>432</v>
      </c>
      <c r="RLP48" s="612" t="s">
        <v>898</v>
      </c>
      <c r="RLQ48" s="612" t="s">
        <v>432</v>
      </c>
      <c r="RLR48" s="612" t="s">
        <v>898</v>
      </c>
      <c r="RLS48" s="612" t="s">
        <v>432</v>
      </c>
      <c r="RLT48" s="612" t="s">
        <v>898</v>
      </c>
      <c r="RLU48" s="612" t="s">
        <v>432</v>
      </c>
      <c r="RLV48" s="612" t="s">
        <v>898</v>
      </c>
      <c r="RLW48" s="612" t="s">
        <v>432</v>
      </c>
      <c r="RLX48" s="612" t="s">
        <v>898</v>
      </c>
      <c r="RLY48" s="612" t="s">
        <v>432</v>
      </c>
      <c r="RLZ48" s="612" t="s">
        <v>898</v>
      </c>
      <c r="RMA48" s="612" t="s">
        <v>432</v>
      </c>
      <c r="RMB48" s="612" t="s">
        <v>898</v>
      </c>
      <c r="RMC48" s="612" t="s">
        <v>432</v>
      </c>
      <c r="RMD48" s="612" t="s">
        <v>898</v>
      </c>
      <c r="RME48" s="612" t="s">
        <v>432</v>
      </c>
      <c r="RMF48" s="612" t="s">
        <v>898</v>
      </c>
      <c r="RMG48" s="612" t="s">
        <v>432</v>
      </c>
      <c r="RMH48" s="612" t="s">
        <v>898</v>
      </c>
      <c r="RMI48" s="612" t="s">
        <v>432</v>
      </c>
      <c r="RMJ48" s="612" t="s">
        <v>898</v>
      </c>
      <c r="RMK48" s="612" t="s">
        <v>432</v>
      </c>
      <c r="RML48" s="612" t="s">
        <v>898</v>
      </c>
      <c r="RMM48" s="612" t="s">
        <v>432</v>
      </c>
      <c r="RMN48" s="612" t="s">
        <v>898</v>
      </c>
      <c r="RMO48" s="612" t="s">
        <v>432</v>
      </c>
      <c r="RMP48" s="612" t="s">
        <v>898</v>
      </c>
      <c r="RMQ48" s="612" t="s">
        <v>432</v>
      </c>
      <c r="RMR48" s="612" t="s">
        <v>898</v>
      </c>
      <c r="RMS48" s="612" t="s">
        <v>432</v>
      </c>
      <c r="RMT48" s="612" t="s">
        <v>898</v>
      </c>
      <c r="RMU48" s="612" t="s">
        <v>432</v>
      </c>
      <c r="RMV48" s="612" t="s">
        <v>898</v>
      </c>
      <c r="RMW48" s="612" t="s">
        <v>432</v>
      </c>
      <c r="RMX48" s="612" t="s">
        <v>898</v>
      </c>
      <c r="RMY48" s="612" t="s">
        <v>432</v>
      </c>
      <c r="RMZ48" s="612" t="s">
        <v>898</v>
      </c>
      <c r="RNA48" s="612" t="s">
        <v>432</v>
      </c>
      <c r="RNB48" s="612" t="s">
        <v>898</v>
      </c>
      <c r="RNC48" s="612" t="s">
        <v>432</v>
      </c>
      <c r="RND48" s="612" t="s">
        <v>898</v>
      </c>
      <c r="RNE48" s="612" t="s">
        <v>432</v>
      </c>
      <c r="RNF48" s="612" t="s">
        <v>898</v>
      </c>
      <c r="RNG48" s="612" t="s">
        <v>432</v>
      </c>
      <c r="RNH48" s="612" t="s">
        <v>898</v>
      </c>
      <c r="RNI48" s="612" t="s">
        <v>432</v>
      </c>
      <c r="RNJ48" s="612" t="s">
        <v>898</v>
      </c>
      <c r="RNK48" s="612" t="s">
        <v>432</v>
      </c>
      <c r="RNL48" s="612" t="s">
        <v>898</v>
      </c>
      <c r="RNM48" s="612" t="s">
        <v>432</v>
      </c>
      <c r="RNN48" s="612" t="s">
        <v>898</v>
      </c>
      <c r="RNO48" s="612" t="s">
        <v>432</v>
      </c>
      <c r="RNP48" s="612" t="s">
        <v>898</v>
      </c>
      <c r="RNQ48" s="612" t="s">
        <v>432</v>
      </c>
      <c r="RNR48" s="612" t="s">
        <v>898</v>
      </c>
      <c r="RNS48" s="612" t="s">
        <v>432</v>
      </c>
      <c r="RNT48" s="612" t="s">
        <v>898</v>
      </c>
      <c r="RNU48" s="612" t="s">
        <v>432</v>
      </c>
      <c r="RNV48" s="612" t="s">
        <v>898</v>
      </c>
      <c r="RNW48" s="612" t="s">
        <v>432</v>
      </c>
      <c r="RNX48" s="612" t="s">
        <v>898</v>
      </c>
      <c r="RNY48" s="612" t="s">
        <v>432</v>
      </c>
      <c r="RNZ48" s="612" t="s">
        <v>898</v>
      </c>
      <c r="ROA48" s="612" t="s">
        <v>432</v>
      </c>
      <c r="ROB48" s="612" t="s">
        <v>898</v>
      </c>
      <c r="ROC48" s="612" t="s">
        <v>432</v>
      </c>
      <c r="ROD48" s="612" t="s">
        <v>898</v>
      </c>
      <c r="ROE48" s="612" t="s">
        <v>432</v>
      </c>
      <c r="ROF48" s="612" t="s">
        <v>898</v>
      </c>
      <c r="ROG48" s="612" t="s">
        <v>432</v>
      </c>
      <c r="ROH48" s="612" t="s">
        <v>898</v>
      </c>
      <c r="ROI48" s="612" t="s">
        <v>432</v>
      </c>
      <c r="ROJ48" s="612" t="s">
        <v>898</v>
      </c>
      <c r="ROK48" s="612" t="s">
        <v>432</v>
      </c>
      <c r="ROL48" s="612" t="s">
        <v>898</v>
      </c>
      <c r="ROM48" s="612" t="s">
        <v>432</v>
      </c>
      <c r="RON48" s="612" t="s">
        <v>898</v>
      </c>
      <c r="ROO48" s="612" t="s">
        <v>432</v>
      </c>
      <c r="ROP48" s="612" t="s">
        <v>898</v>
      </c>
      <c r="ROQ48" s="612" t="s">
        <v>432</v>
      </c>
      <c r="ROR48" s="612" t="s">
        <v>898</v>
      </c>
      <c r="ROS48" s="612" t="s">
        <v>432</v>
      </c>
      <c r="ROT48" s="612" t="s">
        <v>898</v>
      </c>
      <c r="ROU48" s="612" t="s">
        <v>432</v>
      </c>
      <c r="ROV48" s="612" t="s">
        <v>898</v>
      </c>
      <c r="ROW48" s="612" t="s">
        <v>432</v>
      </c>
      <c r="ROX48" s="612" t="s">
        <v>898</v>
      </c>
      <c r="ROY48" s="612" t="s">
        <v>432</v>
      </c>
      <c r="ROZ48" s="612" t="s">
        <v>898</v>
      </c>
      <c r="RPA48" s="612" t="s">
        <v>432</v>
      </c>
      <c r="RPB48" s="612" t="s">
        <v>898</v>
      </c>
      <c r="RPC48" s="612" t="s">
        <v>432</v>
      </c>
      <c r="RPD48" s="612" t="s">
        <v>898</v>
      </c>
      <c r="RPE48" s="612" t="s">
        <v>432</v>
      </c>
      <c r="RPF48" s="612" t="s">
        <v>898</v>
      </c>
      <c r="RPG48" s="612" t="s">
        <v>432</v>
      </c>
      <c r="RPH48" s="612" t="s">
        <v>898</v>
      </c>
      <c r="RPI48" s="612" t="s">
        <v>432</v>
      </c>
      <c r="RPJ48" s="612" t="s">
        <v>898</v>
      </c>
      <c r="RPK48" s="612" t="s">
        <v>432</v>
      </c>
      <c r="RPL48" s="612" t="s">
        <v>898</v>
      </c>
      <c r="RPM48" s="612" t="s">
        <v>432</v>
      </c>
      <c r="RPN48" s="612" t="s">
        <v>898</v>
      </c>
      <c r="RPO48" s="612" t="s">
        <v>432</v>
      </c>
      <c r="RPP48" s="612" t="s">
        <v>898</v>
      </c>
      <c r="RPQ48" s="612" t="s">
        <v>432</v>
      </c>
      <c r="RPR48" s="612" t="s">
        <v>898</v>
      </c>
      <c r="RPS48" s="612" t="s">
        <v>432</v>
      </c>
      <c r="RPT48" s="612" t="s">
        <v>898</v>
      </c>
      <c r="RPU48" s="612" t="s">
        <v>432</v>
      </c>
      <c r="RPV48" s="612" t="s">
        <v>898</v>
      </c>
      <c r="RPW48" s="612" t="s">
        <v>432</v>
      </c>
      <c r="RPX48" s="612" t="s">
        <v>898</v>
      </c>
      <c r="RPY48" s="612" t="s">
        <v>432</v>
      </c>
      <c r="RPZ48" s="612" t="s">
        <v>898</v>
      </c>
      <c r="RQA48" s="612" t="s">
        <v>432</v>
      </c>
      <c r="RQB48" s="612" t="s">
        <v>898</v>
      </c>
      <c r="RQC48" s="612" t="s">
        <v>432</v>
      </c>
      <c r="RQD48" s="612" t="s">
        <v>898</v>
      </c>
      <c r="RQE48" s="612" t="s">
        <v>432</v>
      </c>
      <c r="RQF48" s="612" t="s">
        <v>898</v>
      </c>
      <c r="RQG48" s="612" t="s">
        <v>432</v>
      </c>
      <c r="RQH48" s="612" t="s">
        <v>898</v>
      </c>
      <c r="RQI48" s="612" t="s">
        <v>432</v>
      </c>
      <c r="RQJ48" s="612" t="s">
        <v>898</v>
      </c>
      <c r="RQK48" s="612" t="s">
        <v>432</v>
      </c>
      <c r="RQL48" s="612" t="s">
        <v>898</v>
      </c>
      <c r="RQM48" s="612" t="s">
        <v>432</v>
      </c>
      <c r="RQN48" s="612" t="s">
        <v>898</v>
      </c>
      <c r="RQO48" s="612" t="s">
        <v>432</v>
      </c>
      <c r="RQP48" s="612" t="s">
        <v>898</v>
      </c>
      <c r="RQQ48" s="612" t="s">
        <v>432</v>
      </c>
      <c r="RQR48" s="612" t="s">
        <v>898</v>
      </c>
      <c r="RQS48" s="612" t="s">
        <v>432</v>
      </c>
      <c r="RQT48" s="612" t="s">
        <v>898</v>
      </c>
      <c r="RQU48" s="612" t="s">
        <v>432</v>
      </c>
      <c r="RQV48" s="612" t="s">
        <v>898</v>
      </c>
      <c r="RQW48" s="612" t="s">
        <v>432</v>
      </c>
      <c r="RQX48" s="612" t="s">
        <v>898</v>
      </c>
      <c r="RQY48" s="612" t="s">
        <v>432</v>
      </c>
      <c r="RQZ48" s="612" t="s">
        <v>898</v>
      </c>
      <c r="RRA48" s="612" t="s">
        <v>432</v>
      </c>
      <c r="RRB48" s="612" t="s">
        <v>898</v>
      </c>
      <c r="RRC48" s="612" t="s">
        <v>432</v>
      </c>
      <c r="RRD48" s="612" t="s">
        <v>898</v>
      </c>
      <c r="RRE48" s="612" t="s">
        <v>432</v>
      </c>
      <c r="RRF48" s="612" t="s">
        <v>898</v>
      </c>
      <c r="RRG48" s="612" t="s">
        <v>432</v>
      </c>
      <c r="RRH48" s="612" t="s">
        <v>898</v>
      </c>
      <c r="RRI48" s="612" t="s">
        <v>432</v>
      </c>
      <c r="RRJ48" s="612" t="s">
        <v>898</v>
      </c>
      <c r="RRK48" s="612" t="s">
        <v>432</v>
      </c>
      <c r="RRL48" s="612" t="s">
        <v>898</v>
      </c>
      <c r="RRM48" s="612" t="s">
        <v>432</v>
      </c>
      <c r="RRN48" s="612" t="s">
        <v>898</v>
      </c>
      <c r="RRO48" s="612" t="s">
        <v>432</v>
      </c>
      <c r="RRP48" s="612" t="s">
        <v>898</v>
      </c>
      <c r="RRQ48" s="612" t="s">
        <v>432</v>
      </c>
      <c r="RRR48" s="612" t="s">
        <v>898</v>
      </c>
      <c r="RRS48" s="612" t="s">
        <v>432</v>
      </c>
      <c r="RRT48" s="612" t="s">
        <v>898</v>
      </c>
      <c r="RRU48" s="612" t="s">
        <v>432</v>
      </c>
      <c r="RRV48" s="612" t="s">
        <v>898</v>
      </c>
      <c r="RRW48" s="612" t="s">
        <v>432</v>
      </c>
      <c r="RRX48" s="612" t="s">
        <v>898</v>
      </c>
      <c r="RRY48" s="612" t="s">
        <v>432</v>
      </c>
      <c r="RRZ48" s="612" t="s">
        <v>898</v>
      </c>
      <c r="RSA48" s="612" t="s">
        <v>432</v>
      </c>
      <c r="RSB48" s="612" t="s">
        <v>898</v>
      </c>
      <c r="RSC48" s="612" t="s">
        <v>432</v>
      </c>
      <c r="RSD48" s="612" t="s">
        <v>898</v>
      </c>
      <c r="RSE48" s="612" t="s">
        <v>432</v>
      </c>
      <c r="RSF48" s="612" t="s">
        <v>898</v>
      </c>
      <c r="RSG48" s="612" t="s">
        <v>432</v>
      </c>
      <c r="RSH48" s="612" t="s">
        <v>898</v>
      </c>
      <c r="RSI48" s="612" t="s">
        <v>432</v>
      </c>
      <c r="RSJ48" s="612" t="s">
        <v>898</v>
      </c>
      <c r="RSK48" s="612" t="s">
        <v>432</v>
      </c>
      <c r="RSL48" s="612" t="s">
        <v>898</v>
      </c>
      <c r="RSM48" s="612" t="s">
        <v>432</v>
      </c>
      <c r="RSN48" s="612" t="s">
        <v>898</v>
      </c>
      <c r="RSO48" s="612" t="s">
        <v>432</v>
      </c>
      <c r="RSP48" s="612" t="s">
        <v>898</v>
      </c>
      <c r="RSQ48" s="612" t="s">
        <v>432</v>
      </c>
      <c r="RSR48" s="612" t="s">
        <v>898</v>
      </c>
      <c r="RSS48" s="612" t="s">
        <v>432</v>
      </c>
      <c r="RST48" s="612" t="s">
        <v>898</v>
      </c>
      <c r="RSU48" s="612" t="s">
        <v>432</v>
      </c>
      <c r="RSV48" s="612" t="s">
        <v>898</v>
      </c>
      <c r="RSW48" s="612" t="s">
        <v>432</v>
      </c>
      <c r="RSX48" s="612" t="s">
        <v>898</v>
      </c>
      <c r="RSY48" s="612" t="s">
        <v>432</v>
      </c>
      <c r="RSZ48" s="612" t="s">
        <v>898</v>
      </c>
      <c r="RTA48" s="612" t="s">
        <v>432</v>
      </c>
      <c r="RTB48" s="612" t="s">
        <v>898</v>
      </c>
      <c r="RTC48" s="612" t="s">
        <v>432</v>
      </c>
      <c r="RTD48" s="612" t="s">
        <v>898</v>
      </c>
      <c r="RTE48" s="612" t="s">
        <v>432</v>
      </c>
      <c r="RTF48" s="612" t="s">
        <v>898</v>
      </c>
      <c r="RTG48" s="612" t="s">
        <v>432</v>
      </c>
      <c r="RTH48" s="612" t="s">
        <v>898</v>
      </c>
      <c r="RTI48" s="612" t="s">
        <v>432</v>
      </c>
      <c r="RTJ48" s="612" t="s">
        <v>898</v>
      </c>
      <c r="RTK48" s="612" t="s">
        <v>432</v>
      </c>
      <c r="RTL48" s="612" t="s">
        <v>898</v>
      </c>
      <c r="RTM48" s="612" t="s">
        <v>432</v>
      </c>
      <c r="RTN48" s="612" t="s">
        <v>898</v>
      </c>
      <c r="RTO48" s="612" t="s">
        <v>432</v>
      </c>
      <c r="RTP48" s="612" t="s">
        <v>898</v>
      </c>
      <c r="RTQ48" s="612" t="s">
        <v>432</v>
      </c>
      <c r="RTR48" s="612" t="s">
        <v>898</v>
      </c>
      <c r="RTS48" s="612" t="s">
        <v>432</v>
      </c>
      <c r="RTT48" s="612" t="s">
        <v>898</v>
      </c>
      <c r="RTU48" s="612" t="s">
        <v>432</v>
      </c>
      <c r="RTV48" s="612" t="s">
        <v>898</v>
      </c>
      <c r="RTW48" s="612" t="s">
        <v>432</v>
      </c>
      <c r="RTX48" s="612" t="s">
        <v>898</v>
      </c>
      <c r="RTY48" s="612" t="s">
        <v>432</v>
      </c>
      <c r="RTZ48" s="612" t="s">
        <v>898</v>
      </c>
      <c r="RUA48" s="612" t="s">
        <v>432</v>
      </c>
      <c r="RUB48" s="612" t="s">
        <v>898</v>
      </c>
      <c r="RUC48" s="612" t="s">
        <v>432</v>
      </c>
      <c r="RUD48" s="612" t="s">
        <v>898</v>
      </c>
      <c r="RUE48" s="612" t="s">
        <v>432</v>
      </c>
      <c r="RUF48" s="612" t="s">
        <v>898</v>
      </c>
      <c r="RUG48" s="612" t="s">
        <v>432</v>
      </c>
      <c r="RUH48" s="612" t="s">
        <v>898</v>
      </c>
      <c r="RUI48" s="612" t="s">
        <v>432</v>
      </c>
      <c r="RUJ48" s="612" t="s">
        <v>898</v>
      </c>
      <c r="RUK48" s="612" t="s">
        <v>432</v>
      </c>
      <c r="RUL48" s="612" t="s">
        <v>898</v>
      </c>
      <c r="RUM48" s="612" t="s">
        <v>432</v>
      </c>
      <c r="RUN48" s="612" t="s">
        <v>898</v>
      </c>
      <c r="RUO48" s="612" t="s">
        <v>432</v>
      </c>
      <c r="RUP48" s="612" t="s">
        <v>898</v>
      </c>
      <c r="RUQ48" s="612" t="s">
        <v>432</v>
      </c>
      <c r="RUR48" s="612" t="s">
        <v>898</v>
      </c>
      <c r="RUS48" s="612" t="s">
        <v>432</v>
      </c>
      <c r="RUT48" s="612" t="s">
        <v>898</v>
      </c>
      <c r="RUU48" s="612" t="s">
        <v>432</v>
      </c>
      <c r="RUV48" s="612" t="s">
        <v>898</v>
      </c>
      <c r="RUW48" s="612" t="s">
        <v>432</v>
      </c>
      <c r="RUX48" s="612" t="s">
        <v>898</v>
      </c>
      <c r="RUY48" s="612" t="s">
        <v>432</v>
      </c>
      <c r="RUZ48" s="612" t="s">
        <v>898</v>
      </c>
      <c r="RVA48" s="612" t="s">
        <v>432</v>
      </c>
      <c r="RVB48" s="612" t="s">
        <v>898</v>
      </c>
      <c r="RVC48" s="612" t="s">
        <v>432</v>
      </c>
      <c r="RVD48" s="612" t="s">
        <v>898</v>
      </c>
      <c r="RVE48" s="612" t="s">
        <v>432</v>
      </c>
      <c r="RVF48" s="612" t="s">
        <v>898</v>
      </c>
      <c r="RVG48" s="612" t="s">
        <v>432</v>
      </c>
      <c r="RVH48" s="612" t="s">
        <v>898</v>
      </c>
      <c r="RVI48" s="612" t="s">
        <v>432</v>
      </c>
      <c r="RVJ48" s="612" t="s">
        <v>898</v>
      </c>
      <c r="RVK48" s="612" t="s">
        <v>432</v>
      </c>
      <c r="RVL48" s="612" t="s">
        <v>898</v>
      </c>
      <c r="RVM48" s="612" t="s">
        <v>432</v>
      </c>
      <c r="RVN48" s="612" t="s">
        <v>898</v>
      </c>
      <c r="RVO48" s="612" t="s">
        <v>432</v>
      </c>
      <c r="RVP48" s="612" t="s">
        <v>898</v>
      </c>
      <c r="RVQ48" s="612" t="s">
        <v>432</v>
      </c>
      <c r="RVR48" s="612" t="s">
        <v>898</v>
      </c>
      <c r="RVS48" s="612" t="s">
        <v>432</v>
      </c>
      <c r="RVT48" s="612" t="s">
        <v>898</v>
      </c>
      <c r="RVU48" s="612" t="s">
        <v>432</v>
      </c>
      <c r="RVV48" s="612" t="s">
        <v>898</v>
      </c>
      <c r="RVW48" s="612" t="s">
        <v>432</v>
      </c>
      <c r="RVX48" s="612" t="s">
        <v>898</v>
      </c>
      <c r="RVY48" s="612" t="s">
        <v>432</v>
      </c>
      <c r="RVZ48" s="612" t="s">
        <v>898</v>
      </c>
      <c r="RWA48" s="612" t="s">
        <v>432</v>
      </c>
      <c r="RWB48" s="612" t="s">
        <v>898</v>
      </c>
      <c r="RWC48" s="612" t="s">
        <v>432</v>
      </c>
      <c r="RWD48" s="612" t="s">
        <v>898</v>
      </c>
      <c r="RWE48" s="612" t="s">
        <v>432</v>
      </c>
      <c r="RWF48" s="612" t="s">
        <v>898</v>
      </c>
      <c r="RWG48" s="612" t="s">
        <v>432</v>
      </c>
      <c r="RWH48" s="612" t="s">
        <v>898</v>
      </c>
      <c r="RWI48" s="612" t="s">
        <v>432</v>
      </c>
      <c r="RWJ48" s="612" t="s">
        <v>898</v>
      </c>
      <c r="RWK48" s="612" t="s">
        <v>432</v>
      </c>
      <c r="RWL48" s="612" t="s">
        <v>898</v>
      </c>
      <c r="RWM48" s="612" t="s">
        <v>432</v>
      </c>
      <c r="RWN48" s="612" t="s">
        <v>898</v>
      </c>
      <c r="RWO48" s="612" t="s">
        <v>432</v>
      </c>
      <c r="RWP48" s="612" t="s">
        <v>898</v>
      </c>
      <c r="RWQ48" s="612" t="s">
        <v>432</v>
      </c>
      <c r="RWR48" s="612" t="s">
        <v>898</v>
      </c>
      <c r="RWS48" s="612" t="s">
        <v>432</v>
      </c>
      <c r="RWT48" s="612" t="s">
        <v>898</v>
      </c>
      <c r="RWU48" s="612" t="s">
        <v>432</v>
      </c>
      <c r="RWV48" s="612" t="s">
        <v>898</v>
      </c>
      <c r="RWW48" s="612" t="s">
        <v>432</v>
      </c>
      <c r="RWX48" s="612" t="s">
        <v>898</v>
      </c>
      <c r="RWY48" s="612" t="s">
        <v>432</v>
      </c>
      <c r="RWZ48" s="612" t="s">
        <v>898</v>
      </c>
      <c r="RXA48" s="612" t="s">
        <v>432</v>
      </c>
      <c r="RXB48" s="612" t="s">
        <v>898</v>
      </c>
      <c r="RXC48" s="612" t="s">
        <v>432</v>
      </c>
      <c r="RXD48" s="612" t="s">
        <v>898</v>
      </c>
      <c r="RXE48" s="612" t="s">
        <v>432</v>
      </c>
      <c r="RXF48" s="612" t="s">
        <v>898</v>
      </c>
      <c r="RXG48" s="612" t="s">
        <v>432</v>
      </c>
      <c r="RXH48" s="612" t="s">
        <v>898</v>
      </c>
      <c r="RXI48" s="612" t="s">
        <v>432</v>
      </c>
      <c r="RXJ48" s="612" t="s">
        <v>898</v>
      </c>
      <c r="RXK48" s="612" t="s">
        <v>432</v>
      </c>
      <c r="RXL48" s="612" t="s">
        <v>898</v>
      </c>
      <c r="RXM48" s="612" t="s">
        <v>432</v>
      </c>
      <c r="RXN48" s="612" t="s">
        <v>898</v>
      </c>
      <c r="RXO48" s="612" t="s">
        <v>432</v>
      </c>
      <c r="RXP48" s="612" t="s">
        <v>898</v>
      </c>
      <c r="RXQ48" s="612" t="s">
        <v>432</v>
      </c>
      <c r="RXR48" s="612" t="s">
        <v>898</v>
      </c>
      <c r="RXS48" s="612" t="s">
        <v>432</v>
      </c>
      <c r="RXT48" s="612" t="s">
        <v>898</v>
      </c>
      <c r="RXU48" s="612" t="s">
        <v>432</v>
      </c>
      <c r="RXV48" s="612" t="s">
        <v>898</v>
      </c>
      <c r="RXW48" s="612" t="s">
        <v>432</v>
      </c>
      <c r="RXX48" s="612" t="s">
        <v>898</v>
      </c>
      <c r="RXY48" s="612" t="s">
        <v>432</v>
      </c>
      <c r="RXZ48" s="612" t="s">
        <v>898</v>
      </c>
      <c r="RYA48" s="612" t="s">
        <v>432</v>
      </c>
      <c r="RYB48" s="612" t="s">
        <v>898</v>
      </c>
      <c r="RYC48" s="612" t="s">
        <v>432</v>
      </c>
      <c r="RYD48" s="612" t="s">
        <v>898</v>
      </c>
      <c r="RYE48" s="612" t="s">
        <v>432</v>
      </c>
      <c r="RYF48" s="612" t="s">
        <v>898</v>
      </c>
      <c r="RYG48" s="612" t="s">
        <v>432</v>
      </c>
      <c r="RYH48" s="612" t="s">
        <v>898</v>
      </c>
      <c r="RYI48" s="612" t="s">
        <v>432</v>
      </c>
      <c r="RYJ48" s="612" t="s">
        <v>898</v>
      </c>
      <c r="RYK48" s="612" t="s">
        <v>432</v>
      </c>
      <c r="RYL48" s="612" t="s">
        <v>898</v>
      </c>
      <c r="RYM48" s="612" t="s">
        <v>432</v>
      </c>
      <c r="RYN48" s="612" t="s">
        <v>898</v>
      </c>
      <c r="RYO48" s="612" t="s">
        <v>432</v>
      </c>
      <c r="RYP48" s="612" t="s">
        <v>898</v>
      </c>
      <c r="RYQ48" s="612" t="s">
        <v>432</v>
      </c>
      <c r="RYR48" s="612" t="s">
        <v>898</v>
      </c>
      <c r="RYS48" s="612" t="s">
        <v>432</v>
      </c>
      <c r="RYT48" s="612" t="s">
        <v>898</v>
      </c>
      <c r="RYU48" s="612" t="s">
        <v>432</v>
      </c>
      <c r="RYV48" s="612" t="s">
        <v>898</v>
      </c>
      <c r="RYW48" s="612" t="s">
        <v>432</v>
      </c>
      <c r="RYX48" s="612" t="s">
        <v>898</v>
      </c>
      <c r="RYY48" s="612" t="s">
        <v>432</v>
      </c>
      <c r="RYZ48" s="612" t="s">
        <v>898</v>
      </c>
      <c r="RZA48" s="612" t="s">
        <v>432</v>
      </c>
      <c r="RZB48" s="612" t="s">
        <v>898</v>
      </c>
      <c r="RZC48" s="612" t="s">
        <v>432</v>
      </c>
      <c r="RZD48" s="612" t="s">
        <v>898</v>
      </c>
      <c r="RZE48" s="612" t="s">
        <v>432</v>
      </c>
      <c r="RZF48" s="612" t="s">
        <v>898</v>
      </c>
      <c r="RZG48" s="612" t="s">
        <v>432</v>
      </c>
      <c r="RZH48" s="612" t="s">
        <v>898</v>
      </c>
      <c r="RZI48" s="612" t="s">
        <v>432</v>
      </c>
      <c r="RZJ48" s="612" t="s">
        <v>898</v>
      </c>
      <c r="RZK48" s="612" t="s">
        <v>432</v>
      </c>
      <c r="RZL48" s="612" t="s">
        <v>898</v>
      </c>
      <c r="RZM48" s="612" t="s">
        <v>432</v>
      </c>
      <c r="RZN48" s="612" t="s">
        <v>898</v>
      </c>
      <c r="RZO48" s="612" t="s">
        <v>432</v>
      </c>
      <c r="RZP48" s="612" t="s">
        <v>898</v>
      </c>
      <c r="RZQ48" s="612" t="s">
        <v>432</v>
      </c>
      <c r="RZR48" s="612" t="s">
        <v>898</v>
      </c>
      <c r="RZS48" s="612" t="s">
        <v>432</v>
      </c>
      <c r="RZT48" s="612" t="s">
        <v>898</v>
      </c>
      <c r="RZU48" s="612" t="s">
        <v>432</v>
      </c>
      <c r="RZV48" s="612" t="s">
        <v>898</v>
      </c>
      <c r="RZW48" s="612" t="s">
        <v>432</v>
      </c>
      <c r="RZX48" s="612" t="s">
        <v>898</v>
      </c>
      <c r="RZY48" s="612" t="s">
        <v>432</v>
      </c>
      <c r="RZZ48" s="612" t="s">
        <v>898</v>
      </c>
      <c r="SAA48" s="612" t="s">
        <v>432</v>
      </c>
      <c r="SAB48" s="612" t="s">
        <v>898</v>
      </c>
      <c r="SAC48" s="612" t="s">
        <v>432</v>
      </c>
      <c r="SAD48" s="612" t="s">
        <v>898</v>
      </c>
      <c r="SAE48" s="612" t="s">
        <v>432</v>
      </c>
      <c r="SAF48" s="612" t="s">
        <v>898</v>
      </c>
      <c r="SAG48" s="612" t="s">
        <v>432</v>
      </c>
      <c r="SAH48" s="612" t="s">
        <v>898</v>
      </c>
      <c r="SAI48" s="612" t="s">
        <v>432</v>
      </c>
      <c r="SAJ48" s="612" t="s">
        <v>898</v>
      </c>
      <c r="SAK48" s="612" t="s">
        <v>432</v>
      </c>
      <c r="SAL48" s="612" t="s">
        <v>898</v>
      </c>
      <c r="SAM48" s="612" t="s">
        <v>432</v>
      </c>
      <c r="SAN48" s="612" t="s">
        <v>898</v>
      </c>
      <c r="SAO48" s="612" t="s">
        <v>432</v>
      </c>
      <c r="SAP48" s="612" t="s">
        <v>898</v>
      </c>
      <c r="SAQ48" s="612" t="s">
        <v>432</v>
      </c>
      <c r="SAR48" s="612" t="s">
        <v>898</v>
      </c>
      <c r="SAS48" s="612" t="s">
        <v>432</v>
      </c>
      <c r="SAT48" s="612" t="s">
        <v>898</v>
      </c>
      <c r="SAU48" s="612" t="s">
        <v>432</v>
      </c>
      <c r="SAV48" s="612" t="s">
        <v>898</v>
      </c>
      <c r="SAW48" s="612" t="s">
        <v>432</v>
      </c>
      <c r="SAX48" s="612" t="s">
        <v>898</v>
      </c>
      <c r="SAY48" s="612" t="s">
        <v>432</v>
      </c>
      <c r="SAZ48" s="612" t="s">
        <v>898</v>
      </c>
      <c r="SBA48" s="612" t="s">
        <v>432</v>
      </c>
      <c r="SBB48" s="612" t="s">
        <v>898</v>
      </c>
      <c r="SBC48" s="612" t="s">
        <v>432</v>
      </c>
      <c r="SBD48" s="612" t="s">
        <v>898</v>
      </c>
      <c r="SBE48" s="612" t="s">
        <v>432</v>
      </c>
      <c r="SBF48" s="612" t="s">
        <v>898</v>
      </c>
      <c r="SBG48" s="612" t="s">
        <v>432</v>
      </c>
      <c r="SBH48" s="612" t="s">
        <v>898</v>
      </c>
      <c r="SBI48" s="612" t="s">
        <v>432</v>
      </c>
      <c r="SBJ48" s="612" t="s">
        <v>898</v>
      </c>
      <c r="SBK48" s="612" t="s">
        <v>432</v>
      </c>
      <c r="SBL48" s="612" t="s">
        <v>898</v>
      </c>
      <c r="SBM48" s="612" t="s">
        <v>432</v>
      </c>
      <c r="SBN48" s="612" t="s">
        <v>898</v>
      </c>
      <c r="SBO48" s="612" t="s">
        <v>432</v>
      </c>
      <c r="SBP48" s="612" t="s">
        <v>898</v>
      </c>
      <c r="SBQ48" s="612" t="s">
        <v>432</v>
      </c>
      <c r="SBR48" s="612" t="s">
        <v>898</v>
      </c>
      <c r="SBS48" s="612" t="s">
        <v>432</v>
      </c>
      <c r="SBT48" s="612" t="s">
        <v>898</v>
      </c>
      <c r="SBU48" s="612" t="s">
        <v>432</v>
      </c>
      <c r="SBV48" s="612" t="s">
        <v>898</v>
      </c>
      <c r="SBW48" s="612" t="s">
        <v>432</v>
      </c>
      <c r="SBX48" s="612" t="s">
        <v>898</v>
      </c>
      <c r="SBY48" s="612" t="s">
        <v>432</v>
      </c>
      <c r="SBZ48" s="612" t="s">
        <v>898</v>
      </c>
      <c r="SCA48" s="612" t="s">
        <v>432</v>
      </c>
      <c r="SCB48" s="612" t="s">
        <v>898</v>
      </c>
      <c r="SCC48" s="612" t="s">
        <v>432</v>
      </c>
      <c r="SCD48" s="612" t="s">
        <v>898</v>
      </c>
      <c r="SCE48" s="612" t="s">
        <v>432</v>
      </c>
      <c r="SCF48" s="612" t="s">
        <v>898</v>
      </c>
      <c r="SCG48" s="612" t="s">
        <v>432</v>
      </c>
      <c r="SCH48" s="612" t="s">
        <v>898</v>
      </c>
      <c r="SCI48" s="612" t="s">
        <v>432</v>
      </c>
      <c r="SCJ48" s="612" t="s">
        <v>898</v>
      </c>
      <c r="SCK48" s="612" t="s">
        <v>432</v>
      </c>
      <c r="SCL48" s="612" t="s">
        <v>898</v>
      </c>
      <c r="SCM48" s="612" t="s">
        <v>432</v>
      </c>
      <c r="SCN48" s="612" t="s">
        <v>898</v>
      </c>
      <c r="SCO48" s="612" t="s">
        <v>432</v>
      </c>
      <c r="SCP48" s="612" t="s">
        <v>898</v>
      </c>
      <c r="SCQ48" s="612" t="s">
        <v>432</v>
      </c>
      <c r="SCR48" s="612" t="s">
        <v>898</v>
      </c>
      <c r="SCS48" s="612" t="s">
        <v>432</v>
      </c>
      <c r="SCT48" s="612" t="s">
        <v>898</v>
      </c>
      <c r="SCU48" s="612" t="s">
        <v>432</v>
      </c>
      <c r="SCV48" s="612" t="s">
        <v>898</v>
      </c>
      <c r="SCW48" s="612" t="s">
        <v>432</v>
      </c>
      <c r="SCX48" s="612" t="s">
        <v>898</v>
      </c>
      <c r="SCY48" s="612" t="s">
        <v>432</v>
      </c>
      <c r="SCZ48" s="612" t="s">
        <v>898</v>
      </c>
      <c r="SDA48" s="612" t="s">
        <v>432</v>
      </c>
      <c r="SDB48" s="612" t="s">
        <v>898</v>
      </c>
      <c r="SDC48" s="612" t="s">
        <v>432</v>
      </c>
      <c r="SDD48" s="612" t="s">
        <v>898</v>
      </c>
      <c r="SDE48" s="612" t="s">
        <v>432</v>
      </c>
      <c r="SDF48" s="612" t="s">
        <v>898</v>
      </c>
      <c r="SDG48" s="612" t="s">
        <v>432</v>
      </c>
      <c r="SDH48" s="612" t="s">
        <v>898</v>
      </c>
      <c r="SDI48" s="612" t="s">
        <v>432</v>
      </c>
      <c r="SDJ48" s="612" t="s">
        <v>898</v>
      </c>
      <c r="SDK48" s="612" t="s">
        <v>432</v>
      </c>
      <c r="SDL48" s="612" t="s">
        <v>898</v>
      </c>
      <c r="SDM48" s="612" t="s">
        <v>432</v>
      </c>
      <c r="SDN48" s="612" t="s">
        <v>898</v>
      </c>
      <c r="SDO48" s="612" t="s">
        <v>432</v>
      </c>
      <c r="SDP48" s="612" t="s">
        <v>898</v>
      </c>
      <c r="SDQ48" s="612" t="s">
        <v>432</v>
      </c>
      <c r="SDR48" s="612" t="s">
        <v>898</v>
      </c>
      <c r="SDS48" s="612" t="s">
        <v>432</v>
      </c>
      <c r="SDT48" s="612" t="s">
        <v>898</v>
      </c>
      <c r="SDU48" s="612" t="s">
        <v>432</v>
      </c>
      <c r="SDV48" s="612" t="s">
        <v>898</v>
      </c>
      <c r="SDW48" s="612" t="s">
        <v>432</v>
      </c>
      <c r="SDX48" s="612" t="s">
        <v>898</v>
      </c>
      <c r="SDY48" s="612" t="s">
        <v>432</v>
      </c>
      <c r="SDZ48" s="612" t="s">
        <v>898</v>
      </c>
      <c r="SEA48" s="612" t="s">
        <v>432</v>
      </c>
      <c r="SEB48" s="612" t="s">
        <v>898</v>
      </c>
      <c r="SEC48" s="612" t="s">
        <v>432</v>
      </c>
      <c r="SED48" s="612" t="s">
        <v>898</v>
      </c>
      <c r="SEE48" s="612" t="s">
        <v>432</v>
      </c>
      <c r="SEF48" s="612" t="s">
        <v>898</v>
      </c>
      <c r="SEG48" s="612" t="s">
        <v>432</v>
      </c>
      <c r="SEH48" s="612" t="s">
        <v>898</v>
      </c>
      <c r="SEI48" s="612" t="s">
        <v>432</v>
      </c>
      <c r="SEJ48" s="612" t="s">
        <v>898</v>
      </c>
      <c r="SEK48" s="612" t="s">
        <v>432</v>
      </c>
      <c r="SEL48" s="612" t="s">
        <v>898</v>
      </c>
      <c r="SEM48" s="612" t="s">
        <v>432</v>
      </c>
      <c r="SEN48" s="612" t="s">
        <v>898</v>
      </c>
      <c r="SEO48" s="612" t="s">
        <v>432</v>
      </c>
      <c r="SEP48" s="612" t="s">
        <v>898</v>
      </c>
      <c r="SEQ48" s="612" t="s">
        <v>432</v>
      </c>
      <c r="SER48" s="612" t="s">
        <v>898</v>
      </c>
      <c r="SES48" s="612" t="s">
        <v>432</v>
      </c>
      <c r="SET48" s="612" t="s">
        <v>898</v>
      </c>
      <c r="SEU48" s="612" t="s">
        <v>432</v>
      </c>
      <c r="SEV48" s="612" t="s">
        <v>898</v>
      </c>
      <c r="SEW48" s="612" t="s">
        <v>432</v>
      </c>
      <c r="SEX48" s="612" t="s">
        <v>898</v>
      </c>
      <c r="SEY48" s="612" t="s">
        <v>432</v>
      </c>
      <c r="SEZ48" s="612" t="s">
        <v>898</v>
      </c>
      <c r="SFA48" s="612" t="s">
        <v>432</v>
      </c>
      <c r="SFB48" s="612" t="s">
        <v>898</v>
      </c>
      <c r="SFC48" s="612" t="s">
        <v>432</v>
      </c>
      <c r="SFD48" s="612" t="s">
        <v>898</v>
      </c>
      <c r="SFE48" s="612" t="s">
        <v>432</v>
      </c>
      <c r="SFF48" s="612" t="s">
        <v>898</v>
      </c>
      <c r="SFG48" s="612" t="s">
        <v>432</v>
      </c>
      <c r="SFH48" s="612" t="s">
        <v>898</v>
      </c>
      <c r="SFI48" s="612" t="s">
        <v>432</v>
      </c>
      <c r="SFJ48" s="612" t="s">
        <v>898</v>
      </c>
      <c r="SFK48" s="612" t="s">
        <v>432</v>
      </c>
      <c r="SFL48" s="612" t="s">
        <v>898</v>
      </c>
      <c r="SFM48" s="612" t="s">
        <v>432</v>
      </c>
      <c r="SFN48" s="612" t="s">
        <v>898</v>
      </c>
      <c r="SFO48" s="612" t="s">
        <v>432</v>
      </c>
      <c r="SFP48" s="612" t="s">
        <v>898</v>
      </c>
      <c r="SFQ48" s="612" t="s">
        <v>432</v>
      </c>
      <c r="SFR48" s="612" t="s">
        <v>898</v>
      </c>
      <c r="SFS48" s="612" t="s">
        <v>432</v>
      </c>
      <c r="SFT48" s="612" t="s">
        <v>898</v>
      </c>
      <c r="SFU48" s="612" t="s">
        <v>432</v>
      </c>
      <c r="SFV48" s="612" t="s">
        <v>898</v>
      </c>
      <c r="SFW48" s="612" t="s">
        <v>432</v>
      </c>
      <c r="SFX48" s="612" t="s">
        <v>898</v>
      </c>
      <c r="SFY48" s="612" t="s">
        <v>432</v>
      </c>
      <c r="SFZ48" s="612" t="s">
        <v>898</v>
      </c>
      <c r="SGA48" s="612" t="s">
        <v>432</v>
      </c>
      <c r="SGB48" s="612" t="s">
        <v>898</v>
      </c>
      <c r="SGC48" s="612" t="s">
        <v>432</v>
      </c>
      <c r="SGD48" s="612" t="s">
        <v>898</v>
      </c>
      <c r="SGE48" s="612" t="s">
        <v>432</v>
      </c>
      <c r="SGF48" s="612" t="s">
        <v>898</v>
      </c>
      <c r="SGG48" s="612" t="s">
        <v>432</v>
      </c>
      <c r="SGH48" s="612" t="s">
        <v>898</v>
      </c>
      <c r="SGI48" s="612" t="s">
        <v>432</v>
      </c>
      <c r="SGJ48" s="612" t="s">
        <v>898</v>
      </c>
      <c r="SGK48" s="612" t="s">
        <v>432</v>
      </c>
      <c r="SGL48" s="612" t="s">
        <v>898</v>
      </c>
      <c r="SGM48" s="612" t="s">
        <v>432</v>
      </c>
      <c r="SGN48" s="612" t="s">
        <v>898</v>
      </c>
      <c r="SGO48" s="612" t="s">
        <v>432</v>
      </c>
      <c r="SGP48" s="612" t="s">
        <v>898</v>
      </c>
      <c r="SGQ48" s="612" t="s">
        <v>432</v>
      </c>
      <c r="SGR48" s="612" t="s">
        <v>898</v>
      </c>
      <c r="SGS48" s="612" t="s">
        <v>432</v>
      </c>
      <c r="SGT48" s="612" t="s">
        <v>898</v>
      </c>
      <c r="SGU48" s="612" t="s">
        <v>432</v>
      </c>
      <c r="SGV48" s="612" t="s">
        <v>898</v>
      </c>
      <c r="SGW48" s="612" t="s">
        <v>432</v>
      </c>
      <c r="SGX48" s="612" t="s">
        <v>898</v>
      </c>
      <c r="SGY48" s="612" t="s">
        <v>432</v>
      </c>
      <c r="SGZ48" s="612" t="s">
        <v>898</v>
      </c>
      <c r="SHA48" s="612" t="s">
        <v>432</v>
      </c>
      <c r="SHB48" s="612" t="s">
        <v>898</v>
      </c>
      <c r="SHC48" s="612" t="s">
        <v>432</v>
      </c>
      <c r="SHD48" s="612" t="s">
        <v>898</v>
      </c>
      <c r="SHE48" s="612" t="s">
        <v>432</v>
      </c>
      <c r="SHF48" s="612" t="s">
        <v>898</v>
      </c>
      <c r="SHG48" s="612" t="s">
        <v>432</v>
      </c>
      <c r="SHH48" s="612" t="s">
        <v>898</v>
      </c>
      <c r="SHI48" s="612" t="s">
        <v>432</v>
      </c>
      <c r="SHJ48" s="612" t="s">
        <v>898</v>
      </c>
      <c r="SHK48" s="612" t="s">
        <v>432</v>
      </c>
      <c r="SHL48" s="612" t="s">
        <v>898</v>
      </c>
      <c r="SHM48" s="612" t="s">
        <v>432</v>
      </c>
      <c r="SHN48" s="612" t="s">
        <v>898</v>
      </c>
      <c r="SHO48" s="612" t="s">
        <v>432</v>
      </c>
      <c r="SHP48" s="612" t="s">
        <v>898</v>
      </c>
      <c r="SHQ48" s="612" t="s">
        <v>432</v>
      </c>
      <c r="SHR48" s="612" t="s">
        <v>898</v>
      </c>
      <c r="SHS48" s="612" t="s">
        <v>432</v>
      </c>
      <c r="SHT48" s="612" t="s">
        <v>898</v>
      </c>
      <c r="SHU48" s="612" t="s">
        <v>432</v>
      </c>
      <c r="SHV48" s="612" t="s">
        <v>898</v>
      </c>
      <c r="SHW48" s="612" t="s">
        <v>432</v>
      </c>
      <c r="SHX48" s="612" t="s">
        <v>898</v>
      </c>
      <c r="SHY48" s="612" t="s">
        <v>432</v>
      </c>
      <c r="SHZ48" s="612" t="s">
        <v>898</v>
      </c>
      <c r="SIA48" s="612" t="s">
        <v>432</v>
      </c>
      <c r="SIB48" s="612" t="s">
        <v>898</v>
      </c>
      <c r="SIC48" s="612" t="s">
        <v>432</v>
      </c>
      <c r="SID48" s="612" t="s">
        <v>898</v>
      </c>
      <c r="SIE48" s="612" t="s">
        <v>432</v>
      </c>
      <c r="SIF48" s="612" t="s">
        <v>898</v>
      </c>
      <c r="SIG48" s="612" t="s">
        <v>432</v>
      </c>
      <c r="SIH48" s="612" t="s">
        <v>898</v>
      </c>
      <c r="SII48" s="612" t="s">
        <v>432</v>
      </c>
      <c r="SIJ48" s="612" t="s">
        <v>898</v>
      </c>
      <c r="SIK48" s="612" t="s">
        <v>432</v>
      </c>
      <c r="SIL48" s="612" t="s">
        <v>898</v>
      </c>
      <c r="SIM48" s="612" t="s">
        <v>432</v>
      </c>
      <c r="SIN48" s="612" t="s">
        <v>898</v>
      </c>
      <c r="SIO48" s="612" t="s">
        <v>432</v>
      </c>
      <c r="SIP48" s="612" t="s">
        <v>898</v>
      </c>
      <c r="SIQ48" s="612" t="s">
        <v>432</v>
      </c>
      <c r="SIR48" s="612" t="s">
        <v>898</v>
      </c>
      <c r="SIS48" s="612" t="s">
        <v>432</v>
      </c>
      <c r="SIT48" s="612" t="s">
        <v>898</v>
      </c>
      <c r="SIU48" s="612" t="s">
        <v>432</v>
      </c>
      <c r="SIV48" s="612" t="s">
        <v>898</v>
      </c>
      <c r="SIW48" s="612" t="s">
        <v>432</v>
      </c>
      <c r="SIX48" s="612" t="s">
        <v>898</v>
      </c>
      <c r="SIY48" s="612" t="s">
        <v>432</v>
      </c>
      <c r="SIZ48" s="612" t="s">
        <v>898</v>
      </c>
      <c r="SJA48" s="612" t="s">
        <v>432</v>
      </c>
      <c r="SJB48" s="612" t="s">
        <v>898</v>
      </c>
      <c r="SJC48" s="612" t="s">
        <v>432</v>
      </c>
      <c r="SJD48" s="612" t="s">
        <v>898</v>
      </c>
      <c r="SJE48" s="612" t="s">
        <v>432</v>
      </c>
      <c r="SJF48" s="612" t="s">
        <v>898</v>
      </c>
      <c r="SJG48" s="612" t="s">
        <v>432</v>
      </c>
      <c r="SJH48" s="612" t="s">
        <v>898</v>
      </c>
      <c r="SJI48" s="612" t="s">
        <v>432</v>
      </c>
      <c r="SJJ48" s="612" t="s">
        <v>898</v>
      </c>
      <c r="SJK48" s="612" t="s">
        <v>432</v>
      </c>
      <c r="SJL48" s="612" t="s">
        <v>898</v>
      </c>
      <c r="SJM48" s="612" t="s">
        <v>432</v>
      </c>
      <c r="SJN48" s="612" t="s">
        <v>898</v>
      </c>
      <c r="SJO48" s="612" t="s">
        <v>432</v>
      </c>
      <c r="SJP48" s="612" t="s">
        <v>898</v>
      </c>
      <c r="SJQ48" s="612" t="s">
        <v>432</v>
      </c>
      <c r="SJR48" s="612" t="s">
        <v>898</v>
      </c>
      <c r="SJS48" s="612" t="s">
        <v>432</v>
      </c>
      <c r="SJT48" s="612" t="s">
        <v>898</v>
      </c>
      <c r="SJU48" s="612" t="s">
        <v>432</v>
      </c>
      <c r="SJV48" s="612" t="s">
        <v>898</v>
      </c>
      <c r="SJW48" s="612" t="s">
        <v>432</v>
      </c>
      <c r="SJX48" s="612" t="s">
        <v>898</v>
      </c>
      <c r="SJY48" s="612" t="s">
        <v>432</v>
      </c>
      <c r="SJZ48" s="612" t="s">
        <v>898</v>
      </c>
      <c r="SKA48" s="612" t="s">
        <v>432</v>
      </c>
      <c r="SKB48" s="612" t="s">
        <v>898</v>
      </c>
      <c r="SKC48" s="612" t="s">
        <v>432</v>
      </c>
      <c r="SKD48" s="612" t="s">
        <v>898</v>
      </c>
      <c r="SKE48" s="612" t="s">
        <v>432</v>
      </c>
      <c r="SKF48" s="612" t="s">
        <v>898</v>
      </c>
      <c r="SKG48" s="612" t="s">
        <v>432</v>
      </c>
      <c r="SKH48" s="612" t="s">
        <v>898</v>
      </c>
      <c r="SKI48" s="612" t="s">
        <v>432</v>
      </c>
      <c r="SKJ48" s="612" t="s">
        <v>898</v>
      </c>
      <c r="SKK48" s="612" t="s">
        <v>432</v>
      </c>
      <c r="SKL48" s="612" t="s">
        <v>898</v>
      </c>
      <c r="SKM48" s="612" t="s">
        <v>432</v>
      </c>
      <c r="SKN48" s="612" t="s">
        <v>898</v>
      </c>
      <c r="SKO48" s="612" t="s">
        <v>432</v>
      </c>
      <c r="SKP48" s="612" t="s">
        <v>898</v>
      </c>
      <c r="SKQ48" s="612" t="s">
        <v>432</v>
      </c>
      <c r="SKR48" s="612" t="s">
        <v>898</v>
      </c>
      <c r="SKS48" s="612" t="s">
        <v>432</v>
      </c>
      <c r="SKT48" s="612" t="s">
        <v>898</v>
      </c>
      <c r="SKU48" s="612" t="s">
        <v>432</v>
      </c>
      <c r="SKV48" s="612" t="s">
        <v>898</v>
      </c>
      <c r="SKW48" s="612" t="s">
        <v>432</v>
      </c>
      <c r="SKX48" s="612" t="s">
        <v>898</v>
      </c>
      <c r="SKY48" s="612" t="s">
        <v>432</v>
      </c>
      <c r="SKZ48" s="612" t="s">
        <v>898</v>
      </c>
      <c r="SLA48" s="612" t="s">
        <v>432</v>
      </c>
      <c r="SLB48" s="612" t="s">
        <v>898</v>
      </c>
      <c r="SLC48" s="612" t="s">
        <v>432</v>
      </c>
      <c r="SLD48" s="612" t="s">
        <v>898</v>
      </c>
      <c r="SLE48" s="612" t="s">
        <v>432</v>
      </c>
      <c r="SLF48" s="612" t="s">
        <v>898</v>
      </c>
      <c r="SLG48" s="612" t="s">
        <v>432</v>
      </c>
      <c r="SLH48" s="612" t="s">
        <v>898</v>
      </c>
      <c r="SLI48" s="612" t="s">
        <v>432</v>
      </c>
      <c r="SLJ48" s="612" t="s">
        <v>898</v>
      </c>
      <c r="SLK48" s="612" t="s">
        <v>432</v>
      </c>
      <c r="SLL48" s="612" t="s">
        <v>898</v>
      </c>
      <c r="SLM48" s="612" t="s">
        <v>432</v>
      </c>
      <c r="SLN48" s="612" t="s">
        <v>898</v>
      </c>
      <c r="SLO48" s="612" t="s">
        <v>432</v>
      </c>
      <c r="SLP48" s="612" t="s">
        <v>898</v>
      </c>
      <c r="SLQ48" s="612" t="s">
        <v>432</v>
      </c>
      <c r="SLR48" s="612" t="s">
        <v>898</v>
      </c>
      <c r="SLS48" s="612" t="s">
        <v>432</v>
      </c>
      <c r="SLT48" s="612" t="s">
        <v>898</v>
      </c>
      <c r="SLU48" s="612" t="s">
        <v>432</v>
      </c>
      <c r="SLV48" s="612" t="s">
        <v>898</v>
      </c>
      <c r="SLW48" s="612" t="s">
        <v>432</v>
      </c>
      <c r="SLX48" s="612" t="s">
        <v>898</v>
      </c>
      <c r="SLY48" s="612" t="s">
        <v>432</v>
      </c>
      <c r="SLZ48" s="612" t="s">
        <v>898</v>
      </c>
      <c r="SMA48" s="612" t="s">
        <v>432</v>
      </c>
      <c r="SMB48" s="612" t="s">
        <v>898</v>
      </c>
      <c r="SMC48" s="612" t="s">
        <v>432</v>
      </c>
      <c r="SMD48" s="612" t="s">
        <v>898</v>
      </c>
      <c r="SME48" s="612" t="s">
        <v>432</v>
      </c>
      <c r="SMF48" s="612" t="s">
        <v>898</v>
      </c>
      <c r="SMG48" s="612" t="s">
        <v>432</v>
      </c>
      <c r="SMH48" s="612" t="s">
        <v>898</v>
      </c>
      <c r="SMI48" s="612" t="s">
        <v>432</v>
      </c>
      <c r="SMJ48" s="612" t="s">
        <v>898</v>
      </c>
      <c r="SMK48" s="612" t="s">
        <v>432</v>
      </c>
      <c r="SML48" s="612" t="s">
        <v>898</v>
      </c>
      <c r="SMM48" s="612" t="s">
        <v>432</v>
      </c>
      <c r="SMN48" s="612" t="s">
        <v>898</v>
      </c>
      <c r="SMO48" s="612" t="s">
        <v>432</v>
      </c>
      <c r="SMP48" s="612" t="s">
        <v>898</v>
      </c>
      <c r="SMQ48" s="612" t="s">
        <v>432</v>
      </c>
      <c r="SMR48" s="612" t="s">
        <v>898</v>
      </c>
      <c r="SMS48" s="612" t="s">
        <v>432</v>
      </c>
      <c r="SMT48" s="612" t="s">
        <v>898</v>
      </c>
      <c r="SMU48" s="612" t="s">
        <v>432</v>
      </c>
      <c r="SMV48" s="612" t="s">
        <v>898</v>
      </c>
      <c r="SMW48" s="612" t="s">
        <v>432</v>
      </c>
      <c r="SMX48" s="612" t="s">
        <v>898</v>
      </c>
      <c r="SMY48" s="612" t="s">
        <v>432</v>
      </c>
      <c r="SMZ48" s="612" t="s">
        <v>898</v>
      </c>
      <c r="SNA48" s="612" t="s">
        <v>432</v>
      </c>
      <c r="SNB48" s="612" t="s">
        <v>898</v>
      </c>
      <c r="SNC48" s="612" t="s">
        <v>432</v>
      </c>
      <c r="SND48" s="612" t="s">
        <v>898</v>
      </c>
      <c r="SNE48" s="612" t="s">
        <v>432</v>
      </c>
      <c r="SNF48" s="612" t="s">
        <v>898</v>
      </c>
      <c r="SNG48" s="612" t="s">
        <v>432</v>
      </c>
      <c r="SNH48" s="612" t="s">
        <v>898</v>
      </c>
      <c r="SNI48" s="612" t="s">
        <v>432</v>
      </c>
      <c r="SNJ48" s="612" t="s">
        <v>898</v>
      </c>
      <c r="SNK48" s="612" t="s">
        <v>432</v>
      </c>
      <c r="SNL48" s="612" t="s">
        <v>898</v>
      </c>
      <c r="SNM48" s="612" t="s">
        <v>432</v>
      </c>
      <c r="SNN48" s="612" t="s">
        <v>898</v>
      </c>
      <c r="SNO48" s="612" t="s">
        <v>432</v>
      </c>
      <c r="SNP48" s="612" t="s">
        <v>898</v>
      </c>
      <c r="SNQ48" s="612" t="s">
        <v>432</v>
      </c>
      <c r="SNR48" s="612" t="s">
        <v>898</v>
      </c>
      <c r="SNS48" s="612" t="s">
        <v>432</v>
      </c>
      <c r="SNT48" s="612" t="s">
        <v>898</v>
      </c>
      <c r="SNU48" s="612" t="s">
        <v>432</v>
      </c>
      <c r="SNV48" s="612" t="s">
        <v>898</v>
      </c>
      <c r="SNW48" s="612" t="s">
        <v>432</v>
      </c>
      <c r="SNX48" s="612" t="s">
        <v>898</v>
      </c>
      <c r="SNY48" s="612" t="s">
        <v>432</v>
      </c>
      <c r="SNZ48" s="612" t="s">
        <v>898</v>
      </c>
      <c r="SOA48" s="612" t="s">
        <v>432</v>
      </c>
      <c r="SOB48" s="612" t="s">
        <v>898</v>
      </c>
      <c r="SOC48" s="612" t="s">
        <v>432</v>
      </c>
      <c r="SOD48" s="612" t="s">
        <v>898</v>
      </c>
      <c r="SOE48" s="612" t="s">
        <v>432</v>
      </c>
      <c r="SOF48" s="612" t="s">
        <v>898</v>
      </c>
      <c r="SOG48" s="612" t="s">
        <v>432</v>
      </c>
      <c r="SOH48" s="612" t="s">
        <v>898</v>
      </c>
      <c r="SOI48" s="612" t="s">
        <v>432</v>
      </c>
      <c r="SOJ48" s="612" t="s">
        <v>898</v>
      </c>
      <c r="SOK48" s="612" t="s">
        <v>432</v>
      </c>
      <c r="SOL48" s="612" t="s">
        <v>898</v>
      </c>
      <c r="SOM48" s="612" t="s">
        <v>432</v>
      </c>
      <c r="SON48" s="612" t="s">
        <v>898</v>
      </c>
      <c r="SOO48" s="612" t="s">
        <v>432</v>
      </c>
      <c r="SOP48" s="612" t="s">
        <v>898</v>
      </c>
      <c r="SOQ48" s="612" t="s">
        <v>432</v>
      </c>
      <c r="SOR48" s="612" t="s">
        <v>898</v>
      </c>
      <c r="SOS48" s="612" t="s">
        <v>432</v>
      </c>
      <c r="SOT48" s="612" t="s">
        <v>898</v>
      </c>
      <c r="SOU48" s="612" t="s">
        <v>432</v>
      </c>
      <c r="SOV48" s="612" t="s">
        <v>898</v>
      </c>
      <c r="SOW48" s="612" t="s">
        <v>432</v>
      </c>
      <c r="SOX48" s="612" t="s">
        <v>898</v>
      </c>
      <c r="SOY48" s="612" t="s">
        <v>432</v>
      </c>
      <c r="SOZ48" s="612" t="s">
        <v>898</v>
      </c>
      <c r="SPA48" s="612" t="s">
        <v>432</v>
      </c>
      <c r="SPB48" s="612" t="s">
        <v>898</v>
      </c>
      <c r="SPC48" s="612" t="s">
        <v>432</v>
      </c>
      <c r="SPD48" s="612" t="s">
        <v>898</v>
      </c>
      <c r="SPE48" s="612" t="s">
        <v>432</v>
      </c>
      <c r="SPF48" s="612" t="s">
        <v>898</v>
      </c>
      <c r="SPG48" s="612" t="s">
        <v>432</v>
      </c>
      <c r="SPH48" s="612" t="s">
        <v>898</v>
      </c>
      <c r="SPI48" s="612" t="s">
        <v>432</v>
      </c>
      <c r="SPJ48" s="612" t="s">
        <v>898</v>
      </c>
      <c r="SPK48" s="612" t="s">
        <v>432</v>
      </c>
      <c r="SPL48" s="612" t="s">
        <v>898</v>
      </c>
      <c r="SPM48" s="612" t="s">
        <v>432</v>
      </c>
      <c r="SPN48" s="612" t="s">
        <v>898</v>
      </c>
      <c r="SPO48" s="612" t="s">
        <v>432</v>
      </c>
      <c r="SPP48" s="612" t="s">
        <v>898</v>
      </c>
      <c r="SPQ48" s="612" t="s">
        <v>432</v>
      </c>
      <c r="SPR48" s="612" t="s">
        <v>898</v>
      </c>
      <c r="SPS48" s="612" t="s">
        <v>432</v>
      </c>
      <c r="SPT48" s="612" t="s">
        <v>898</v>
      </c>
      <c r="SPU48" s="612" t="s">
        <v>432</v>
      </c>
      <c r="SPV48" s="612" t="s">
        <v>898</v>
      </c>
      <c r="SPW48" s="612" t="s">
        <v>432</v>
      </c>
      <c r="SPX48" s="612" t="s">
        <v>898</v>
      </c>
      <c r="SPY48" s="612" t="s">
        <v>432</v>
      </c>
      <c r="SPZ48" s="612" t="s">
        <v>898</v>
      </c>
      <c r="SQA48" s="612" t="s">
        <v>432</v>
      </c>
      <c r="SQB48" s="612" t="s">
        <v>898</v>
      </c>
      <c r="SQC48" s="612" t="s">
        <v>432</v>
      </c>
      <c r="SQD48" s="612" t="s">
        <v>898</v>
      </c>
      <c r="SQE48" s="612" t="s">
        <v>432</v>
      </c>
      <c r="SQF48" s="612" t="s">
        <v>898</v>
      </c>
      <c r="SQG48" s="612" t="s">
        <v>432</v>
      </c>
      <c r="SQH48" s="612" t="s">
        <v>898</v>
      </c>
      <c r="SQI48" s="612" t="s">
        <v>432</v>
      </c>
      <c r="SQJ48" s="612" t="s">
        <v>898</v>
      </c>
      <c r="SQK48" s="612" t="s">
        <v>432</v>
      </c>
      <c r="SQL48" s="612" t="s">
        <v>898</v>
      </c>
      <c r="SQM48" s="612" t="s">
        <v>432</v>
      </c>
      <c r="SQN48" s="612" t="s">
        <v>898</v>
      </c>
      <c r="SQO48" s="612" t="s">
        <v>432</v>
      </c>
      <c r="SQP48" s="612" t="s">
        <v>898</v>
      </c>
      <c r="SQQ48" s="612" t="s">
        <v>432</v>
      </c>
      <c r="SQR48" s="612" t="s">
        <v>898</v>
      </c>
      <c r="SQS48" s="612" t="s">
        <v>432</v>
      </c>
      <c r="SQT48" s="612" t="s">
        <v>898</v>
      </c>
      <c r="SQU48" s="612" t="s">
        <v>432</v>
      </c>
      <c r="SQV48" s="612" t="s">
        <v>898</v>
      </c>
      <c r="SQW48" s="612" t="s">
        <v>432</v>
      </c>
      <c r="SQX48" s="612" t="s">
        <v>898</v>
      </c>
      <c r="SQY48" s="612" t="s">
        <v>432</v>
      </c>
      <c r="SQZ48" s="612" t="s">
        <v>898</v>
      </c>
      <c r="SRA48" s="612" t="s">
        <v>432</v>
      </c>
      <c r="SRB48" s="612" t="s">
        <v>898</v>
      </c>
      <c r="SRC48" s="612" t="s">
        <v>432</v>
      </c>
      <c r="SRD48" s="612" t="s">
        <v>898</v>
      </c>
      <c r="SRE48" s="612" t="s">
        <v>432</v>
      </c>
      <c r="SRF48" s="612" t="s">
        <v>898</v>
      </c>
      <c r="SRG48" s="612" t="s">
        <v>432</v>
      </c>
      <c r="SRH48" s="612" t="s">
        <v>898</v>
      </c>
      <c r="SRI48" s="612" t="s">
        <v>432</v>
      </c>
      <c r="SRJ48" s="612" t="s">
        <v>898</v>
      </c>
      <c r="SRK48" s="612" t="s">
        <v>432</v>
      </c>
      <c r="SRL48" s="612" t="s">
        <v>898</v>
      </c>
      <c r="SRM48" s="612" t="s">
        <v>432</v>
      </c>
      <c r="SRN48" s="612" t="s">
        <v>898</v>
      </c>
      <c r="SRO48" s="612" t="s">
        <v>432</v>
      </c>
      <c r="SRP48" s="612" t="s">
        <v>898</v>
      </c>
      <c r="SRQ48" s="612" t="s">
        <v>432</v>
      </c>
      <c r="SRR48" s="612" t="s">
        <v>898</v>
      </c>
      <c r="SRS48" s="612" t="s">
        <v>432</v>
      </c>
      <c r="SRT48" s="612" t="s">
        <v>898</v>
      </c>
      <c r="SRU48" s="612" t="s">
        <v>432</v>
      </c>
      <c r="SRV48" s="612" t="s">
        <v>898</v>
      </c>
      <c r="SRW48" s="612" t="s">
        <v>432</v>
      </c>
      <c r="SRX48" s="612" t="s">
        <v>898</v>
      </c>
      <c r="SRY48" s="612" t="s">
        <v>432</v>
      </c>
      <c r="SRZ48" s="612" t="s">
        <v>898</v>
      </c>
      <c r="SSA48" s="612" t="s">
        <v>432</v>
      </c>
      <c r="SSB48" s="612" t="s">
        <v>898</v>
      </c>
      <c r="SSC48" s="612" t="s">
        <v>432</v>
      </c>
      <c r="SSD48" s="612" t="s">
        <v>898</v>
      </c>
      <c r="SSE48" s="612" t="s">
        <v>432</v>
      </c>
      <c r="SSF48" s="612" t="s">
        <v>898</v>
      </c>
      <c r="SSG48" s="612" t="s">
        <v>432</v>
      </c>
      <c r="SSH48" s="612" t="s">
        <v>898</v>
      </c>
      <c r="SSI48" s="612" t="s">
        <v>432</v>
      </c>
      <c r="SSJ48" s="612" t="s">
        <v>898</v>
      </c>
      <c r="SSK48" s="612" t="s">
        <v>432</v>
      </c>
      <c r="SSL48" s="612" t="s">
        <v>898</v>
      </c>
      <c r="SSM48" s="612" t="s">
        <v>432</v>
      </c>
      <c r="SSN48" s="612" t="s">
        <v>898</v>
      </c>
      <c r="SSO48" s="612" t="s">
        <v>432</v>
      </c>
      <c r="SSP48" s="612" t="s">
        <v>898</v>
      </c>
      <c r="SSQ48" s="612" t="s">
        <v>432</v>
      </c>
      <c r="SSR48" s="612" t="s">
        <v>898</v>
      </c>
      <c r="SSS48" s="612" t="s">
        <v>432</v>
      </c>
      <c r="SST48" s="612" t="s">
        <v>898</v>
      </c>
      <c r="SSU48" s="612" t="s">
        <v>432</v>
      </c>
      <c r="SSV48" s="612" t="s">
        <v>898</v>
      </c>
      <c r="SSW48" s="612" t="s">
        <v>432</v>
      </c>
      <c r="SSX48" s="612" t="s">
        <v>898</v>
      </c>
      <c r="SSY48" s="612" t="s">
        <v>432</v>
      </c>
      <c r="SSZ48" s="612" t="s">
        <v>898</v>
      </c>
      <c r="STA48" s="612" t="s">
        <v>432</v>
      </c>
      <c r="STB48" s="612" t="s">
        <v>898</v>
      </c>
      <c r="STC48" s="612" t="s">
        <v>432</v>
      </c>
      <c r="STD48" s="612" t="s">
        <v>898</v>
      </c>
      <c r="STE48" s="612" t="s">
        <v>432</v>
      </c>
      <c r="STF48" s="612" t="s">
        <v>898</v>
      </c>
      <c r="STG48" s="612" t="s">
        <v>432</v>
      </c>
      <c r="STH48" s="612" t="s">
        <v>898</v>
      </c>
      <c r="STI48" s="612" t="s">
        <v>432</v>
      </c>
      <c r="STJ48" s="612" t="s">
        <v>898</v>
      </c>
      <c r="STK48" s="612" t="s">
        <v>432</v>
      </c>
      <c r="STL48" s="612" t="s">
        <v>898</v>
      </c>
      <c r="STM48" s="612" t="s">
        <v>432</v>
      </c>
      <c r="STN48" s="612" t="s">
        <v>898</v>
      </c>
      <c r="STO48" s="612" t="s">
        <v>432</v>
      </c>
      <c r="STP48" s="612" t="s">
        <v>898</v>
      </c>
      <c r="STQ48" s="612" t="s">
        <v>432</v>
      </c>
      <c r="STR48" s="612" t="s">
        <v>898</v>
      </c>
      <c r="STS48" s="612" t="s">
        <v>432</v>
      </c>
      <c r="STT48" s="612" t="s">
        <v>898</v>
      </c>
      <c r="STU48" s="612" t="s">
        <v>432</v>
      </c>
      <c r="STV48" s="612" t="s">
        <v>898</v>
      </c>
      <c r="STW48" s="612" t="s">
        <v>432</v>
      </c>
      <c r="STX48" s="612" t="s">
        <v>898</v>
      </c>
      <c r="STY48" s="612" t="s">
        <v>432</v>
      </c>
      <c r="STZ48" s="612" t="s">
        <v>898</v>
      </c>
      <c r="SUA48" s="612" t="s">
        <v>432</v>
      </c>
      <c r="SUB48" s="612" t="s">
        <v>898</v>
      </c>
      <c r="SUC48" s="612" t="s">
        <v>432</v>
      </c>
      <c r="SUD48" s="612" t="s">
        <v>898</v>
      </c>
      <c r="SUE48" s="612" t="s">
        <v>432</v>
      </c>
      <c r="SUF48" s="612" t="s">
        <v>898</v>
      </c>
      <c r="SUG48" s="612" t="s">
        <v>432</v>
      </c>
      <c r="SUH48" s="612" t="s">
        <v>898</v>
      </c>
      <c r="SUI48" s="612" t="s">
        <v>432</v>
      </c>
      <c r="SUJ48" s="612" t="s">
        <v>898</v>
      </c>
      <c r="SUK48" s="612" t="s">
        <v>432</v>
      </c>
      <c r="SUL48" s="612" t="s">
        <v>898</v>
      </c>
      <c r="SUM48" s="612" t="s">
        <v>432</v>
      </c>
      <c r="SUN48" s="612" t="s">
        <v>898</v>
      </c>
      <c r="SUO48" s="612" t="s">
        <v>432</v>
      </c>
      <c r="SUP48" s="612" t="s">
        <v>898</v>
      </c>
      <c r="SUQ48" s="612" t="s">
        <v>432</v>
      </c>
      <c r="SUR48" s="612" t="s">
        <v>898</v>
      </c>
      <c r="SUS48" s="612" t="s">
        <v>432</v>
      </c>
      <c r="SUT48" s="612" t="s">
        <v>898</v>
      </c>
      <c r="SUU48" s="612" t="s">
        <v>432</v>
      </c>
      <c r="SUV48" s="612" t="s">
        <v>898</v>
      </c>
      <c r="SUW48" s="612" t="s">
        <v>432</v>
      </c>
      <c r="SUX48" s="612" t="s">
        <v>898</v>
      </c>
      <c r="SUY48" s="612" t="s">
        <v>432</v>
      </c>
      <c r="SUZ48" s="612" t="s">
        <v>898</v>
      </c>
      <c r="SVA48" s="612" t="s">
        <v>432</v>
      </c>
      <c r="SVB48" s="612" t="s">
        <v>898</v>
      </c>
      <c r="SVC48" s="612" t="s">
        <v>432</v>
      </c>
      <c r="SVD48" s="612" t="s">
        <v>898</v>
      </c>
      <c r="SVE48" s="612" t="s">
        <v>432</v>
      </c>
      <c r="SVF48" s="612" t="s">
        <v>898</v>
      </c>
      <c r="SVG48" s="612" t="s">
        <v>432</v>
      </c>
      <c r="SVH48" s="612" t="s">
        <v>898</v>
      </c>
      <c r="SVI48" s="612" t="s">
        <v>432</v>
      </c>
      <c r="SVJ48" s="612" t="s">
        <v>898</v>
      </c>
      <c r="SVK48" s="612" t="s">
        <v>432</v>
      </c>
      <c r="SVL48" s="612" t="s">
        <v>898</v>
      </c>
      <c r="SVM48" s="612" t="s">
        <v>432</v>
      </c>
      <c r="SVN48" s="612" t="s">
        <v>898</v>
      </c>
      <c r="SVO48" s="612" t="s">
        <v>432</v>
      </c>
      <c r="SVP48" s="612" t="s">
        <v>898</v>
      </c>
      <c r="SVQ48" s="612" t="s">
        <v>432</v>
      </c>
      <c r="SVR48" s="612" t="s">
        <v>898</v>
      </c>
      <c r="SVS48" s="612" t="s">
        <v>432</v>
      </c>
      <c r="SVT48" s="612" t="s">
        <v>898</v>
      </c>
      <c r="SVU48" s="612" t="s">
        <v>432</v>
      </c>
      <c r="SVV48" s="612" t="s">
        <v>898</v>
      </c>
      <c r="SVW48" s="612" t="s">
        <v>432</v>
      </c>
      <c r="SVX48" s="612" t="s">
        <v>898</v>
      </c>
      <c r="SVY48" s="612" t="s">
        <v>432</v>
      </c>
      <c r="SVZ48" s="612" t="s">
        <v>898</v>
      </c>
      <c r="SWA48" s="612" t="s">
        <v>432</v>
      </c>
      <c r="SWB48" s="612" t="s">
        <v>898</v>
      </c>
      <c r="SWC48" s="612" t="s">
        <v>432</v>
      </c>
      <c r="SWD48" s="612" t="s">
        <v>898</v>
      </c>
      <c r="SWE48" s="612" t="s">
        <v>432</v>
      </c>
      <c r="SWF48" s="612" t="s">
        <v>898</v>
      </c>
      <c r="SWG48" s="612" t="s">
        <v>432</v>
      </c>
      <c r="SWH48" s="612" t="s">
        <v>898</v>
      </c>
      <c r="SWI48" s="612" t="s">
        <v>432</v>
      </c>
      <c r="SWJ48" s="612" t="s">
        <v>898</v>
      </c>
      <c r="SWK48" s="612" t="s">
        <v>432</v>
      </c>
      <c r="SWL48" s="612" t="s">
        <v>898</v>
      </c>
      <c r="SWM48" s="612" t="s">
        <v>432</v>
      </c>
      <c r="SWN48" s="612" t="s">
        <v>898</v>
      </c>
      <c r="SWO48" s="612" t="s">
        <v>432</v>
      </c>
      <c r="SWP48" s="612" t="s">
        <v>898</v>
      </c>
      <c r="SWQ48" s="612" t="s">
        <v>432</v>
      </c>
      <c r="SWR48" s="612" t="s">
        <v>898</v>
      </c>
      <c r="SWS48" s="612" t="s">
        <v>432</v>
      </c>
      <c r="SWT48" s="612" t="s">
        <v>898</v>
      </c>
      <c r="SWU48" s="612" t="s">
        <v>432</v>
      </c>
      <c r="SWV48" s="612" t="s">
        <v>898</v>
      </c>
      <c r="SWW48" s="612" t="s">
        <v>432</v>
      </c>
      <c r="SWX48" s="612" t="s">
        <v>898</v>
      </c>
      <c r="SWY48" s="612" t="s">
        <v>432</v>
      </c>
      <c r="SWZ48" s="612" t="s">
        <v>898</v>
      </c>
      <c r="SXA48" s="612" t="s">
        <v>432</v>
      </c>
      <c r="SXB48" s="612" t="s">
        <v>898</v>
      </c>
      <c r="SXC48" s="612" t="s">
        <v>432</v>
      </c>
      <c r="SXD48" s="612" t="s">
        <v>898</v>
      </c>
      <c r="SXE48" s="612" t="s">
        <v>432</v>
      </c>
      <c r="SXF48" s="612" t="s">
        <v>898</v>
      </c>
      <c r="SXG48" s="612" t="s">
        <v>432</v>
      </c>
      <c r="SXH48" s="612" t="s">
        <v>898</v>
      </c>
      <c r="SXI48" s="612" t="s">
        <v>432</v>
      </c>
      <c r="SXJ48" s="612" t="s">
        <v>898</v>
      </c>
      <c r="SXK48" s="612" t="s">
        <v>432</v>
      </c>
      <c r="SXL48" s="612" t="s">
        <v>898</v>
      </c>
      <c r="SXM48" s="612" t="s">
        <v>432</v>
      </c>
      <c r="SXN48" s="612" t="s">
        <v>898</v>
      </c>
      <c r="SXO48" s="612" t="s">
        <v>432</v>
      </c>
      <c r="SXP48" s="612" t="s">
        <v>898</v>
      </c>
      <c r="SXQ48" s="612" t="s">
        <v>432</v>
      </c>
      <c r="SXR48" s="612" t="s">
        <v>898</v>
      </c>
      <c r="SXS48" s="612" t="s">
        <v>432</v>
      </c>
      <c r="SXT48" s="612" t="s">
        <v>898</v>
      </c>
      <c r="SXU48" s="612" t="s">
        <v>432</v>
      </c>
      <c r="SXV48" s="612" t="s">
        <v>898</v>
      </c>
      <c r="SXW48" s="612" t="s">
        <v>432</v>
      </c>
      <c r="SXX48" s="612" t="s">
        <v>898</v>
      </c>
      <c r="SXY48" s="612" t="s">
        <v>432</v>
      </c>
      <c r="SXZ48" s="612" t="s">
        <v>898</v>
      </c>
      <c r="SYA48" s="612" t="s">
        <v>432</v>
      </c>
      <c r="SYB48" s="612" t="s">
        <v>898</v>
      </c>
      <c r="SYC48" s="612" t="s">
        <v>432</v>
      </c>
      <c r="SYD48" s="612" t="s">
        <v>898</v>
      </c>
      <c r="SYE48" s="612" t="s">
        <v>432</v>
      </c>
      <c r="SYF48" s="612" t="s">
        <v>898</v>
      </c>
      <c r="SYG48" s="612" t="s">
        <v>432</v>
      </c>
      <c r="SYH48" s="612" t="s">
        <v>898</v>
      </c>
      <c r="SYI48" s="612" t="s">
        <v>432</v>
      </c>
      <c r="SYJ48" s="612" t="s">
        <v>898</v>
      </c>
      <c r="SYK48" s="612" t="s">
        <v>432</v>
      </c>
      <c r="SYL48" s="612" t="s">
        <v>898</v>
      </c>
      <c r="SYM48" s="612" t="s">
        <v>432</v>
      </c>
      <c r="SYN48" s="612" t="s">
        <v>898</v>
      </c>
      <c r="SYO48" s="612" t="s">
        <v>432</v>
      </c>
      <c r="SYP48" s="612" t="s">
        <v>898</v>
      </c>
      <c r="SYQ48" s="612" t="s">
        <v>432</v>
      </c>
      <c r="SYR48" s="612" t="s">
        <v>898</v>
      </c>
      <c r="SYS48" s="612" t="s">
        <v>432</v>
      </c>
      <c r="SYT48" s="612" t="s">
        <v>898</v>
      </c>
      <c r="SYU48" s="612" t="s">
        <v>432</v>
      </c>
      <c r="SYV48" s="612" t="s">
        <v>898</v>
      </c>
      <c r="SYW48" s="612" t="s">
        <v>432</v>
      </c>
      <c r="SYX48" s="612" t="s">
        <v>898</v>
      </c>
      <c r="SYY48" s="612" t="s">
        <v>432</v>
      </c>
      <c r="SYZ48" s="612" t="s">
        <v>898</v>
      </c>
      <c r="SZA48" s="612" t="s">
        <v>432</v>
      </c>
      <c r="SZB48" s="612" t="s">
        <v>898</v>
      </c>
      <c r="SZC48" s="612" t="s">
        <v>432</v>
      </c>
      <c r="SZD48" s="612" t="s">
        <v>898</v>
      </c>
      <c r="SZE48" s="612" t="s">
        <v>432</v>
      </c>
      <c r="SZF48" s="612" t="s">
        <v>898</v>
      </c>
      <c r="SZG48" s="612" t="s">
        <v>432</v>
      </c>
      <c r="SZH48" s="612" t="s">
        <v>898</v>
      </c>
      <c r="SZI48" s="612" t="s">
        <v>432</v>
      </c>
      <c r="SZJ48" s="612" t="s">
        <v>898</v>
      </c>
      <c r="SZK48" s="612" t="s">
        <v>432</v>
      </c>
      <c r="SZL48" s="612" t="s">
        <v>898</v>
      </c>
      <c r="SZM48" s="612" t="s">
        <v>432</v>
      </c>
      <c r="SZN48" s="612" t="s">
        <v>898</v>
      </c>
      <c r="SZO48" s="612" t="s">
        <v>432</v>
      </c>
      <c r="SZP48" s="612" t="s">
        <v>898</v>
      </c>
      <c r="SZQ48" s="612" t="s">
        <v>432</v>
      </c>
      <c r="SZR48" s="612" t="s">
        <v>898</v>
      </c>
      <c r="SZS48" s="612" t="s">
        <v>432</v>
      </c>
      <c r="SZT48" s="612" t="s">
        <v>898</v>
      </c>
      <c r="SZU48" s="612" t="s">
        <v>432</v>
      </c>
      <c r="SZV48" s="612" t="s">
        <v>898</v>
      </c>
      <c r="SZW48" s="612" t="s">
        <v>432</v>
      </c>
      <c r="SZX48" s="612" t="s">
        <v>898</v>
      </c>
      <c r="SZY48" s="612" t="s">
        <v>432</v>
      </c>
      <c r="SZZ48" s="612" t="s">
        <v>898</v>
      </c>
      <c r="TAA48" s="612" t="s">
        <v>432</v>
      </c>
      <c r="TAB48" s="612" t="s">
        <v>898</v>
      </c>
      <c r="TAC48" s="612" t="s">
        <v>432</v>
      </c>
      <c r="TAD48" s="612" t="s">
        <v>898</v>
      </c>
      <c r="TAE48" s="612" t="s">
        <v>432</v>
      </c>
      <c r="TAF48" s="612" t="s">
        <v>898</v>
      </c>
      <c r="TAG48" s="612" t="s">
        <v>432</v>
      </c>
      <c r="TAH48" s="612" t="s">
        <v>898</v>
      </c>
      <c r="TAI48" s="612" t="s">
        <v>432</v>
      </c>
      <c r="TAJ48" s="612" t="s">
        <v>898</v>
      </c>
      <c r="TAK48" s="612" t="s">
        <v>432</v>
      </c>
      <c r="TAL48" s="612" t="s">
        <v>898</v>
      </c>
      <c r="TAM48" s="612" t="s">
        <v>432</v>
      </c>
      <c r="TAN48" s="612" t="s">
        <v>898</v>
      </c>
      <c r="TAO48" s="612" t="s">
        <v>432</v>
      </c>
      <c r="TAP48" s="612" t="s">
        <v>898</v>
      </c>
      <c r="TAQ48" s="612" t="s">
        <v>432</v>
      </c>
      <c r="TAR48" s="612" t="s">
        <v>898</v>
      </c>
      <c r="TAS48" s="612" t="s">
        <v>432</v>
      </c>
      <c r="TAT48" s="612" t="s">
        <v>898</v>
      </c>
      <c r="TAU48" s="612" t="s">
        <v>432</v>
      </c>
      <c r="TAV48" s="612" t="s">
        <v>898</v>
      </c>
      <c r="TAW48" s="612" t="s">
        <v>432</v>
      </c>
      <c r="TAX48" s="612" t="s">
        <v>898</v>
      </c>
      <c r="TAY48" s="612" t="s">
        <v>432</v>
      </c>
      <c r="TAZ48" s="612" t="s">
        <v>898</v>
      </c>
      <c r="TBA48" s="612" t="s">
        <v>432</v>
      </c>
      <c r="TBB48" s="612" t="s">
        <v>898</v>
      </c>
      <c r="TBC48" s="612" t="s">
        <v>432</v>
      </c>
      <c r="TBD48" s="612" t="s">
        <v>898</v>
      </c>
      <c r="TBE48" s="612" t="s">
        <v>432</v>
      </c>
      <c r="TBF48" s="612" t="s">
        <v>898</v>
      </c>
      <c r="TBG48" s="612" t="s">
        <v>432</v>
      </c>
      <c r="TBH48" s="612" t="s">
        <v>898</v>
      </c>
      <c r="TBI48" s="612" t="s">
        <v>432</v>
      </c>
      <c r="TBJ48" s="612" t="s">
        <v>898</v>
      </c>
      <c r="TBK48" s="612" t="s">
        <v>432</v>
      </c>
      <c r="TBL48" s="612" t="s">
        <v>898</v>
      </c>
      <c r="TBM48" s="612" t="s">
        <v>432</v>
      </c>
      <c r="TBN48" s="612" t="s">
        <v>898</v>
      </c>
      <c r="TBO48" s="612" t="s">
        <v>432</v>
      </c>
      <c r="TBP48" s="612" t="s">
        <v>898</v>
      </c>
      <c r="TBQ48" s="612" t="s">
        <v>432</v>
      </c>
      <c r="TBR48" s="612" t="s">
        <v>898</v>
      </c>
      <c r="TBS48" s="612" t="s">
        <v>432</v>
      </c>
      <c r="TBT48" s="612" t="s">
        <v>898</v>
      </c>
      <c r="TBU48" s="612" t="s">
        <v>432</v>
      </c>
      <c r="TBV48" s="612" t="s">
        <v>898</v>
      </c>
      <c r="TBW48" s="612" t="s">
        <v>432</v>
      </c>
      <c r="TBX48" s="612" t="s">
        <v>898</v>
      </c>
      <c r="TBY48" s="612" t="s">
        <v>432</v>
      </c>
      <c r="TBZ48" s="612" t="s">
        <v>898</v>
      </c>
      <c r="TCA48" s="612" t="s">
        <v>432</v>
      </c>
      <c r="TCB48" s="612" t="s">
        <v>898</v>
      </c>
      <c r="TCC48" s="612" t="s">
        <v>432</v>
      </c>
      <c r="TCD48" s="612" t="s">
        <v>898</v>
      </c>
      <c r="TCE48" s="612" t="s">
        <v>432</v>
      </c>
      <c r="TCF48" s="612" t="s">
        <v>898</v>
      </c>
      <c r="TCG48" s="612" t="s">
        <v>432</v>
      </c>
      <c r="TCH48" s="612" t="s">
        <v>898</v>
      </c>
      <c r="TCI48" s="612" t="s">
        <v>432</v>
      </c>
      <c r="TCJ48" s="612" t="s">
        <v>898</v>
      </c>
      <c r="TCK48" s="612" t="s">
        <v>432</v>
      </c>
      <c r="TCL48" s="612" t="s">
        <v>898</v>
      </c>
      <c r="TCM48" s="612" t="s">
        <v>432</v>
      </c>
      <c r="TCN48" s="612" t="s">
        <v>898</v>
      </c>
      <c r="TCO48" s="612" t="s">
        <v>432</v>
      </c>
      <c r="TCP48" s="612" t="s">
        <v>898</v>
      </c>
      <c r="TCQ48" s="612" t="s">
        <v>432</v>
      </c>
      <c r="TCR48" s="612" t="s">
        <v>898</v>
      </c>
      <c r="TCS48" s="612" t="s">
        <v>432</v>
      </c>
      <c r="TCT48" s="612" t="s">
        <v>898</v>
      </c>
      <c r="TCU48" s="612" t="s">
        <v>432</v>
      </c>
      <c r="TCV48" s="612" t="s">
        <v>898</v>
      </c>
      <c r="TCW48" s="612" t="s">
        <v>432</v>
      </c>
      <c r="TCX48" s="612" t="s">
        <v>898</v>
      </c>
      <c r="TCY48" s="612" t="s">
        <v>432</v>
      </c>
      <c r="TCZ48" s="612" t="s">
        <v>898</v>
      </c>
      <c r="TDA48" s="612" t="s">
        <v>432</v>
      </c>
      <c r="TDB48" s="612" t="s">
        <v>898</v>
      </c>
      <c r="TDC48" s="612" t="s">
        <v>432</v>
      </c>
      <c r="TDD48" s="612" t="s">
        <v>898</v>
      </c>
      <c r="TDE48" s="612" t="s">
        <v>432</v>
      </c>
      <c r="TDF48" s="612" t="s">
        <v>898</v>
      </c>
      <c r="TDG48" s="612" t="s">
        <v>432</v>
      </c>
      <c r="TDH48" s="612" t="s">
        <v>898</v>
      </c>
      <c r="TDI48" s="612" t="s">
        <v>432</v>
      </c>
      <c r="TDJ48" s="612" t="s">
        <v>898</v>
      </c>
      <c r="TDK48" s="612" t="s">
        <v>432</v>
      </c>
      <c r="TDL48" s="612" t="s">
        <v>898</v>
      </c>
      <c r="TDM48" s="612" t="s">
        <v>432</v>
      </c>
      <c r="TDN48" s="612" t="s">
        <v>898</v>
      </c>
      <c r="TDO48" s="612" t="s">
        <v>432</v>
      </c>
      <c r="TDP48" s="612" t="s">
        <v>898</v>
      </c>
      <c r="TDQ48" s="612" t="s">
        <v>432</v>
      </c>
      <c r="TDR48" s="612" t="s">
        <v>898</v>
      </c>
      <c r="TDS48" s="612" t="s">
        <v>432</v>
      </c>
      <c r="TDT48" s="612" t="s">
        <v>898</v>
      </c>
      <c r="TDU48" s="612" t="s">
        <v>432</v>
      </c>
      <c r="TDV48" s="612" t="s">
        <v>898</v>
      </c>
      <c r="TDW48" s="612" t="s">
        <v>432</v>
      </c>
      <c r="TDX48" s="612" t="s">
        <v>898</v>
      </c>
      <c r="TDY48" s="612" t="s">
        <v>432</v>
      </c>
      <c r="TDZ48" s="612" t="s">
        <v>898</v>
      </c>
      <c r="TEA48" s="612" t="s">
        <v>432</v>
      </c>
      <c r="TEB48" s="612" t="s">
        <v>898</v>
      </c>
      <c r="TEC48" s="612" t="s">
        <v>432</v>
      </c>
      <c r="TED48" s="612" t="s">
        <v>898</v>
      </c>
      <c r="TEE48" s="612" t="s">
        <v>432</v>
      </c>
      <c r="TEF48" s="612" t="s">
        <v>898</v>
      </c>
      <c r="TEG48" s="612" t="s">
        <v>432</v>
      </c>
      <c r="TEH48" s="612" t="s">
        <v>898</v>
      </c>
      <c r="TEI48" s="612" t="s">
        <v>432</v>
      </c>
      <c r="TEJ48" s="612" t="s">
        <v>898</v>
      </c>
      <c r="TEK48" s="612" t="s">
        <v>432</v>
      </c>
      <c r="TEL48" s="612" t="s">
        <v>898</v>
      </c>
      <c r="TEM48" s="612" t="s">
        <v>432</v>
      </c>
      <c r="TEN48" s="612" t="s">
        <v>898</v>
      </c>
      <c r="TEO48" s="612" t="s">
        <v>432</v>
      </c>
      <c r="TEP48" s="612" t="s">
        <v>898</v>
      </c>
      <c r="TEQ48" s="612" t="s">
        <v>432</v>
      </c>
      <c r="TER48" s="612" t="s">
        <v>898</v>
      </c>
      <c r="TES48" s="612" t="s">
        <v>432</v>
      </c>
      <c r="TET48" s="612" t="s">
        <v>898</v>
      </c>
      <c r="TEU48" s="612" t="s">
        <v>432</v>
      </c>
      <c r="TEV48" s="612" t="s">
        <v>898</v>
      </c>
      <c r="TEW48" s="612" t="s">
        <v>432</v>
      </c>
      <c r="TEX48" s="612" t="s">
        <v>898</v>
      </c>
      <c r="TEY48" s="612" t="s">
        <v>432</v>
      </c>
      <c r="TEZ48" s="612" t="s">
        <v>898</v>
      </c>
      <c r="TFA48" s="612" t="s">
        <v>432</v>
      </c>
      <c r="TFB48" s="612" t="s">
        <v>898</v>
      </c>
      <c r="TFC48" s="612" t="s">
        <v>432</v>
      </c>
      <c r="TFD48" s="612" t="s">
        <v>898</v>
      </c>
      <c r="TFE48" s="612" t="s">
        <v>432</v>
      </c>
      <c r="TFF48" s="612" t="s">
        <v>898</v>
      </c>
      <c r="TFG48" s="612" t="s">
        <v>432</v>
      </c>
      <c r="TFH48" s="612" t="s">
        <v>898</v>
      </c>
      <c r="TFI48" s="612" t="s">
        <v>432</v>
      </c>
      <c r="TFJ48" s="612" t="s">
        <v>898</v>
      </c>
      <c r="TFK48" s="612" t="s">
        <v>432</v>
      </c>
      <c r="TFL48" s="612" t="s">
        <v>898</v>
      </c>
      <c r="TFM48" s="612" t="s">
        <v>432</v>
      </c>
      <c r="TFN48" s="612" t="s">
        <v>898</v>
      </c>
      <c r="TFO48" s="612" t="s">
        <v>432</v>
      </c>
      <c r="TFP48" s="612" t="s">
        <v>898</v>
      </c>
      <c r="TFQ48" s="612" t="s">
        <v>432</v>
      </c>
      <c r="TFR48" s="612" t="s">
        <v>898</v>
      </c>
      <c r="TFS48" s="612" t="s">
        <v>432</v>
      </c>
      <c r="TFT48" s="612" t="s">
        <v>898</v>
      </c>
      <c r="TFU48" s="612" t="s">
        <v>432</v>
      </c>
      <c r="TFV48" s="612" t="s">
        <v>898</v>
      </c>
      <c r="TFW48" s="612" t="s">
        <v>432</v>
      </c>
      <c r="TFX48" s="612" t="s">
        <v>898</v>
      </c>
      <c r="TFY48" s="612" t="s">
        <v>432</v>
      </c>
      <c r="TFZ48" s="612" t="s">
        <v>898</v>
      </c>
      <c r="TGA48" s="612" t="s">
        <v>432</v>
      </c>
      <c r="TGB48" s="612" t="s">
        <v>898</v>
      </c>
      <c r="TGC48" s="612" t="s">
        <v>432</v>
      </c>
      <c r="TGD48" s="612" t="s">
        <v>898</v>
      </c>
      <c r="TGE48" s="612" t="s">
        <v>432</v>
      </c>
      <c r="TGF48" s="612" t="s">
        <v>898</v>
      </c>
      <c r="TGG48" s="612" t="s">
        <v>432</v>
      </c>
      <c r="TGH48" s="612" t="s">
        <v>898</v>
      </c>
      <c r="TGI48" s="612" t="s">
        <v>432</v>
      </c>
      <c r="TGJ48" s="612" t="s">
        <v>898</v>
      </c>
      <c r="TGK48" s="612" t="s">
        <v>432</v>
      </c>
      <c r="TGL48" s="612" t="s">
        <v>898</v>
      </c>
      <c r="TGM48" s="612" t="s">
        <v>432</v>
      </c>
      <c r="TGN48" s="612" t="s">
        <v>898</v>
      </c>
      <c r="TGO48" s="612" t="s">
        <v>432</v>
      </c>
      <c r="TGP48" s="612" t="s">
        <v>898</v>
      </c>
      <c r="TGQ48" s="612" t="s">
        <v>432</v>
      </c>
      <c r="TGR48" s="612" t="s">
        <v>898</v>
      </c>
      <c r="TGS48" s="612" t="s">
        <v>432</v>
      </c>
      <c r="TGT48" s="612" t="s">
        <v>898</v>
      </c>
      <c r="TGU48" s="612" t="s">
        <v>432</v>
      </c>
      <c r="TGV48" s="612" t="s">
        <v>898</v>
      </c>
      <c r="TGW48" s="612" t="s">
        <v>432</v>
      </c>
      <c r="TGX48" s="612" t="s">
        <v>898</v>
      </c>
      <c r="TGY48" s="612" t="s">
        <v>432</v>
      </c>
      <c r="TGZ48" s="612" t="s">
        <v>898</v>
      </c>
      <c r="THA48" s="612" t="s">
        <v>432</v>
      </c>
      <c r="THB48" s="612" t="s">
        <v>898</v>
      </c>
      <c r="THC48" s="612" t="s">
        <v>432</v>
      </c>
      <c r="THD48" s="612" t="s">
        <v>898</v>
      </c>
      <c r="THE48" s="612" t="s">
        <v>432</v>
      </c>
      <c r="THF48" s="612" t="s">
        <v>898</v>
      </c>
      <c r="THG48" s="612" t="s">
        <v>432</v>
      </c>
      <c r="THH48" s="612" t="s">
        <v>898</v>
      </c>
      <c r="THI48" s="612" t="s">
        <v>432</v>
      </c>
      <c r="THJ48" s="612" t="s">
        <v>898</v>
      </c>
      <c r="THK48" s="612" t="s">
        <v>432</v>
      </c>
      <c r="THL48" s="612" t="s">
        <v>898</v>
      </c>
      <c r="THM48" s="612" t="s">
        <v>432</v>
      </c>
      <c r="THN48" s="612" t="s">
        <v>898</v>
      </c>
      <c r="THO48" s="612" t="s">
        <v>432</v>
      </c>
      <c r="THP48" s="612" t="s">
        <v>898</v>
      </c>
      <c r="THQ48" s="612" t="s">
        <v>432</v>
      </c>
      <c r="THR48" s="612" t="s">
        <v>898</v>
      </c>
      <c r="THS48" s="612" t="s">
        <v>432</v>
      </c>
      <c r="THT48" s="612" t="s">
        <v>898</v>
      </c>
      <c r="THU48" s="612" t="s">
        <v>432</v>
      </c>
      <c r="THV48" s="612" t="s">
        <v>898</v>
      </c>
      <c r="THW48" s="612" t="s">
        <v>432</v>
      </c>
      <c r="THX48" s="612" t="s">
        <v>898</v>
      </c>
      <c r="THY48" s="612" t="s">
        <v>432</v>
      </c>
      <c r="THZ48" s="612" t="s">
        <v>898</v>
      </c>
      <c r="TIA48" s="612" t="s">
        <v>432</v>
      </c>
      <c r="TIB48" s="612" t="s">
        <v>898</v>
      </c>
      <c r="TIC48" s="612" t="s">
        <v>432</v>
      </c>
      <c r="TID48" s="612" t="s">
        <v>898</v>
      </c>
      <c r="TIE48" s="612" t="s">
        <v>432</v>
      </c>
      <c r="TIF48" s="612" t="s">
        <v>898</v>
      </c>
      <c r="TIG48" s="612" t="s">
        <v>432</v>
      </c>
      <c r="TIH48" s="612" t="s">
        <v>898</v>
      </c>
      <c r="TII48" s="612" t="s">
        <v>432</v>
      </c>
      <c r="TIJ48" s="612" t="s">
        <v>898</v>
      </c>
      <c r="TIK48" s="612" t="s">
        <v>432</v>
      </c>
      <c r="TIL48" s="612" t="s">
        <v>898</v>
      </c>
      <c r="TIM48" s="612" t="s">
        <v>432</v>
      </c>
      <c r="TIN48" s="612" t="s">
        <v>898</v>
      </c>
      <c r="TIO48" s="612" t="s">
        <v>432</v>
      </c>
      <c r="TIP48" s="612" t="s">
        <v>898</v>
      </c>
      <c r="TIQ48" s="612" t="s">
        <v>432</v>
      </c>
      <c r="TIR48" s="612" t="s">
        <v>898</v>
      </c>
      <c r="TIS48" s="612" t="s">
        <v>432</v>
      </c>
      <c r="TIT48" s="612" t="s">
        <v>898</v>
      </c>
      <c r="TIU48" s="612" t="s">
        <v>432</v>
      </c>
      <c r="TIV48" s="612" t="s">
        <v>898</v>
      </c>
      <c r="TIW48" s="612" t="s">
        <v>432</v>
      </c>
      <c r="TIX48" s="612" t="s">
        <v>898</v>
      </c>
      <c r="TIY48" s="612" t="s">
        <v>432</v>
      </c>
      <c r="TIZ48" s="612" t="s">
        <v>898</v>
      </c>
      <c r="TJA48" s="612" t="s">
        <v>432</v>
      </c>
      <c r="TJB48" s="612" t="s">
        <v>898</v>
      </c>
      <c r="TJC48" s="612" t="s">
        <v>432</v>
      </c>
      <c r="TJD48" s="612" t="s">
        <v>898</v>
      </c>
      <c r="TJE48" s="612" t="s">
        <v>432</v>
      </c>
      <c r="TJF48" s="612" t="s">
        <v>898</v>
      </c>
      <c r="TJG48" s="612" t="s">
        <v>432</v>
      </c>
      <c r="TJH48" s="612" t="s">
        <v>898</v>
      </c>
      <c r="TJI48" s="612" t="s">
        <v>432</v>
      </c>
      <c r="TJJ48" s="612" t="s">
        <v>898</v>
      </c>
      <c r="TJK48" s="612" t="s">
        <v>432</v>
      </c>
      <c r="TJL48" s="612" t="s">
        <v>898</v>
      </c>
      <c r="TJM48" s="612" t="s">
        <v>432</v>
      </c>
      <c r="TJN48" s="612" t="s">
        <v>898</v>
      </c>
      <c r="TJO48" s="612" t="s">
        <v>432</v>
      </c>
      <c r="TJP48" s="612" t="s">
        <v>898</v>
      </c>
      <c r="TJQ48" s="612" t="s">
        <v>432</v>
      </c>
      <c r="TJR48" s="612" t="s">
        <v>898</v>
      </c>
      <c r="TJS48" s="612" t="s">
        <v>432</v>
      </c>
      <c r="TJT48" s="612" t="s">
        <v>898</v>
      </c>
      <c r="TJU48" s="612" t="s">
        <v>432</v>
      </c>
      <c r="TJV48" s="612" t="s">
        <v>898</v>
      </c>
      <c r="TJW48" s="612" t="s">
        <v>432</v>
      </c>
      <c r="TJX48" s="612" t="s">
        <v>898</v>
      </c>
      <c r="TJY48" s="612" t="s">
        <v>432</v>
      </c>
      <c r="TJZ48" s="612" t="s">
        <v>898</v>
      </c>
      <c r="TKA48" s="612" t="s">
        <v>432</v>
      </c>
      <c r="TKB48" s="612" t="s">
        <v>898</v>
      </c>
      <c r="TKC48" s="612" t="s">
        <v>432</v>
      </c>
      <c r="TKD48" s="612" t="s">
        <v>898</v>
      </c>
      <c r="TKE48" s="612" t="s">
        <v>432</v>
      </c>
      <c r="TKF48" s="612" t="s">
        <v>898</v>
      </c>
      <c r="TKG48" s="612" t="s">
        <v>432</v>
      </c>
      <c r="TKH48" s="612" t="s">
        <v>898</v>
      </c>
      <c r="TKI48" s="612" t="s">
        <v>432</v>
      </c>
      <c r="TKJ48" s="612" t="s">
        <v>898</v>
      </c>
      <c r="TKK48" s="612" t="s">
        <v>432</v>
      </c>
      <c r="TKL48" s="612" t="s">
        <v>898</v>
      </c>
      <c r="TKM48" s="612" t="s">
        <v>432</v>
      </c>
      <c r="TKN48" s="612" t="s">
        <v>898</v>
      </c>
      <c r="TKO48" s="612" t="s">
        <v>432</v>
      </c>
      <c r="TKP48" s="612" t="s">
        <v>898</v>
      </c>
      <c r="TKQ48" s="612" t="s">
        <v>432</v>
      </c>
      <c r="TKR48" s="612" t="s">
        <v>898</v>
      </c>
      <c r="TKS48" s="612" t="s">
        <v>432</v>
      </c>
      <c r="TKT48" s="612" t="s">
        <v>898</v>
      </c>
      <c r="TKU48" s="612" t="s">
        <v>432</v>
      </c>
      <c r="TKV48" s="612" t="s">
        <v>898</v>
      </c>
      <c r="TKW48" s="612" t="s">
        <v>432</v>
      </c>
      <c r="TKX48" s="612" t="s">
        <v>898</v>
      </c>
      <c r="TKY48" s="612" t="s">
        <v>432</v>
      </c>
      <c r="TKZ48" s="612" t="s">
        <v>898</v>
      </c>
      <c r="TLA48" s="612" t="s">
        <v>432</v>
      </c>
      <c r="TLB48" s="612" t="s">
        <v>898</v>
      </c>
      <c r="TLC48" s="612" t="s">
        <v>432</v>
      </c>
      <c r="TLD48" s="612" t="s">
        <v>898</v>
      </c>
      <c r="TLE48" s="612" t="s">
        <v>432</v>
      </c>
      <c r="TLF48" s="612" t="s">
        <v>898</v>
      </c>
      <c r="TLG48" s="612" t="s">
        <v>432</v>
      </c>
      <c r="TLH48" s="612" t="s">
        <v>898</v>
      </c>
      <c r="TLI48" s="612" t="s">
        <v>432</v>
      </c>
      <c r="TLJ48" s="612" t="s">
        <v>898</v>
      </c>
      <c r="TLK48" s="612" t="s">
        <v>432</v>
      </c>
      <c r="TLL48" s="612" t="s">
        <v>898</v>
      </c>
      <c r="TLM48" s="612" t="s">
        <v>432</v>
      </c>
      <c r="TLN48" s="612" t="s">
        <v>898</v>
      </c>
      <c r="TLO48" s="612" t="s">
        <v>432</v>
      </c>
      <c r="TLP48" s="612" t="s">
        <v>898</v>
      </c>
      <c r="TLQ48" s="612" t="s">
        <v>432</v>
      </c>
      <c r="TLR48" s="612" t="s">
        <v>898</v>
      </c>
      <c r="TLS48" s="612" t="s">
        <v>432</v>
      </c>
      <c r="TLT48" s="612" t="s">
        <v>898</v>
      </c>
      <c r="TLU48" s="612" t="s">
        <v>432</v>
      </c>
      <c r="TLV48" s="612" t="s">
        <v>898</v>
      </c>
      <c r="TLW48" s="612" t="s">
        <v>432</v>
      </c>
      <c r="TLX48" s="612" t="s">
        <v>898</v>
      </c>
      <c r="TLY48" s="612" t="s">
        <v>432</v>
      </c>
      <c r="TLZ48" s="612" t="s">
        <v>898</v>
      </c>
      <c r="TMA48" s="612" t="s">
        <v>432</v>
      </c>
      <c r="TMB48" s="612" t="s">
        <v>898</v>
      </c>
      <c r="TMC48" s="612" t="s">
        <v>432</v>
      </c>
      <c r="TMD48" s="612" t="s">
        <v>898</v>
      </c>
      <c r="TME48" s="612" t="s">
        <v>432</v>
      </c>
      <c r="TMF48" s="612" t="s">
        <v>898</v>
      </c>
      <c r="TMG48" s="612" t="s">
        <v>432</v>
      </c>
      <c r="TMH48" s="612" t="s">
        <v>898</v>
      </c>
      <c r="TMI48" s="612" t="s">
        <v>432</v>
      </c>
      <c r="TMJ48" s="612" t="s">
        <v>898</v>
      </c>
      <c r="TMK48" s="612" t="s">
        <v>432</v>
      </c>
      <c r="TML48" s="612" t="s">
        <v>898</v>
      </c>
      <c r="TMM48" s="612" t="s">
        <v>432</v>
      </c>
      <c r="TMN48" s="612" t="s">
        <v>898</v>
      </c>
      <c r="TMO48" s="612" t="s">
        <v>432</v>
      </c>
      <c r="TMP48" s="612" t="s">
        <v>898</v>
      </c>
      <c r="TMQ48" s="612" t="s">
        <v>432</v>
      </c>
      <c r="TMR48" s="612" t="s">
        <v>898</v>
      </c>
      <c r="TMS48" s="612" t="s">
        <v>432</v>
      </c>
      <c r="TMT48" s="612" t="s">
        <v>898</v>
      </c>
      <c r="TMU48" s="612" t="s">
        <v>432</v>
      </c>
      <c r="TMV48" s="612" t="s">
        <v>898</v>
      </c>
      <c r="TMW48" s="612" t="s">
        <v>432</v>
      </c>
      <c r="TMX48" s="612" t="s">
        <v>898</v>
      </c>
      <c r="TMY48" s="612" t="s">
        <v>432</v>
      </c>
      <c r="TMZ48" s="612" t="s">
        <v>898</v>
      </c>
      <c r="TNA48" s="612" t="s">
        <v>432</v>
      </c>
      <c r="TNB48" s="612" t="s">
        <v>898</v>
      </c>
      <c r="TNC48" s="612" t="s">
        <v>432</v>
      </c>
      <c r="TND48" s="612" t="s">
        <v>898</v>
      </c>
      <c r="TNE48" s="612" t="s">
        <v>432</v>
      </c>
      <c r="TNF48" s="612" t="s">
        <v>898</v>
      </c>
      <c r="TNG48" s="612" t="s">
        <v>432</v>
      </c>
      <c r="TNH48" s="612" t="s">
        <v>898</v>
      </c>
      <c r="TNI48" s="612" t="s">
        <v>432</v>
      </c>
      <c r="TNJ48" s="612" t="s">
        <v>898</v>
      </c>
      <c r="TNK48" s="612" t="s">
        <v>432</v>
      </c>
      <c r="TNL48" s="612" t="s">
        <v>898</v>
      </c>
      <c r="TNM48" s="612" t="s">
        <v>432</v>
      </c>
      <c r="TNN48" s="612" t="s">
        <v>898</v>
      </c>
      <c r="TNO48" s="612" t="s">
        <v>432</v>
      </c>
      <c r="TNP48" s="612" t="s">
        <v>898</v>
      </c>
      <c r="TNQ48" s="612" t="s">
        <v>432</v>
      </c>
      <c r="TNR48" s="612" t="s">
        <v>898</v>
      </c>
      <c r="TNS48" s="612" t="s">
        <v>432</v>
      </c>
      <c r="TNT48" s="612" t="s">
        <v>898</v>
      </c>
      <c r="TNU48" s="612" t="s">
        <v>432</v>
      </c>
      <c r="TNV48" s="612" t="s">
        <v>898</v>
      </c>
      <c r="TNW48" s="612" t="s">
        <v>432</v>
      </c>
      <c r="TNX48" s="612" t="s">
        <v>898</v>
      </c>
      <c r="TNY48" s="612" t="s">
        <v>432</v>
      </c>
      <c r="TNZ48" s="612" t="s">
        <v>898</v>
      </c>
      <c r="TOA48" s="612" t="s">
        <v>432</v>
      </c>
      <c r="TOB48" s="612" t="s">
        <v>898</v>
      </c>
      <c r="TOC48" s="612" t="s">
        <v>432</v>
      </c>
      <c r="TOD48" s="612" t="s">
        <v>898</v>
      </c>
      <c r="TOE48" s="612" t="s">
        <v>432</v>
      </c>
      <c r="TOF48" s="612" t="s">
        <v>898</v>
      </c>
      <c r="TOG48" s="612" t="s">
        <v>432</v>
      </c>
      <c r="TOH48" s="612" t="s">
        <v>898</v>
      </c>
      <c r="TOI48" s="612" t="s">
        <v>432</v>
      </c>
      <c r="TOJ48" s="612" t="s">
        <v>898</v>
      </c>
      <c r="TOK48" s="612" t="s">
        <v>432</v>
      </c>
      <c r="TOL48" s="612" t="s">
        <v>898</v>
      </c>
      <c r="TOM48" s="612" t="s">
        <v>432</v>
      </c>
      <c r="TON48" s="612" t="s">
        <v>898</v>
      </c>
      <c r="TOO48" s="612" t="s">
        <v>432</v>
      </c>
      <c r="TOP48" s="612" t="s">
        <v>898</v>
      </c>
      <c r="TOQ48" s="612" t="s">
        <v>432</v>
      </c>
      <c r="TOR48" s="612" t="s">
        <v>898</v>
      </c>
      <c r="TOS48" s="612" t="s">
        <v>432</v>
      </c>
      <c r="TOT48" s="612" t="s">
        <v>898</v>
      </c>
      <c r="TOU48" s="612" t="s">
        <v>432</v>
      </c>
      <c r="TOV48" s="612" t="s">
        <v>898</v>
      </c>
      <c r="TOW48" s="612" t="s">
        <v>432</v>
      </c>
      <c r="TOX48" s="612" t="s">
        <v>898</v>
      </c>
      <c r="TOY48" s="612" t="s">
        <v>432</v>
      </c>
      <c r="TOZ48" s="612" t="s">
        <v>898</v>
      </c>
      <c r="TPA48" s="612" t="s">
        <v>432</v>
      </c>
      <c r="TPB48" s="612" t="s">
        <v>898</v>
      </c>
      <c r="TPC48" s="612" t="s">
        <v>432</v>
      </c>
      <c r="TPD48" s="612" t="s">
        <v>898</v>
      </c>
      <c r="TPE48" s="612" t="s">
        <v>432</v>
      </c>
      <c r="TPF48" s="612" t="s">
        <v>898</v>
      </c>
      <c r="TPG48" s="612" t="s">
        <v>432</v>
      </c>
      <c r="TPH48" s="612" t="s">
        <v>898</v>
      </c>
      <c r="TPI48" s="612" t="s">
        <v>432</v>
      </c>
      <c r="TPJ48" s="612" t="s">
        <v>898</v>
      </c>
      <c r="TPK48" s="612" t="s">
        <v>432</v>
      </c>
      <c r="TPL48" s="612" t="s">
        <v>898</v>
      </c>
      <c r="TPM48" s="612" t="s">
        <v>432</v>
      </c>
      <c r="TPN48" s="612" t="s">
        <v>898</v>
      </c>
      <c r="TPO48" s="612" t="s">
        <v>432</v>
      </c>
      <c r="TPP48" s="612" t="s">
        <v>898</v>
      </c>
      <c r="TPQ48" s="612" t="s">
        <v>432</v>
      </c>
      <c r="TPR48" s="612" t="s">
        <v>898</v>
      </c>
      <c r="TPS48" s="612" t="s">
        <v>432</v>
      </c>
      <c r="TPT48" s="612" t="s">
        <v>898</v>
      </c>
      <c r="TPU48" s="612" t="s">
        <v>432</v>
      </c>
      <c r="TPV48" s="612" t="s">
        <v>898</v>
      </c>
      <c r="TPW48" s="612" t="s">
        <v>432</v>
      </c>
      <c r="TPX48" s="612" t="s">
        <v>898</v>
      </c>
      <c r="TPY48" s="612" t="s">
        <v>432</v>
      </c>
      <c r="TPZ48" s="612" t="s">
        <v>898</v>
      </c>
      <c r="TQA48" s="612" t="s">
        <v>432</v>
      </c>
      <c r="TQB48" s="612" t="s">
        <v>898</v>
      </c>
      <c r="TQC48" s="612" t="s">
        <v>432</v>
      </c>
      <c r="TQD48" s="612" t="s">
        <v>898</v>
      </c>
      <c r="TQE48" s="612" t="s">
        <v>432</v>
      </c>
      <c r="TQF48" s="612" t="s">
        <v>898</v>
      </c>
      <c r="TQG48" s="612" t="s">
        <v>432</v>
      </c>
      <c r="TQH48" s="612" t="s">
        <v>898</v>
      </c>
      <c r="TQI48" s="612" t="s">
        <v>432</v>
      </c>
      <c r="TQJ48" s="612" t="s">
        <v>898</v>
      </c>
      <c r="TQK48" s="612" t="s">
        <v>432</v>
      </c>
      <c r="TQL48" s="612" t="s">
        <v>898</v>
      </c>
      <c r="TQM48" s="612" t="s">
        <v>432</v>
      </c>
      <c r="TQN48" s="612" t="s">
        <v>898</v>
      </c>
      <c r="TQO48" s="612" t="s">
        <v>432</v>
      </c>
      <c r="TQP48" s="612" t="s">
        <v>898</v>
      </c>
      <c r="TQQ48" s="612" t="s">
        <v>432</v>
      </c>
      <c r="TQR48" s="612" t="s">
        <v>898</v>
      </c>
      <c r="TQS48" s="612" t="s">
        <v>432</v>
      </c>
      <c r="TQT48" s="612" t="s">
        <v>898</v>
      </c>
      <c r="TQU48" s="612" t="s">
        <v>432</v>
      </c>
      <c r="TQV48" s="612" t="s">
        <v>898</v>
      </c>
      <c r="TQW48" s="612" t="s">
        <v>432</v>
      </c>
      <c r="TQX48" s="612" t="s">
        <v>898</v>
      </c>
      <c r="TQY48" s="612" t="s">
        <v>432</v>
      </c>
      <c r="TQZ48" s="612" t="s">
        <v>898</v>
      </c>
      <c r="TRA48" s="612" t="s">
        <v>432</v>
      </c>
      <c r="TRB48" s="612" t="s">
        <v>898</v>
      </c>
      <c r="TRC48" s="612" t="s">
        <v>432</v>
      </c>
      <c r="TRD48" s="612" t="s">
        <v>898</v>
      </c>
      <c r="TRE48" s="612" t="s">
        <v>432</v>
      </c>
      <c r="TRF48" s="612" t="s">
        <v>898</v>
      </c>
      <c r="TRG48" s="612" t="s">
        <v>432</v>
      </c>
      <c r="TRH48" s="612" t="s">
        <v>898</v>
      </c>
      <c r="TRI48" s="612" t="s">
        <v>432</v>
      </c>
      <c r="TRJ48" s="612" t="s">
        <v>898</v>
      </c>
      <c r="TRK48" s="612" t="s">
        <v>432</v>
      </c>
      <c r="TRL48" s="612" t="s">
        <v>898</v>
      </c>
      <c r="TRM48" s="612" t="s">
        <v>432</v>
      </c>
      <c r="TRN48" s="612" t="s">
        <v>898</v>
      </c>
      <c r="TRO48" s="612" t="s">
        <v>432</v>
      </c>
      <c r="TRP48" s="612" t="s">
        <v>898</v>
      </c>
      <c r="TRQ48" s="612" t="s">
        <v>432</v>
      </c>
      <c r="TRR48" s="612" t="s">
        <v>898</v>
      </c>
      <c r="TRS48" s="612" t="s">
        <v>432</v>
      </c>
      <c r="TRT48" s="612" t="s">
        <v>898</v>
      </c>
      <c r="TRU48" s="612" t="s">
        <v>432</v>
      </c>
      <c r="TRV48" s="612" t="s">
        <v>898</v>
      </c>
      <c r="TRW48" s="612" t="s">
        <v>432</v>
      </c>
      <c r="TRX48" s="612" t="s">
        <v>898</v>
      </c>
      <c r="TRY48" s="612" t="s">
        <v>432</v>
      </c>
      <c r="TRZ48" s="612" t="s">
        <v>898</v>
      </c>
      <c r="TSA48" s="612" t="s">
        <v>432</v>
      </c>
      <c r="TSB48" s="612" t="s">
        <v>898</v>
      </c>
      <c r="TSC48" s="612" t="s">
        <v>432</v>
      </c>
      <c r="TSD48" s="612" t="s">
        <v>898</v>
      </c>
      <c r="TSE48" s="612" t="s">
        <v>432</v>
      </c>
      <c r="TSF48" s="612" t="s">
        <v>898</v>
      </c>
      <c r="TSG48" s="612" t="s">
        <v>432</v>
      </c>
      <c r="TSH48" s="612" t="s">
        <v>898</v>
      </c>
      <c r="TSI48" s="612" t="s">
        <v>432</v>
      </c>
      <c r="TSJ48" s="612" t="s">
        <v>898</v>
      </c>
      <c r="TSK48" s="612" t="s">
        <v>432</v>
      </c>
      <c r="TSL48" s="612" t="s">
        <v>898</v>
      </c>
      <c r="TSM48" s="612" t="s">
        <v>432</v>
      </c>
      <c r="TSN48" s="612" t="s">
        <v>898</v>
      </c>
      <c r="TSO48" s="612" t="s">
        <v>432</v>
      </c>
      <c r="TSP48" s="612" t="s">
        <v>898</v>
      </c>
      <c r="TSQ48" s="612" t="s">
        <v>432</v>
      </c>
      <c r="TSR48" s="612" t="s">
        <v>898</v>
      </c>
      <c r="TSS48" s="612" t="s">
        <v>432</v>
      </c>
      <c r="TST48" s="612" t="s">
        <v>898</v>
      </c>
      <c r="TSU48" s="612" t="s">
        <v>432</v>
      </c>
      <c r="TSV48" s="612" t="s">
        <v>898</v>
      </c>
      <c r="TSW48" s="612" t="s">
        <v>432</v>
      </c>
      <c r="TSX48" s="612" t="s">
        <v>898</v>
      </c>
      <c r="TSY48" s="612" t="s">
        <v>432</v>
      </c>
      <c r="TSZ48" s="612" t="s">
        <v>898</v>
      </c>
      <c r="TTA48" s="612" t="s">
        <v>432</v>
      </c>
      <c r="TTB48" s="612" t="s">
        <v>898</v>
      </c>
      <c r="TTC48" s="612" t="s">
        <v>432</v>
      </c>
      <c r="TTD48" s="612" t="s">
        <v>898</v>
      </c>
      <c r="TTE48" s="612" t="s">
        <v>432</v>
      </c>
      <c r="TTF48" s="612" t="s">
        <v>898</v>
      </c>
      <c r="TTG48" s="612" t="s">
        <v>432</v>
      </c>
      <c r="TTH48" s="612" t="s">
        <v>898</v>
      </c>
      <c r="TTI48" s="612" t="s">
        <v>432</v>
      </c>
      <c r="TTJ48" s="612" t="s">
        <v>898</v>
      </c>
      <c r="TTK48" s="612" t="s">
        <v>432</v>
      </c>
      <c r="TTL48" s="612" t="s">
        <v>898</v>
      </c>
      <c r="TTM48" s="612" t="s">
        <v>432</v>
      </c>
      <c r="TTN48" s="612" t="s">
        <v>898</v>
      </c>
      <c r="TTO48" s="612" t="s">
        <v>432</v>
      </c>
      <c r="TTP48" s="612" t="s">
        <v>898</v>
      </c>
      <c r="TTQ48" s="612" t="s">
        <v>432</v>
      </c>
      <c r="TTR48" s="612" t="s">
        <v>898</v>
      </c>
      <c r="TTS48" s="612" t="s">
        <v>432</v>
      </c>
      <c r="TTT48" s="612" t="s">
        <v>898</v>
      </c>
      <c r="TTU48" s="612" t="s">
        <v>432</v>
      </c>
      <c r="TTV48" s="612" t="s">
        <v>898</v>
      </c>
      <c r="TTW48" s="612" t="s">
        <v>432</v>
      </c>
      <c r="TTX48" s="612" t="s">
        <v>898</v>
      </c>
      <c r="TTY48" s="612" t="s">
        <v>432</v>
      </c>
      <c r="TTZ48" s="612" t="s">
        <v>898</v>
      </c>
      <c r="TUA48" s="612" t="s">
        <v>432</v>
      </c>
      <c r="TUB48" s="612" t="s">
        <v>898</v>
      </c>
      <c r="TUC48" s="612" t="s">
        <v>432</v>
      </c>
      <c r="TUD48" s="612" t="s">
        <v>898</v>
      </c>
      <c r="TUE48" s="612" t="s">
        <v>432</v>
      </c>
      <c r="TUF48" s="612" t="s">
        <v>898</v>
      </c>
      <c r="TUG48" s="612" t="s">
        <v>432</v>
      </c>
      <c r="TUH48" s="612" t="s">
        <v>898</v>
      </c>
      <c r="TUI48" s="612" t="s">
        <v>432</v>
      </c>
      <c r="TUJ48" s="612" t="s">
        <v>898</v>
      </c>
      <c r="TUK48" s="612" t="s">
        <v>432</v>
      </c>
      <c r="TUL48" s="612" t="s">
        <v>898</v>
      </c>
      <c r="TUM48" s="612" t="s">
        <v>432</v>
      </c>
      <c r="TUN48" s="612" t="s">
        <v>898</v>
      </c>
      <c r="TUO48" s="612" t="s">
        <v>432</v>
      </c>
      <c r="TUP48" s="612" t="s">
        <v>898</v>
      </c>
      <c r="TUQ48" s="612" t="s">
        <v>432</v>
      </c>
      <c r="TUR48" s="612" t="s">
        <v>898</v>
      </c>
      <c r="TUS48" s="612" t="s">
        <v>432</v>
      </c>
      <c r="TUT48" s="612" t="s">
        <v>898</v>
      </c>
      <c r="TUU48" s="612" t="s">
        <v>432</v>
      </c>
      <c r="TUV48" s="612" t="s">
        <v>898</v>
      </c>
      <c r="TUW48" s="612" t="s">
        <v>432</v>
      </c>
      <c r="TUX48" s="612" t="s">
        <v>898</v>
      </c>
      <c r="TUY48" s="612" t="s">
        <v>432</v>
      </c>
      <c r="TUZ48" s="612" t="s">
        <v>898</v>
      </c>
      <c r="TVA48" s="612" t="s">
        <v>432</v>
      </c>
      <c r="TVB48" s="612" t="s">
        <v>898</v>
      </c>
      <c r="TVC48" s="612" t="s">
        <v>432</v>
      </c>
      <c r="TVD48" s="612" t="s">
        <v>898</v>
      </c>
      <c r="TVE48" s="612" t="s">
        <v>432</v>
      </c>
      <c r="TVF48" s="612" t="s">
        <v>898</v>
      </c>
      <c r="TVG48" s="612" t="s">
        <v>432</v>
      </c>
      <c r="TVH48" s="612" t="s">
        <v>898</v>
      </c>
      <c r="TVI48" s="612" t="s">
        <v>432</v>
      </c>
      <c r="TVJ48" s="612" t="s">
        <v>898</v>
      </c>
      <c r="TVK48" s="612" t="s">
        <v>432</v>
      </c>
      <c r="TVL48" s="612" t="s">
        <v>898</v>
      </c>
      <c r="TVM48" s="612" t="s">
        <v>432</v>
      </c>
      <c r="TVN48" s="612" t="s">
        <v>898</v>
      </c>
      <c r="TVO48" s="612" t="s">
        <v>432</v>
      </c>
      <c r="TVP48" s="612" t="s">
        <v>898</v>
      </c>
      <c r="TVQ48" s="612" t="s">
        <v>432</v>
      </c>
      <c r="TVR48" s="612" t="s">
        <v>898</v>
      </c>
      <c r="TVS48" s="612" t="s">
        <v>432</v>
      </c>
      <c r="TVT48" s="612" t="s">
        <v>898</v>
      </c>
      <c r="TVU48" s="612" t="s">
        <v>432</v>
      </c>
      <c r="TVV48" s="612" t="s">
        <v>898</v>
      </c>
      <c r="TVW48" s="612" t="s">
        <v>432</v>
      </c>
      <c r="TVX48" s="612" t="s">
        <v>898</v>
      </c>
      <c r="TVY48" s="612" t="s">
        <v>432</v>
      </c>
      <c r="TVZ48" s="612" t="s">
        <v>898</v>
      </c>
      <c r="TWA48" s="612" t="s">
        <v>432</v>
      </c>
      <c r="TWB48" s="612" t="s">
        <v>898</v>
      </c>
      <c r="TWC48" s="612" t="s">
        <v>432</v>
      </c>
      <c r="TWD48" s="612" t="s">
        <v>898</v>
      </c>
      <c r="TWE48" s="612" t="s">
        <v>432</v>
      </c>
      <c r="TWF48" s="612" t="s">
        <v>898</v>
      </c>
      <c r="TWG48" s="612" t="s">
        <v>432</v>
      </c>
      <c r="TWH48" s="612" t="s">
        <v>898</v>
      </c>
      <c r="TWI48" s="612" t="s">
        <v>432</v>
      </c>
      <c r="TWJ48" s="612" t="s">
        <v>898</v>
      </c>
      <c r="TWK48" s="612" t="s">
        <v>432</v>
      </c>
      <c r="TWL48" s="612" t="s">
        <v>898</v>
      </c>
      <c r="TWM48" s="612" t="s">
        <v>432</v>
      </c>
      <c r="TWN48" s="612" t="s">
        <v>898</v>
      </c>
      <c r="TWO48" s="612" t="s">
        <v>432</v>
      </c>
      <c r="TWP48" s="612" t="s">
        <v>898</v>
      </c>
      <c r="TWQ48" s="612" t="s">
        <v>432</v>
      </c>
      <c r="TWR48" s="612" t="s">
        <v>898</v>
      </c>
      <c r="TWS48" s="612" t="s">
        <v>432</v>
      </c>
      <c r="TWT48" s="612" t="s">
        <v>898</v>
      </c>
      <c r="TWU48" s="612" t="s">
        <v>432</v>
      </c>
      <c r="TWV48" s="612" t="s">
        <v>898</v>
      </c>
      <c r="TWW48" s="612" t="s">
        <v>432</v>
      </c>
      <c r="TWX48" s="612" t="s">
        <v>898</v>
      </c>
      <c r="TWY48" s="612" t="s">
        <v>432</v>
      </c>
      <c r="TWZ48" s="612" t="s">
        <v>898</v>
      </c>
      <c r="TXA48" s="612" t="s">
        <v>432</v>
      </c>
      <c r="TXB48" s="612" t="s">
        <v>898</v>
      </c>
      <c r="TXC48" s="612" t="s">
        <v>432</v>
      </c>
      <c r="TXD48" s="612" t="s">
        <v>898</v>
      </c>
      <c r="TXE48" s="612" t="s">
        <v>432</v>
      </c>
      <c r="TXF48" s="612" t="s">
        <v>898</v>
      </c>
      <c r="TXG48" s="612" t="s">
        <v>432</v>
      </c>
      <c r="TXH48" s="612" t="s">
        <v>898</v>
      </c>
      <c r="TXI48" s="612" t="s">
        <v>432</v>
      </c>
      <c r="TXJ48" s="612" t="s">
        <v>898</v>
      </c>
      <c r="TXK48" s="612" t="s">
        <v>432</v>
      </c>
      <c r="TXL48" s="612" t="s">
        <v>898</v>
      </c>
      <c r="TXM48" s="612" t="s">
        <v>432</v>
      </c>
      <c r="TXN48" s="612" t="s">
        <v>898</v>
      </c>
      <c r="TXO48" s="612" t="s">
        <v>432</v>
      </c>
      <c r="TXP48" s="612" t="s">
        <v>898</v>
      </c>
      <c r="TXQ48" s="612" t="s">
        <v>432</v>
      </c>
      <c r="TXR48" s="612" t="s">
        <v>898</v>
      </c>
      <c r="TXS48" s="612" t="s">
        <v>432</v>
      </c>
      <c r="TXT48" s="612" t="s">
        <v>898</v>
      </c>
      <c r="TXU48" s="612" t="s">
        <v>432</v>
      </c>
      <c r="TXV48" s="612" t="s">
        <v>898</v>
      </c>
      <c r="TXW48" s="612" t="s">
        <v>432</v>
      </c>
      <c r="TXX48" s="612" t="s">
        <v>898</v>
      </c>
      <c r="TXY48" s="612" t="s">
        <v>432</v>
      </c>
      <c r="TXZ48" s="612" t="s">
        <v>898</v>
      </c>
      <c r="TYA48" s="612" t="s">
        <v>432</v>
      </c>
      <c r="TYB48" s="612" t="s">
        <v>898</v>
      </c>
      <c r="TYC48" s="612" t="s">
        <v>432</v>
      </c>
      <c r="TYD48" s="612" t="s">
        <v>898</v>
      </c>
      <c r="TYE48" s="612" t="s">
        <v>432</v>
      </c>
      <c r="TYF48" s="612" t="s">
        <v>898</v>
      </c>
      <c r="TYG48" s="612" t="s">
        <v>432</v>
      </c>
      <c r="TYH48" s="612" t="s">
        <v>898</v>
      </c>
      <c r="TYI48" s="612" t="s">
        <v>432</v>
      </c>
      <c r="TYJ48" s="612" t="s">
        <v>898</v>
      </c>
      <c r="TYK48" s="612" t="s">
        <v>432</v>
      </c>
      <c r="TYL48" s="612" t="s">
        <v>898</v>
      </c>
      <c r="TYM48" s="612" t="s">
        <v>432</v>
      </c>
      <c r="TYN48" s="612" t="s">
        <v>898</v>
      </c>
      <c r="TYO48" s="612" t="s">
        <v>432</v>
      </c>
      <c r="TYP48" s="612" t="s">
        <v>898</v>
      </c>
      <c r="TYQ48" s="612" t="s">
        <v>432</v>
      </c>
      <c r="TYR48" s="612" t="s">
        <v>898</v>
      </c>
      <c r="TYS48" s="612" t="s">
        <v>432</v>
      </c>
      <c r="TYT48" s="612" t="s">
        <v>898</v>
      </c>
      <c r="TYU48" s="612" t="s">
        <v>432</v>
      </c>
      <c r="TYV48" s="612" t="s">
        <v>898</v>
      </c>
      <c r="TYW48" s="612" t="s">
        <v>432</v>
      </c>
      <c r="TYX48" s="612" t="s">
        <v>898</v>
      </c>
      <c r="TYY48" s="612" t="s">
        <v>432</v>
      </c>
      <c r="TYZ48" s="612" t="s">
        <v>898</v>
      </c>
      <c r="TZA48" s="612" t="s">
        <v>432</v>
      </c>
      <c r="TZB48" s="612" t="s">
        <v>898</v>
      </c>
      <c r="TZC48" s="612" t="s">
        <v>432</v>
      </c>
      <c r="TZD48" s="612" t="s">
        <v>898</v>
      </c>
      <c r="TZE48" s="612" t="s">
        <v>432</v>
      </c>
      <c r="TZF48" s="612" t="s">
        <v>898</v>
      </c>
      <c r="TZG48" s="612" t="s">
        <v>432</v>
      </c>
      <c r="TZH48" s="612" t="s">
        <v>898</v>
      </c>
      <c r="TZI48" s="612" t="s">
        <v>432</v>
      </c>
      <c r="TZJ48" s="612" t="s">
        <v>898</v>
      </c>
      <c r="TZK48" s="612" t="s">
        <v>432</v>
      </c>
      <c r="TZL48" s="612" t="s">
        <v>898</v>
      </c>
      <c r="TZM48" s="612" t="s">
        <v>432</v>
      </c>
      <c r="TZN48" s="612" t="s">
        <v>898</v>
      </c>
      <c r="TZO48" s="612" t="s">
        <v>432</v>
      </c>
      <c r="TZP48" s="612" t="s">
        <v>898</v>
      </c>
      <c r="TZQ48" s="612" t="s">
        <v>432</v>
      </c>
      <c r="TZR48" s="612" t="s">
        <v>898</v>
      </c>
      <c r="TZS48" s="612" t="s">
        <v>432</v>
      </c>
      <c r="TZT48" s="612" t="s">
        <v>898</v>
      </c>
      <c r="TZU48" s="612" t="s">
        <v>432</v>
      </c>
      <c r="TZV48" s="612" t="s">
        <v>898</v>
      </c>
      <c r="TZW48" s="612" t="s">
        <v>432</v>
      </c>
      <c r="TZX48" s="612" t="s">
        <v>898</v>
      </c>
      <c r="TZY48" s="612" t="s">
        <v>432</v>
      </c>
      <c r="TZZ48" s="612" t="s">
        <v>898</v>
      </c>
      <c r="UAA48" s="612" t="s">
        <v>432</v>
      </c>
      <c r="UAB48" s="612" t="s">
        <v>898</v>
      </c>
      <c r="UAC48" s="612" t="s">
        <v>432</v>
      </c>
      <c r="UAD48" s="612" t="s">
        <v>898</v>
      </c>
      <c r="UAE48" s="612" t="s">
        <v>432</v>
      </c>
      <c r="UAF48" s="612" t="s">
        <v>898</v>
      </c>
      <c r="UAG48" s="612" t="s">
        <v>432</v>
      </c>
      <c r="UAH48" s="612" t="s">
        <v>898</v>
      </c>
      <c r="UAI48" s="612" t="s">
        <v>432</v>
      </c>
      <c r="UAJ48" s="612" t="s">
        <v>898</v>
      </c>
      <c r="UAK48" s="612" t="s">
        <v>432</v>
      </c>
      <c r="UAL48" s="612" t="s">
        <v>898</v>
      </c>
      <c r="UAM48" s="612" t="s">
        <v>432</v>
      </c>
      <c r="UAN48" s="612" t="s">
        <v>898</v>
      </c>
      <c r="UAO48" s="612" t="s">
        <v>432</v>
      </c>
      <c r="UAP48" s="612" t="s">
        <v>898</v>
      </c>
      <c r="UAQ48" s="612" t="s">
        <v>432</v>
      </c>
      <c r="UAR48" s="612" t="s">
        <v>898</v>
      </c>
      <c r="UAS48" s="612" t="s">
        <v>432</v>
      </c>
      <c r="UAT48" s="612" t="s">
        <v>898</v>
      </c>
      <c r="UAU48" s="612" t="s">
        <v>432</v>
      </c>
      <c r="UAV48" s="612" t="s">
        <v>898</v>
      </c>
      <c r="UAW48" s="612" t="s">
        <v>432</v>
      </c>
      <c r="UAX48" s="612" t="s">
        <v>898</v>
      </c>
      <c r="UAY48" s="612" t="s">
        <v>432</v>
      </c>
      <c r="UAZ48" s="612" t="s">
        <v>898</v>
      </c>
      <c r="UBA48" s="612" t="s">
        <v>432</v>
      </c>
      <c r="UBB48" s="612" t="s">
        <v>898</v>
      </c>
      <c r="UBC48" s="612" t="s">
        <v>432</v>
      </c>
      <c r="UBD48" s="612" t="s">
        <v>898</v>
      </c>
      <c r="UBE48" s="612" t="s">
        <v>432</v>
      </c>
      <c r="UBF48" s="612" t="s">
        <v>898</v>
      </c>
      <c r="UBG48" s="612" t="s">
        <v>432</v>
      </c>
      <c r="UBH48" s="612" t="s">
        <v>898</v>
      </c>
      <c r="UBI48" s="612" t="s">
        <v>432</v>
      </c>
      <c r="UBJ48" s="612" t="s">
        <v>898</v>
      </c>
      <c r="UBK48" s="612" t="s">
        <v>432</v>
      </c>
      <c r="UBL48" s="612" t="s">
        <v>898</v>
      </c>
      <c r="UBM48" s="612" t="s">
        <v>432</v>
      </c>
      <c r="UBN48" s="612" t="s">
        <v>898</v>
      </c>
      <c r="UBO48" s="612" t="s">
        <v>432</v>
      </c>
      <c r="UBP48" s="612" t="s">
        <v>898</v>
      </c>
      <c r="UBQ48" s="612" t="s">
        <v>432</v>
      </c>
      <c r="UBR48" s="612" t="s">
        <v>898</v>
      </c>
      <c r="UBS48" s="612" t="s">
        <v>432</v>
      </c>
      <c r="UBT48" s="612" t="s">
        <v>898</v>
      </c>
      <c r="UBU48" s="612" t="s">
        <v>432</v>
      </c>
      <c r="UBV48" s="612" t="s">
        <v>898</v>
      </c>
      <c r="UBW48" s="612" t="s">
        <v>432</v>
      </c>
      <c r="UBX48" s="612" t="s">
        <v>898</v>
      </c>
      <c r="UBY48" s="612" t="s">
        <v>432</v>
      </c>
      <c r="UBZ48" s="612" t="s">
        <v>898</v>
      </c>
      <c r="UCA48" s="612" t="s">
        <v>432</v>
      </c>
      <c r="UCB48" s="612" t="s">
        <v>898</v>
      </c>
      <c r="UCC48" s="612" t="s">
        <v>432</v>
      </c>
      <c r="UCD48" s="612" t="s">
        <v>898</v>
      </c>
      <c r="UCE48" s="612" t="s">
        <v>432</v>
      </c>
      <c r="UCF48" s="612" t="s">
        <v>898</v>
      </c>
      <c r="UCG48" s="612" t="s">
        <v>432</v>
      </c>
      <c r="UCH48" s="612" t="s">
        <v>898</v>
      </c>
      <c r="UCI48" s="612" t="s">
        <v>432</v>
      </c>
      <c r="UCJ48" s="612" t="s">
        <v>898</v>
      </c>
      <c r="UCK48" s="612" t="s">
        <v>432</v>
      </c>
      <c r="UCL48" s="612" t="s">
        <v>898</v>
      </c>
      <c r="UCM48" s="612" t="s">
        <v>432</v>
      </c>
      <c r="UCN48" s="612" t="s">
        <v>898</v>
      </c>
      <c r="UCO48" s="612" t="s">
        <v>432</v>
      </c>
      <c r="UCP48" s="612" t="s">
        <v>898</v>
      </c>
      <c r="UCQ48" s="612" t="s">
        <v>432</v>
      </c>
      <c r="UCR48" s="612" t="s">
        <v>898</v>
      </c>
      <c r="UCS48" s="612" t="s">
        <v>432</v>
      </c>
      <c r="UCT48" s="612" t="s">
        <v>898</v>
      </c>
      <c r="UCU48" s="612" t="s">
        <v>432</v>
      </c>
      <c r="UCV48" s="612" t="s">
        <v>898</v>
      </c>
      <c r="UCW48" s="612" t="s">
        <v>432</v>
      </c>
      <c r="UCX48" s="612" t="s">
        <v>898</v>
      </c>
      <c r="UCY48" s="612" t="s">
        <v>432</v>
      </c>
      <c r="UCZ48" s="612" t="s">
        <v>898</v>
      </c>
      <c r="UDA48" s="612" t="s">
        <v>432</v>
      </c>
      <c r="UDB48" s="612" t="s">
        <v>898</v>
      </c>
      <c r="UDC48" s="612" t="s">
        <v>432</v>
      </c>
      <c r="UDD48" s="612" t="s">
        <v>898</v>
      </c>
      <c r="UDE48" s="612" t="s">
        <v>432</v>
      </c>
      <c r="UDF48" s="612" t="s">
        <v>898</v>
      </c>
      <c r="UDG48" s="612" t="s">
        <v>432</v>
      </c>
      <c r="UDH48" s="612" t="s">
        <v>898</v>
      </c>
      <c r="UDI48" s="612" t="s">
        <v>432</v>
      </c>
      <c r="UDJ48" s="612" t="s">
        <v>898</v>
      </c>
      <c r="UDK48" s="612" t="s">
        <v>432</v>
      </c>
      <c r="UDL48" s="612" t="s">
        <v>898</v>
      </c>
      <c r="UDM48" s="612" t="s">
        <v>432</v>
      </c>
      <c r="UDN48" s="612" t="s">
        <v>898</v>
      </c>
      <c r="UDO48" s="612" t="s">
        <v>432</v>
      </c>
      <c r="UDP48" s="612" t="s">
        <v>898</v>
      </c>
      <c r="UDQ48" s="612" t="s">
        <v>432</v>
      </c>
      <c r="UDR48" s="612" t="s">
        <v>898</v>
      </c>
      <c r="UDS48" s="612" t="s">
        <v>432</v>
      </c>
      <c r="UDT48" s="612" t="s">
        <v>898</v>
      </c>
      <c r="UDU48" s="612" t="s">
        <v>432</v>
      </c>
      <c r="UDV48" s="612" t="s">
        <v>898</v>
      </c>
      <c r="UDW48" s="612" t="s">
        <v>432</v>
      </c>
      <c r="UDX48" s="612" t="s">
        <v>898</v>
      </c>
      <c r="UDY48" s="612" t="s">
        <v>432</v>
      </c>
      <c r="UDZ48" s="612" t="s">
        <v>898</v>
      </c>
      <c r="UEA48" s="612" t="s">
        <v>432</v>
      </c>
      <c r="UEB48" s="612" t="s">
        <v>898</v>
      </c>
      <c r="UEC48" s="612" t="s">
        <v>432</v>
      </c>
      <c r="UED48" s="612" t="s">
        <v>898</v>
      </c>
      <c r="UEE48" s="612" t="s">
        <v>432</v>
      </c>
      <c r="UEF48" s="612" t="s">
        <v>898</v>
      </c>
      <c r="UEG48" s="612" t="s">
        <v>432</v>
      </c>
      <c r="UEH48" s="612" t="s">
        <v>898</v>
      </c>
      <c r="UEI48" s="612" t="s">
        <v>432</v>
      </c>
      <c r="UEJ48" s="612" t="s">
        <v>898</v>
      </c>
      <c r="UEK48" s="612" t="s">
        <v>432</v>
      </c>
      <c r="UEL48" s="612" t="s">
        <v>898</v>
      </c>
      <c r="UEM48" s="612" t="s">
        <v>432</v>
      </c>
      <c r="UEN48" s="612" t="s">
        <v>898</v>
      </c>
      <c r="UEO48" s="612" t="s">
        <v>432</v>
      </c>
      <c r="UEP48" s="612" t="s">
        <v>898</v>
      </c>
      <c r="UEQ48" s="612" t="s">
        <v>432</v>
      </c>
      <c r="UER48" s="612" t="s">
        <v>898</v>
      </c>
      <c r="UES48" s="612" t="s">
        <v>432</v>
      </c>
      <c r="UET48" s="612" t="s">
        <v>898</v>
      </c>
      <c r="UEU48" s="612" t="s">
        <v>432</v>
      </c>
      <c r="UEV48" s="612" t="s">
        <v>898</v>
      </c>
      <c r="UEW48" s="612" t="s">
        <v>432</v>
      </c>
      <c r="UEX48" s="612" t="s">
        <v>898</v>
      </c>
      <c r="UEY48" s="612" t="s">
        <v>432</v>
      </c>
      <c r="UEZ48" s="612" t="s">
        <v>898</v>
      </c>
      <c r="UFA48" s="612" t="s">
        <v>432</v>
      </c>
      <c r="UFB48" s="612" t="s">
        <v>898</v>
      </c>
      <c r="UFC48" s="612" t="s">
        <v>432</v>
      </c>
      <c r="UFD48" s="612" t="s">
        <v>898</v>
      </c>
      <c r="UFE48" s="612" t="s">
        <v>432</v>
      </c>
      <c r="UFF48" s="612" t="s">
        <v>898</v>
      </c>
      <c r="UFG48" s="612" t="s">
        <v>432</v>
      </c>
      <c r="UFH48" s="612" t="s">
        <v>898</v>
      </c>
      <c r="UFI48" s="612" t="s">
        <v>432</v>
      </c>
      <c r="UFJ48" s="612" t="s">
        <v>898</v>
      </c>
      <c r="UFK48" s="612" t="s">
        <v>432</v>
      </c>
      <c r="UFL48" s="612" t="s">
        <v>898</v>
      </c>
      <c r="UFM48" s="612" t="s">
        <v>432</v>
      </c>
      <c r="UFN48" s="612" t="s">
        <v>898</v>
      </c>
      <c r="UFO48" s="612" t="s">
        <v>432</v>
      </c>
      <c r="UFP48" s="612" t="s">
        <v>898</v>
      </c>
      <c r="UFQ48" s="612" t="s">
        <v>432</v>
      </c>
      <c r="UFR48" s="612" t="s">
        <v>898</v>
      </c>
      <c r="UFS48" s="612" t="s">
        <v>432</v>
      </c>
      <c r="UFT48" s="612" t="s">
        <v>898</v>
      </c>
      <c r="UFU48" s="612" t="s">
        <v>432</v>
      </c>
      <c r="UFV48" s="612" t="s">
        <v>898</v>
      </c>
      <c r="UFW48" s="612" t="s">
        <v>432</v>
      </c>
      <c r="UFX48" s="612" t="s">
        <v>898</v>
      </c>
      <c r="UFY48" s="612" t="s">
        <v>432</v>
      </c>
      <c r="UFZ48" s="612" t="s">
        <v>898</v>
      </c>
      <c r="UGA48" s="612" t="s">
        <v>432</v>
      </c>
      <c r="UGB48" s="612" t="s">
        <v>898</v>
      </c>
      <c r="UGC48" s="612" t="s">
        <v>432</v>
      </c>
      <c r="UGD48" s="612" t="s">
        <v>898</v>
      </c>
      <c r="UGE48" s="612" t="s">
        <v>432</v>
      </c>
      <c r="UGF48" s="612" t="s">
        <v>898</v>
      </c>
      <c r="UGG48" s="612" t="s">
        <v>432</v>
      </c>
      <c r="UGH48" s="612" t="s">
        <v>898</v>
      </c>
      <c r="UGI48" s="612" t="s">
        <v>432</v>
      </c>
      <c r="UGJ48" s="612" t="s">
        <v>898</v>
      </c>
      <c r="UGK48" s="612" t="s">
        <v>432</v>
      </c>
      <c r="UGL48" s="612" t="s">
        <v>898</v>
      </c>
      <c r="UGM48" s="612" t="s">
        <v>432</v>
      </c>
      <c r="UGN48" s="612" t="s">
        <v>898</v>
      </c>
      <c r="UGO48" s="612" t="s">
        <v>432</v>
      </c>
      <c r="UGP48" s="612" t="s">
        <v>898</v>
      </c>
      <c r="UGQ48" s="612" t="s">
        <v>432</v>
      </c>
      <c r="UGR48" s="612" t="s">
        <v>898</v>
      </c>
      <c r="UGS48" s="612" t="s">
        <v>432</v>
      </c>
      <c r="UGT48" s="612" t="s">
        <v>898</v>
      </c>
      <c r="UGU48" s="612" t="s">
        <v>432</v>
      </c>
      <c r="UGV48" s="612" t="s">
        <v>898</v>
      </c>
      <c r="UGW48" s="612" t="s">
        <v>432</v>
      </c>
      <c r="UGX48" s="612" t="s">
        <v>898</v>
      </c>
      <c r="UGY48" s="612" t="s">
        <v>432</v>
      </c>
      <c r="UGZ48" s="612" t="s">
        <v>898</v>
      </c>
      <c r="UHA48" s="612" t="s">
        <v>432</v>
      </c>
      <c r="UHB48" s="612" t="s">
        <v>898</v>
      </c>
      <c r="UHC48" s="612" t="s">
        <v>432</v>
      </c>
      <c r="UHD48" s="612" t="s">
        <v>898</v>
      </c>
      <c r="UHE48" s="612" t="s">
        <v>432</v>
      </c>
      <c r="UHF48" s="612" t="s">
        <v>898</v>
      </c>
      <c r="UHG48" s="612" t="s">
        <v>432</v>
      </c>
      <c r="UHH48" s="612" t="s">
        <v>898</v>
      </c>
      <c r="UHI48" s="612" t="s">
        <v>432</v>
      </c>
      <c r="UHJ48" s="612" t="s">
        <v>898</v>
      </c>
      <c r="UHK48" s="612" t="s">
        <v>432</v>
      </c>
      <c r="UHL48" s="612" t="s">
        <v>898</v>
      </c>
      <c r="UHM48" s="612" t="s">
        <v>432</v>
      </c>
      <c r="UHN48" s="612" t="s">
        <v>898</v>
      </c>
      <c r="UHO48" s="612" t="s">
        <v>432</v>
      </c>
      <c r="UHP48" s="612" t="s">
        <v>898</v>
      </c>
      <c r="UHQ48" s="612" t="s">
        <v>432</v>
      </c>
      <c r="UHR48" s="612" t="s">
        <v>898</v>
      </c>
      <c r="UHS48" s="612" t="s">
        <v>432</v>
      </c>
      <c r="UHT48" s="612" t="s">
        <v>898</v>
      </c>
      <c r="UHU48" s="612" t="s">
        <v>432</v>
      </c>
      <c r="UHV48" s="612" t="s">
        <v>898</v>
      </c>
      <c r="UHW48" s="612" t="s">
        <v>432</v>
      </c>
      <c r="UHX48" s="612" t="s">
        <v>898</v>
      </c>
      <c r="UHY48" s="612" t="s">
        <v>432</v>
      </c>
      <c r="UHZ48" s="612" t="s">
        <v>898</v>
      </c>
      <c r="UIA48" s="612" t="s">
        <v>432</v>
      </c>
      <c r="UIB48" s="612" t="s">
        <v>898</v>
      </c>
      <c r="UIC48" s="612" t="s">
        <v>432</v>
      </c>
      <c r="UID48" s="612" t="s">
        <v>898</v>
      </c>
      <c r="UIE48" s="612" t="s">
        <v>432</v>
      </c>
      <c r="UIF48" s="612" t="s">
        <v>898</v>
      </c>
      <c r="UIG48" s="612" t="s">
        <v>432</v>
      </c>
      <c r="UIH48" s="612" t="s">
        <v>898</v>
      </c>
      <c r="UII48" s="612" t="s">
        <v>432</v>
      </c>
      <c r="UIJ48" s="612" t="s">
        <v>898</v>
      </c>
      <c r="UIK48" s="612" t="s">
        <v>432</v>
      </c>
      <c r="UIL48" s="612" t="s">
        <v>898</v>
      </c>
      <c r="UIM48" s="612" t="s">
        <v>432</v>
      </c>
      <c r="UIN48" s="612" t="s">
        <v>898</v>
      </c>
      <c r="UIO48" s="612" t="s">
        <v>432</v>
      </c>
      <c r="UIP48" s="612" t="s">
        <v>898</v>
      </c>
      <c r="UIQ48" s="612" t="s">
        <v>432</v>
      </c>
      <c r="UIR48" s="612" t="s">
        <v>898</v>
      </c>
      <c r="UIS48" s="612" t="s">
        <v>432</v>
      </c>
      <c r="UIT48" s="612" t="s">
        <v>898</v>
      </c>
      <c r="UIU48" s="612" t="s">
        <v>432</v>
      </c>
      <c r="UIV48" s="612" t="s">
        <v>898</v>
      </c>
      <c r="UIW48" s="612" t="s">
        <v>432</v>
      </c>
      <c r="UIX48" s="612" t="s">
        <v>898</v>
      </c>
      <c r="UIY48" s="612" t="s">
        <v>432</v>
      </c>
      <c r="UIZ48" s="612" t="s">
        <v>898</v>
      </c>
      <c r="UJA48" s="612" t="s">
        <v>432</v>
      </c>
      <c r="UJB48" s="612" t="s">
        <v>898</v>
      </c>
      <c r="UJC48" s="612" t="s">
        <v>432</v>
      </c>
      <c r="UJD48" s="612" t="s">
        <v>898</v>
      </c>
      <c r="UJE48" s="612" t="s">
        <v>432</v>
      </c>
      <c r="UJF48" s="612" t="s">
        <v>898</v>
      </c>
      <c r="UJG48" s="612" t="s">
        <v>432</v>
      </c>
      <c r="UJH48" s="612" t="s">
        <v>898</v>
      </c>
      <c r="UJI48" s="612" t="s">
        <v>432</v>
      </c>
      <c r="UJJ48" s="612" t="s">
        <v>898</v>
      </c>
      <c r="UJK48" s="612" t="s">
        <v>432</v>
      </c>
      <c r="UJL48" s="612" t="s">
        <v>898</v>
      </c>
      <c r="UJM48" s="612" t="s">
        <v>432</v>
      </c>
      <c r="UJN48" s="612" t="s">
        <v>898</v>
      </c>
      <c r="UJO48" s="612" t="s">
        <v>432</v>
      </c>
      <c r="UJP48" s="612" t="s">
        <v>898</v>
      </c>
      <c r="UJQ48" s="612" t="s">
        <v>432</v>
      </c>
      <c r="UJR48" s="612" t="s">
        <v>898</v>
      </c>
      <c r="UJS48" s="612" t="s">
        <v>432</v>
      </c>
      <c r="UJT48" s="612" t="s">
        <v>898</v>
      </c>
      <c r="UJU48" s="612" t="s">
        <v>432</v>
      </c>
      <c r="UJV48" s="612" t="s">
        <v>898</v>
      </c>
      <c r="UJW48" s="612" t="s">
        <v>432</v>
      </c>
      <c r="UJX48" s="612" t="s">
        <v>898</v>
      </c>
      <c r="UJY48" s="612" t="s">
        <v>432</v>
      </c>
      <c r="UJZ48" s="612" t="s">
        <v>898</v>
      </c>
      <c r="UKA48" s="612" t="s">
        <v>432</v>
      </c>
      <c r="UKB48" s="612" t="s">
        <v>898</v>
      </c>
      <c r="UKC48" s="612" t="s">
        <v>432</v>
      </c>
      <c r="UKD48" s="612" t="s">
        <v>898</v>
      </c>
      <c r="UKE48" s="612" t="s">
        <v>432</v>
      </c>
      <c r="UKF48" s="612" t="s">
        <v>898</v>
      </c>
      <c r="UKG48" s="612" t="s">
        <v>432</v>
      </c>
      <c r="UKH48" s="612" t="s">
        <v>898</v>
      </c>
      <c r="UKI48" s="612" t="s">
        <v>432</v>
      </c>
      <c r="UKJ48" s="612" t="s">
        <v>898</v>
      </c>
      <c r="UKK48" s="612" t="s">
        <v>432</v>
      </c>
      <c r="UKL48" s="612" t="s">
        <v>898</v>
      </c>
      <c r="UKM48" s="612" t="s">
        <v>432</v>
      </c>
      <c r="UKN48" s="612" t="s">
        <v>898</v>
      </c>
      <c r="UKO48" s="612" t="s">
        <v>432</v>
      </c>
      <c r="UKP48" s="612" t="s">
        <v>898</v>
      </c>
      <c r="UKQ48" s="612" t="s">
        <v>432</v>
      </c>
      <c r="UKR48" s="612" t="s">
        <v>898</v>
      </c>
      <c r="UKS48" s="612" t="s">
        <v>432</v>
      </c>
      <c r="UKT48" s="612" t="s">
        <v>898</v>
      </c>
      <c r="UKU48" s="612" t="s">
        <v>432</v>
      </c>
      <c r="UKV48" s="612" t="s">
        <v>898</v>
      </c>
      <c r="UKW48" s="612" t="s">
        <v>432</v>
      </c>
      <c r="UKX48" s="612" t="s">
        <v>898</v>
      </c>
      <c r="UKY48" s="612" t="s">
        <v>432</v>
      </c>
      <c r="UKZ48" s="612" t="s">
        <v>898</v>
      </c>
      <c r="ULA48" s="612" t="s">
        <v>432</v>
      </c>
      <c r="ULB48" s="612" t="s">
        <v>898</v>
      </c>
      <c r="ULC48" s="612" t="s">
        <v>432</v>
      </c>
      <c r="ULD48" s="612" t="s">
        <v>898</v>
      </c>
      <c r="ULE48" s="612" t="s">
        <v>432</v>
      </c>
      <c r="ULF48" s="612" t="s">
        <v>898</v>
      </c>
      <c r="ULG48" s="612" t="s">
        <v>432</v>
      </c>
      <c r="ULH48" s="612" t="s">
        <v>898</v>
      </c>
      <c r="ULI48" s="612" t="s">
        <v>432</v>
      </c>
      <c r="ULJ48" s="612" t="s">
        <v>898</v>
      </c>
      <c r="ULK48" s="612" t="s">
        <v>432</v>
      </c>
      <c r="ULL48" s="612" t="s">
        <v>898</v>
      </c>
      <c r="ULM48" s="612" t="s">
        <v>432</v>
      </c>
      <c r="ULN48" s="612" t="s">
        <v>898</v>
      </c>
      <c r="ULO48" s="612" t="s">
        <v>432</v>
      </c>
      <c r="ULP48" s="612" t="s">
        <v>898</v>
      </c>
      <c r="ULQ48" s="612" t="s">
        <v>432</v>
      </c>
      <c r="ULR48" s="612" t="s">
        <v>898</v>
      </c>
      <c r="ULS48" s="612" t="s">
        <v>432</v>
      </c>
      <c r="ULT48" s="612" t="s">
        <v>898</v>
      </c>
      <c r="ULU48" s="612" t="s">
        <v>432</v>
      </c>
      <c r="ULV48" s="612" t="s">
        <v>898</v>
      </c>
      <c r="ULW48" s="612" t="s">
        <v>432</v>
      </c>
      <c r="ULX48" s="612" t="s">
        <v>898</v>
      </c>
      <c r="ULY48" s="612" t="s">
        <v>432</v>
      </c>
      <c r="ULZ48" s="612" t="s">
        <v>898</v>
      </c>
      <c r="UMA48" s="612" t="s">
        <v>432</v>
      </c>
      <c r="UMB48" s="612" t="s">
        <v>898</v>
      </c>
      <c r="UMC48" s="612" t="s">
        <v>432</v>
      </c>
      <c r="UMD48" s="612" t="s">
        <v>898</v>
      </c>
      <c r="UME48" s="612" t="s">
        <v>432</v>
      </c>
      <c r="UMF48" s="612" t="s">
        <v>898</v>
      </c>
      <c r="UMG48" s="612" t="s">
        <v>432</v>
      </c>
      <c r="UMH48" s="612" t="s">
        <v>898</v>
      </c>
      <c r="UMI48" s="612" t="s">
        <v>432</v>
      </c>
      <c r="UMJ48" s="612" t="s">
        <v>898</v>
      </c>
      <c r="UMK48" s="612" t="s">
        <v>432</v>
      </c>
      <c r="UML48" s="612" t="s">
        <v>898</v>
      </c>
      <c r="UMM48" s="612" t="s">
        <v>432</v>
      </c>
      <c r="UMN48" s="612" t="s">
        <v>898</v>
      </c>
      <c r="UMO48" s="612" t="s">
        <v>432</v>
      </c>
      <c r="UMP48" s="612" t="s">
        <v>898</v>
      </c>
      <c r="UMQ48" s="612" t="s">
        <v>432</v>
      </c>
      <c r="UMR48" s="612" t="s">
        <v>898</v>
      </c>
      <c r="UMS48" s="612" t="s">
        <v>432</v>
      </c>
      <c r="UMT48" s="612" t="s">
        <v>898</v>
      </c>
      <c r="UMU48" s="612" t="s">
        <v>432</v>
      </c>
      <c r="UMV48" s="612" t="s">
        <v>898</v>
      </c>
      <c r="UMW48" s="612" t="s">
        <v>432</v>
      </c>
      <c r="UMX48" s="612" t="s">
        <v>898</v>
      </c>
      <c r="UMY48" s="612" t="s">
        <v>432</v>
      </c>
      <c r="UMZ48" s="612" t="s">
        <v>898</v>
      </c>
      <c r="UNA48" s="612" t="s">
        <v>432</v>
      </c>
      <c r="UNB48" s="612" t="s">
        <v>898</v>
      </c>
      <c r="UNC48" s="612" t="s">
        <v>432</v>
      </c>
      <c r="UND48" s="612" t="s">
        <v>898</v>
      </c>
      <c r="UNE48" s="612" t="s">
        <v>432</v>
      </c>
      <c r="UNF48" s="612" t="s">
        <v>898</v>
      </c>
      <c r="UNG48" s="612" t="s">
        <v>432</v>
      </c>
      <c r="UNH48" s="612" t="s">
        <v>898</v>
      </c>
      <c r="UNI48" s="612" t="s">
        <v>432</v>
      </c>
      <c r="UNJ48" s="612" t="s">
        <v>898</v>
      </c>
      <c r="UNK48" s="612" t="s">
        <v>432</v>
      </c>
      <c r="UNL48" s="612" t="s">
        <v>898</v>
      </c>
      <c r="UNM48" s="612" t="s">
        <v>432</v>
      </c>
      <c r="UNN48" s="612" t="s">
        <v>898</v>
      </c>
      <c r="UNO48" s="612" t="s">
        <v>432</v>
      </c>
      <c r="UNP48" s="612" t="s">
        <v>898</v>
      </c>
      <c r="UNQ48" s="612" t="s">
        <v>432</v>
      </c>
      <c r="UNR48" s="612" t="s">
        <v>898</v>
      </c>
      <c r="UNS48" s="612" t="s">
        <v>432</v>
      </c>
      <c r="UNT48" s="612" t="s">
        <v>898</v>
      </c>
      <c r="UNU48" s="612" t="s">
        <v>432</v>
      </c>
      <c r="UNV48" s="612" t="s">
        <v>898</v>
      </c>
      <c r="UNW48" s="612" t="s">
        <v>432</v>
      </c>
      <c r="UNX48" s="612" t="s">
        <v>898</v>
      </c>
      <c r="UNY48" s="612" t="s">
        <v>432</v>
      </c>
      <c r="UNZ48" s="612" t="s">
        <v>898</v>
      </c>
      <c r="UOA48" s="612" t="s">
        <v>432</v>
      </c>
      <c r="UOB48" s="612" t="s">
        <v>898</v>
      </c>
      <c r="UOC48" s="612" t="s">
        <v>432</v>
      </c>
      <c r="UOD48" s="612" t="s">
        <v>898</v>
      </c>
      <c r="UOE48" s="612" t="s">
        <v>432</v>
      </c>
      <c r="UOF48" s="612" t="s">
        <v>898</v>
      </c>
      <c r="UOG48" s="612" t="s">
        <v>432</v>
      </c>
      <c r="UOH48" s="612" t="s">
        <v>898</v>
      </c>
      <c r="UOI48" s="612" t="s">
        <v>432</v>
      </c>
      <c r="UOJ48" s="612" t="s">
        <v>898</v>
      </c>
      <c r="UOK48" s="612" t="s">
        <v>432</v>
      </c>
      <c r="UOL48" s="612" t="s">
        <v>898</v>
      </c>
      <c r="UOM48" s="612" t="s">
        <v>432</v>
      </c>
      <c r="UON48" s="612" t="s">
        <v>898</v>
      </c>
      <c r="UOO48" s="612" t="s">
        <v>432</v>
      </c>
      <c r="UOP48" s="612" t="s">
        <v>898</v>
      </c>
      <c r="UOQ48" s="612" t="s">
        <v>432</v>
      </c>
      <c r="UOR48" s="612" t="s">
        <v>898</v>
      </c>
      <c r="UOS48" s="612" t="s">
        <v>432</v>
      </c>
      <c r="UOT48" s="612" t="s">
        <v>898</v>
      </c>
      <c r="UOU48" s="612" t="s">
        <v>432</v>
      </c>
      <c r="UOV48" s="612" t="s">
        <v>898</v>
      </c>
      <c r="UOW48" s="612" t="s">
        <v>432</v>
      </c>
      <c r="UOX48" s="612" t="s">
        <v>898</v>
      </c>
      <c r="UOY48" s="612" t="s">
        <v>432</v>
      </c>
      <c r="UOZ48" s="612" t="s">
        <v>898</v>
      </c>
      <c r="UPA48" s="612" t="s">
        <v>432</v>
      </c>
      <c r="UPB48" s="612" t="s">
        <v>898</v>
      </c>
      <c r="UPC48" s="612" t="s">
        <v>432</v>
      </c>
      <c r="UPD48" s="612" t="s">
        <v>898</v>
      </c>
      <c r="UPE48" s="612" t="s">
        <v>432</v>
      </c>
      <c r="UPF48" s="612" t="s">
        <v>898</v>
      </c>
      <c r="UPG48" s="612" t="s">
        <v>432</v>
      </c>
      <c r="UPH48" s="612" t="s">
        <v>898</v>
      </c>
      <c r="UPI48" s="612" t="s">
        <v>432</v>
      </c>
      <c r="UPJ48" s="612" t="s">
        <v>898</v>
      </c>
      <c r="UPK48" s="612" t="s">
        <v>432</v>
      </c>
      <c r="UPL48" s="612" t="s">
        <v>898</v>
      </c>
      <c r="UPM48" s="612" t="s">
        <v>432</v>
      </c>
      <c r="UPN48" s="612" t="s">
        <v>898</v>
      </c>
      <c r="UPO48" s="612" t="s">
        <v>432</v>
      </c>
      <c r="UPP48" s="612" t="s">
        <v>898</v>
      </c>
      <c r="UPQ48" s="612" t="s">
        <v>432</v>
      </c>
      <c r="UPR48" s="612" t="s">
        <v>898</v>
      </c>
      <c r="UPS48" s="612" t="s">
        <v>432</v>
      </c>
      <c r="UPT48" s="612" t="s">
        <v>898</v>
      </c>
      <c r="UPU48" s="612" t="s">
        <v>432</v>
      </c>
      <c r="UPV48" s="612" t="s">
        <v>898</v>
      </c>
      <c r="UPW48" s="612" t="s">
        <v>432</v>
      </c>
      <c r="UPX48" s="612" t="s">
        <v>898</v>
      </c>
      <c r="UPY48" s="612" t="s">
        <v>432</v>
      </c>
      <c r="UPZ48" s="612" t="s">
        <v>898</v>
      </c>
      <c r="UQA48" s="612" t="s">
        <v>432</v>
      </c>
      <c r="UQB48" s="612" t="s">
        <v>898</v>
      </c>
      <c r="UQC48" s="612" t="s">
        <v>432</v>
      </c>
      <c r="UQD48" s="612" t="s">
        <v>898</v>
      </c>
      <c r="UQE48" s="612" t="s">
        <v>432</v>
      </c>
      <c r="UQF48" s="612" t="s">
        <v>898</v>
      </c>
      <c r="UQG48" s="612" t="s">
        <v>432</v>
      </c>
      <c r="UQH48" s="612" t="s">
        <v>898</v>
      </c>
      <c r="UQI48" s="612" t="s">
        <v>432</v>
      </c>
      <c r="UQJ48" s="612" t="s">
        <v>898</v>
      </c>
      <c r="UQK48" s="612" t="s">
        <v>432</v>
      </c>
      <c r="UQL48" s="612" t="s">
        <v>898</v>
      </c>
      <c r="UQM48" s="612" t="s">
        <v>432</v>
      </c>
      <c r="UQN48" s="612" t="s">
        <v>898</v>
      </c>
      <c r="UQO48" s="612" t="s">
        <v>432</v>
      </c>
      <c r="UQP48" s="612" t="s">
        <v>898</v>
      </c>
      <c r="UQQ48" s="612" t="s">
        <v>432</v>
      </c>
      <c r="UQR48" s="612" t="s">
        <v>898</v>
      </c>
      <c r="UQS48" s="612" t="s">
        <v>432</v>
      </c>
      <c r="UQT48" s="612" t="s">
        <v>898</v>
      </c>
      <c r="UQU48" s="612" t="s">
        <v>432</v>
      </c>
      <c r="UQV48" s="612" t="s">
        <v>898</v>
      </c>
      <c r="UQW48" s="612" t="s">
        <v>432</v>
      </c>
      <c r="UQX48" s="612" t="s">
        <v>898</v>
      </c>
      <c r="UQY48" s="612" t="s">
        <v>432</v>
      </c>
      <c r="UQZ48" s="612" t="s">
        <v>898</v>
      </c>
      <c r="URA48" s="612" t="s">
        <v>432</v>
      </c>
      <c r="URB48" s="612" t="s">
        <v>898</v>
      </c>
      <c r="URC48" s="612" t="s">
        <v>432</v>
      </c>
      <c r="URD48" s="612" t="s">
        <v>898</v>
      </c>
      <c r="URE48" s="612" t="s">
        <v>432</v>
      </c>
      <c r="URF48" s="612" t="s">
        <v>898</v>
      </c>
      <c r="URG48" s="612" t="s">
        <v>432</v>
      </c>
      <c r="URH48" s="612" t="s">
        <v>898</v>
      </c>
      <c r="URI48" s="612" t="s">
        <v>432</v>
      </c>
      <c r="URJ48" s="612" t="s">
        <v>898</v>
      </c>
      <c r="URK48" s="612" t="s">
        <v>432</v>
      </c>
      <c r="URL48" s="612" t="s">
        <v>898</v>
      </c>
      <c r="URM48" s="612" t="s">
        <v>432</v>
      </c>
      <c r="URN48" s="612" t="s">
        <v>898</v>
      </c>
      <c r="URO48" s="612" t="s">
        <v>432</v>
      </c>
      <c r="URP48" s="612" t="s">
        <v>898</v>
      </c>
      <c r="URQ48" s="612" t="s">
        <v>432</v>
      </c>
      <c r="URR48" s="612" t="s">
        <v>898</v>
      </c>
      <c r="URS48" s="612" t="s">
        <v>432</v>
      </c>
      <c r="URT48" s="612" t="s">
        <v>898</v>
      </c>
      <c r="URU48" s="612" t="s">
        <v>432</v>
      </c>
      <c r="URV48" s="612" t="s">
        <v>898</v>
      </c>
      <c r="URW48" s="612" t="s">
        <v>432</v>
      </c>
      <c r="URX48" s="612" t="s">
        <v>898</v>
      </c>
      <c r="URY48" s="612" t="s">
        <v>432</v>
      </c>
      <c r="URZ48" s="612" t="s">
        <v>898</v>
      </c>
      <c r="USA48" s="612" t="s">
        <v>432</v>
      </c>
      <c r="USB48" s="612" t="s">
        <v>898</v>
      </c>
      <c r="USC48" s="612" t="s">
        <v>432</v>
      </c>
      <c r="USD48" s="612" t="s">
        <v>898</v>
      </c>
      <c r="USE48" s="612" t="s">
        <v>432</v>
      </c>
      <c r="USF48" s="612" t="s">
        <v>898</v>
      </c>
      <c r="USG48" s="612" t="s">
        <v>432</v>
      </c>
      <c r="USH48" s="612" t="s">
        <v>898</v>
      </c>
      <c r="USI48" s="612" t="s">
        <v>432</v>
      </c>
      <c r="USJ48" s="612" t="s">
        <v>898</v>
      </c>
      <c r="USK48" s="612" t="s">
        <v>432</v>
      </c>
      <c r="USL48" s="612" t="s">
        <v>898</v>
      </c>
      <c r="USM48" s="612" t="s">
        <v>432</v>
      </c>
      <c r="USN48" s="612" t="s">
        <v>898</v>
      </c>
      <c r="USO48" s="612" t="s">
        <v>432</v>
      </c>
      <c r="USP48" s="612" t="s">
        <v>898</v>
      </c>
      <c r="USQ48" s="612" t="s">
        <v>432</v>
      </c>
      <c r="USR48" s="612" t="s">
        <v>898</v>
      </c>
      <c r="USS48" s="612" t="s">
        <v>432</v>
      </c>
      <c r="UST48" s="612" t="s">
        <v>898</v>
      </c>
      <c r="USU48" s="612" t="s">
        <v>432</v>
      </c>
      <c r="USV48" s="612" t="s">
        <v>898</v>
      </c>
      <c r="USW48" s="612" t="s">
        <v>432</v>
      </c>
      <c r="USX48" s="612" t="s">
        <v>898</v>
      </c>
      <c r="USY48" s="612" t="s">
        <v>432</v>
      </c>
      <c r="USZ48" s="612" t="s">
        <v>898</v>
      </c>
      <c r="UTA48" s="612" t="s">
        <v>432</v>
      </c>
      <c r="UTB48" s="612" t="s">
        <v>898</v>
      </c>
      <c r="UTC48" s="612" t="s">
        <v>432</v>
      </c>
      <c r="UTD48" s="612" t="s">
        <v>898</v>
      </c>
      <c r="UTE48" s="612" t="s">
        <v>432</v>
      </c>
      <c r="UTF48" s="612" t="s">
        <v>898</v>
      </c>
      <c r="UTG48" s="612" t="s">
        <v>432</v>
      </c>
      <c r="UTH48" s="612" t="s">
        <v>898</v>
      </c>
      <c r="UTI48" s="612" t="s">
        <v>432</v>
      </c>
      <c r="UTJ48" s="612" t="s">
        <v>898</v>
      </c>
      <c r="UTK48" s="612" t="s">
        <v>432</v>
      </c>
      <c r="UTL48" s="612" t="s">
        <v>898</v>
      </c>
      <c r="UTM48" s="612" t="s">
        <v>432</v>
      </c>
      <c r="UTN48" s="612" t="s">
        <v>898</v>
      </c>
      <c r="UTO48" s="612" t="s">
        <v>432</v>
      </c>
      <c r="UTP48" s="612" t="s">
        <v>898</v>
      </c>
      <c r="UTQ48" s="612" t="s">
        <v>432</v>
      </c>
      <c r="UTR48" s="612" t="s">
        <v>898</v>
      </c>
      <c r="UTS48" s="612" t="s">
        <v>432</v>
      </c>
      <c r="UTT48" s="612" t="s">
        <v>898</v>
      </c>
      <c r="UTU48" s="612" t="s">
        <v>432</v>
      </c>
      <c r="UTV48" s="612" t="s">
        <v>898</v>
      </c>
      <c r="UTW48" s="612" t="s">
        <v>432</v>
      </c>
      <c r="UTX48" s="612" t="s">
        <v>898</v>
      </c>
      <c r="UTY48" s="612" t="s">
        <v>432</v>
      </c>
      <c r="UTZ48" s="612" t="s">
        <v>898</v>
      </c>
      <c r="UUA48" s="612" t="s">
        <v>432</v>
      </c>
      <c r="UUB48" s="612" t="s">
        <v>898</v>
      </c>
      <c r="UUC48" s="612" t="s">
        <v>432</v>
      </c>
      <c r="UUD48" s="612" t="s">
        <v>898</v>
      </c>
      <c r="UUE48" s="612" t="s">
        <v>432</v>
      </c>
      <c r="UUF48" s="612" t="s">
        <v>898</v>
      </c>
      <c r="UUG48" s="612" t="s">
        <v>432</v>
      </c>
      <c r="UUH48" s="612" t="s">
        <v>898</v>
      </c>
      <c r="UUI48" s="612" t="s">
        <v>432</v>
      </c>
      <c r="UUJ48" s="612" t="s">
        <v>898</v>
      </c>
      <c r="UUK48" s="612" t="s">
        <v>432</v>
      </c>
      <c r="UUL48" s="612" t="s">
        <v>898</v>
      </c>
      <c r="UUM48" s="612" t="s">
        <v>432</v>
      </c>
      <c r="UUN48" s="612" t="s">
        <v>898</v>
      </c>
      <c r="UUO48" s="612" t="s">
        <v>432</v>
      </c>
      <c r="UUP48" s="612" t="s">
        <v>898</v>
      </c>
      <c r="UUQ48" s="612" t="s">
        <v>432</v>
      </c>
      <c r="UUR48" s="612" t="s">
        <v>898</v>
      </c>
      <c r="UUS48" s="612" t="s">
        <v>432</v>
      </c>
      <c r="UUT48" s="612" t="s">
        <v>898</v>
      </c>
      <c r="UUU48" s="612" t="s">
        <v>432</v>
      </c>
      <c r="UUV48" s="612" t="s">
        <v>898</v>
      </c>
      <c r="UUW48" s="612" t="s">
        <v>432</v>
      </c>
      <c r="UUX48" s="612" t="s">
        <v>898</v>
      </c>
      <c r="UUY48" s="612" t="s">
        <v>432</v>
      </c>
      <c r="UUZ48" s="612" t="s">
        <v>898</v>
      </c>
      <c r="UVA48" s="612" t="s">
        <v>432</v>
      </c>
      <c r="UVB48" s="612" t="s">
        <v>898</v>
      </c>
      <c r="UVC48" s="612" t="s">
        <v>432</v>
      </c>
      <c r="UVD48" s="612" t="s">
        <v>898</v>
      </c>
      <c r="UVE48" s="612" t="s">
        <v>432</v>
      </c>
      <c r="UVF48" s="612" t="s">
        <v>898</v>
      </c>
      <c r="UVG48" s="612" t="s">
        <v>432</v>
      </c>
      <c r="UVH48" s="612" t="s">
        <v>898</v>
      </c>
      <c r="UVI48" s="612" t="s">
        <v>432</v>
      </c>
      <c r="UVJ48" s="612" t="s">
        <v>898</v>
      </c>
      <c r="UVK48" s="612" t="s">
        <v>432</v>
      </c>
      <c r="UVL48" s="612" t="s">
        <v>898</v>
      </c>
      <c r="UVM48" s="612" t="s">
        <v>432</v>
      </c>
      <c r="UVN48" s="612" t="s">
        <v>898</v>
      </c>
      <c r="UVO48" s="612" t="s">
        <v>432</v>
      </c>
      <c r="UVP48" s="612" t="s">
        <v>898</v>
      </c>
      <c r="UVQ48" s="612" t="s">
        <v>432</v>
      </c>
      <c r="UVR48" s="612" t="s">
        <v>898</v>
      </c>
      <c r="UVS48" s="612" t="s">
        <v>432</v>
      </c>
      <c r="UVT48" s="612" t="s">
        <v>898</v>
      </c>
      <c r="UVU48" s="612" t="s">
        <v>432</v>
      </c>
      <c r="UVV48" s="612" t="s">
        <v>898</v>
      </c>
      <c r="UVW48" s="612" t="s">
        <v>432</v>
      </c>
      <c r="UVX48" s="612" t="s">
        <v>898</v>
      </c>
      <c r="UVY48" s="612" t="s">
        <v>432</v>
      </c>
      <c r="UVZ48" s="612" t="s">
        <v>898</v>
      </c>
      <c r="UWA48" s="612" t="s">
        <v>432</v>
      </c>
      <c r="UWB48" s="612" t="s">
        <v>898</v>
      </c>
      <c r="UWC48" s="612" t="s">
        <v>432</v>
      </c>
      <c r="UWD48" s="612" t="s">
        <v>898</v>
      </c>
      <c r="UWE48" s="612" t="s">
        <v>432</v>
      </c>
      <c r="UWF48" s="612" t="s">
        <v>898</v>
      </c>
      <c r="UWG48" s="612" t="s">
        <v>432</v>
      </c>
      <c r="UWH48" s="612" t="s">
        <v>898</v>
      </c>
      <c r="UWI48" s="612" t="s">
        <v>432</v>
      </c>
      <c r="UWJ48" s="612" t="s">
        <v>898</v>
      </c>
      <c r="UWK48" s="612" t="s">
        <v>432</v>
      </c>
      <c r="UWL48" s="612" t="s">
        <v>898</v>
      </c>
      <c r="UWM48" s="612" t="s">
        <v>432</v>
      </c>
      <c r="UWN48" s="612" t="s">
        <v>898</v>
      </c>
      <c r="UWO48" s="612" t="s">
        <v>432</v>
      </c>
      <c r="UWP48" s="612" t="s">
        <v>898</v>
      </c>
      <c r="UWQ48" s="612" t="s">
        <v>432</v>
      </c>
      <c r="UWR48" s="612" t="s">
        <v>898</v>
      </c>
      <c r="UWS48" s="612" t="s">
        <v>432</v>
      </c>
      <c r="UWT48" s="612" t="s">
        <v>898</v>
      </c>
      <c r="UWU48" s="612" t="s">
        <v>432</v>
      </c>
      <c r="UWV48" s="612" t="s">
        <v>898</v>
      </c>
      <c r="UWW48" s="612" t="s">
        <v>432</v>
      </c>
      <c r="UWX48" s="612" t="s">
        <v>898</v>
      </c>
      <c r="UWY48" s="612" t="s">
        <v>432</v>
      </c>
      <c r="UWZ48" s="612" t="s">
        <v>898</v>
      </c>
      <c r="UXA48" s="612" t="s">
        <v>432</v>
      </c>
      <c r="UXB48" s="612" t="s">
        <v>898</v>
      </c>
      <c r="UXC48" s="612" t="s">
        <v>432</v>
      </c>
      <c r="UXD48" s="612" t="s">
        <v>898</v>
      </c>
      <c r="UXE48" s="612" t="s">
        <v>432</v>
      </c>
      <c r="UXF48" s="612" t="s">
        <v>898</v>
      </c>
      <c r="UXG48" s="612" t="s">
        <v>432</v>
      </c>
      <c r="UXH48" s="612" t="s">
        <v>898</v>
      </c>
      <c r="UXI48" s="612" t="s">
        <v>432</v>
      </c>
      <c r="UXJ48" s="612" t="s">
        <v>898</v>
      </c>
      <c r="UXK48" s="612" t="s">
        <v>432</v>
      </c>
      <c r="UXL48" s="612" t="s">
        <v>898</v>
      </c>
      <c r="UXM48" s="612" t="s">
        <v>432</v>
      </c>
      <c r="UXN48" s="612" t="s">
        <v>898</v>
      </c>
      <c r="UXO48" s="612" t="s">
        <v>432</v>
      </c>
      <c r="UXP48" s="612" t="s">
        <v>898</v>
      </c>
      <c r="UXQ48" s="612" t="s">
        <v>432</v>
      </c>
      <c r="UXR48" s="612" t="s">
        <v>898</v>
      </c>
      <c r="UXS48" s="612" t="s">
        <v>432</v>
      </c>
      <c r="UXT48" s="612" t="s">
        <v>898</v>
      </c>
      <c r="UXU48" s="612" t="s">
        <v>432</v>
      </c>
      <c r="UXV48" s="612" t="s">
        <v>898</v>
      </c>
      <c r="UXW48" s="612" t="s">
        <v>432</v>
      </c>
      <c r="UXX48" s="612" t="s">
        <v>898</v>
      </c>
      <c r="UXY48" s="612" t="s">
        <v>432</v>
      </c>
      <c r="UXZ48" s="612" t="s">
        <v>898</v>
      </c>
      <c r="UYA48" s="612" t="s">
        <v>432</v>
      </c>
      <c r="UYB48" s="612" t="s">
        <v>898</v>
      </c>
      <c r="UYC48" s="612" t="s">
        <v>432</v>
      </c>
      <c r="UYD48" s="612" t="s">
        <v>898</v>
      </c>
      <c r="UYE48" s="612" t="s">
        <v>432</v>
      </c>
      <c r="UYF48" s="612" t="s">
        <v>898</v>
      </c>
      <c r="UYG48" s="612" t="s">
        <v>432</v>
      </c>
      <c r="UYH48" s="612" t="s">
        <v>898</v>
      </c>
      <c r="UYI48" s="612" t="s">
        <v>432</v>
      </c>
      <c r="UYJ48" s="612" t="s">
        <v>898</v>
      </c>
      <c r="UYK48" s="612" t="s">
        <v>432</v>
      </c>
      <c r="UYL48" s="612" t="s">
        <v>898</v>
      </c>
      <c r="UYM48" s="612" t="s">
        <v>432</v>
      </c>
      <c r="UYN48" s="612" t="s">
        <v>898</v>
      </c>
      <c r="UYO48" s="612" t="s">
        <v>432</v>
      </c>
      <c r="UYP48" s="612" t="s">
        <v>898</v>
      </c>
      <c r="UYQ48" s="612" t="s">
        <v>432</v>
      </c>
      <c r="UYR48" s="612" t="s">
        <v>898</v>
      </c>
      <c r="UYS48" s="612" t="s">
        <v>432</v>
      </c>
      <c r="UYT48" s="612" t="s">
        <v>898</v>
      </c>
      <c r="UYU48" s="612" t="s">
        <v>432</v>
      </c>
      <c r="UYV48" s="612" t="s">
        <v>898</v>
      </c>
      <c r="UYW48" s="612" t="s">
        <v>432</v>
      </c>
      <c r="UYX48" s="612" t="s">
        <v>898</v>
      </c>
      <c r="UYY48" s="612" t="s">
        <v>432</v>
      </c>
      <c r="UYZ48" s="612" t="s">
        <v>898</v>
      </c>
      <c r="UZA48" s="612" t="s">
        <v>432</v>
      </c>
      <c r="UZB48" s="612" t="s">
        <v>898</v>
      </c>
      <c r="UZC48" s="612" t="s">
        <v>432</v>
      </c>
      <c r="UZD48" s="612" t="s">
        <v>898</v>
      </c>
      <c r="UZE48" s="612" t="s">
        <v>432</v>
      </c>
      <c r="UZF48" s="612" t="s">
        <v>898</v>
      </c>
      <c r="UZG48" s="612" t="s">
        <v>432</v>
      </c>
      <c r="UZH48" s="612" t="s">
        <v>898</v>
      </c>
      <c r="UZI48" s="612" t="s">
        <v>432</v>
      </c>
      <c r="UZJ48" s="612" t="s">
        <v>898</v>
      </c>
      <c r="UZK48" s="612" t="s">
        <v>432</v>
      </c>
      <c r="UZL48" s="612" t="s">
        <v>898</v>
      </c>
      <c r="UZM48" s="612" t="s">
        <v>432</v>
      </c>
      <c r="UZN48" s="612" t="s">
        <v>898</v>
      </c>
      <c r="UZO48" s="612" t="s">
        <v>432</v>
      </c>
      <c r="UZP48" s="612" t="s">
        <v>898</v>
      </c>
      <c r="UZQ48" s="612" t="s">
        <v>432</v>
      </c>
      <c r="UZR48" s="612" t="s">
        <v>898</v>
      </c>
      <c r="UZS48" s="612" t="s">
        <v>432</v>
      </c>
      <c r="UZT48" s="612" t="s">
        <v>898</v>
      </c>
      <c r="UZU48" s="612" t="s">
        <v>432</v>
      </c>
      <c r="UZV48" s="612" t="s">
        <v>898</v>
      </c>
      <c r="UZW48" s="612" t="s">
        <v>432</v>
      </c>
      <c r="UZX48" s="612" t="s">
        <v>898</v>
      </c>
      <c r="UZY48" s="612" t="s">
        <v>432</v>
      </c>
      <c r="UZZ48" s="612" t="s">
        <v>898</v>
      </c>
      <c r="VAA48" s="612" t="s">
        <v>432</v>
      </c>
      <c r="VAB48" s="612" t="s">
        <v>898</v>
      </c>
      <c r="VAC48" s="612" t="s">
        <v>432</v>
      </c>
      <c r="VAD48" s="612" t="s">
        <v>898</v>
      </c>
      <c r="VAE48" s="612" t="s">
        <v>432</v>
      </c>
      <c r="VAF48" s="612" t="s">
        <v>898</v>
      </c>
      <c r="VAG48" s="612" t="s">
        <v>432</v>
      </c>
      <c r="VAH48" s="612" t="s">
        <v>898</v>
      </c>
      <c r="VAI48" s="612" t="s">
        <v>432</v>
      </c>
      <c r="VAJ48" s="612" t="s">
        <v>898</v>
      </c>
      <c r="VAK48" s="612" t="s">
        <v>432</v>
      </c>
      <c r="VAL48" s="612" t="s">
        <v>898</v>
      </c>
      <c r="VAM48" s="612" t="s">
        <v>432</v>
      </c>
      <c r="VAN48" s="612" t="s">
        <v>898</v>
      </c>
      <c r="VAO48" s="612" t="s">
        <v>432</v>
      </c>
      <c r="VAP48" s="612" t="s">
        <v>898</v>
      </c>
      <c r="VAQ48" s="612" t="s">
        <v>432</v>
      </c>
      <c r="VAR48" s="612" t="s">
        <v>898</v>
      </c>
      <c r="VAS48" s="612" t="s">
        <v>432</v>
      </c>
      <c r="VAT48" s="612" t="s">
        <v>898</v>
      </c>
      <c r="VAU48" s="612" t="s">
        <v>432</v>
      </c>
      <c r="VAV48" s="612" t="s">
        <v>898</v>
      </c>
      <c r="VAW48" s="612" t="s">
        <v>432</v>
      </c>
      <c r="VAX48" s="612" t="s">
        <v>898</v>
      </c>
      <c r="VAY48" s="612" t="s">
        <v>432</v>
      </c>
      <c r="VAZ48" s="612" t="s">
        <v>898</v>
      </c>
      <c r="VBA48" s="612" t="s">
        <v>432</v>
      </c>
      <c r="VBB48" s="612" t="s">
        <v>898</v>
      </c>
      <c r="VBC48" s="612" t="s">
        <v>432</v>
      </c>
      <c r="VBD48" s="612" t="s">
        <v>898</v>
      </c>
      <c r="VBE48" s="612" t="s">
        <v>432</v>
      </c>
      <c r="VBF48" s="612" t="s">
        <v>898</v>
      </c>
      <c r="VBG48" s="612" t="s">
        <v>432</v>
      </c>
      <c r="VBH48" s="612" t="s">
        <v>898</v>
      </c>
      <c r="VBI48" s="612" t="s">
        <v>432</v>
      </c>
      <c r="VBJ48" s="612" t="s">
        <v>898</v>
      </c>
      <c r="VBK48" s="612" t="s">
        <v>432</v>
      </c>
      <c r="VBL48" s="612" t="s">
        <v>898</v>
      </c>
      <c r="VBM48" s="612" t="s">
        <v>432</v>
      </c>
      <c r="VBN48" s="612" t="s">
        <v>898</v>
      </c>
      <c r="VBO48" s="612" t="s">
        <v>432</v>
      </c>
      <c r="VBP48" s="612" t="s">
        <v>898</v>
      </c>
      <c r="VBQ48" s="612" t="s">
        <v>432</v>
      </c>
      <c r="VBR48" s="612" t="s">
        <v>898</v>
      </c>
      <c r="VBS48" s="612" t="s">
        <v>432</v>
      </c>
      <c r="VBT48" s="612" t="s">
        <v>898</v>
      </c>
      <c r="VBU48" s="612" t="s">
        <v>432</v>
      </c>
      <c r="VBV48" s="612" t="s">
        <v>898</v>
      </c>
      <c r="VBW48" s="612" t="s">
        <v>432</v>
      </c>
      <c r="VBX48" s="612" t="s">
        <v>898</v>
      </c>
      <c r="VBY48" s="612" t="s">
        <v>432</v>
      </c>
      <c r="VBZ48" s="612" t="s">
        <v>898</v>
      </c>
      <c r="VCA48" s="612" t="s">
        <v>432</v>
      </c>
      <c r="VCB48" s="612" t="s">
        <v>898</v>
      </c>
      <c r="VCC48" s="612" t="s">
        <v>432</v>
      </c>
      <c r="VCD48" s="612" t="s">
        <v>898</v>
      </c>
      <c r="VCE48" s="612" t="s">
        <v>432</v>
      </c>
      <c r="VCF48" s="612" t="s">
        <v>898</v>
      </c>
      <c r="VCG48" s="612" t="s">
        <v>432</v>
      </c>
      <c r="VCH48" s="612" t="s">
        <v>898</v>
      </c>
      <c r="VCI48" s="612" t="s">
        <v>432</v>
      </c>
      <c r="VCJ48" s="612" t="s">
        <v>898</v>
      </c>
      <c r="VCK48" s="612" t="s">
        <v>432</v>
      </c>
      <c r="VCL48" s="612" t="s">
        <v>898</v>
      </c>
      <c r="VCM48" s="612" t="s">
        <v>432</v>
      </c>
      <c r="VCN48" s="612" t="s">
        <v>898</v>
      </c>
      <c r="VCO48" s="612" t="s">
        <v>432</v>
      </c>
      <c r="VCP48" s="612" t="s">
        <v>898</v>
      </c>
      <c r="VCQ48" s="612" t="s">
        <v>432</v>
      </c>
      <c r="VCR48" s="612" t="s">
        <v>898</v>
      </c>
      <c r="VCS48" s="612" t="s">
        <v>432</v>
      </c>
      <c r="VCT48" s="612" t="s">
        <v>898</v>
      </c>
      <c r="VCU48" s="612" t="s">
        <v>432</v>
      </c>
      <c r="VCV48" s="612" t="s">
        <v>898</v>
      </c>
      <c r="VCW48" s="612" t="s">
        <v>432</v>
      </c>
      <c r="VCX48" s="612" t="s">
        <v>898</v>
      </c>
      <c r="VCY48" s="612" t="s">
        <v>432</v>
      </c>
      <c r="VCZ48" s="612" t="s">
        <v>898</v>
      </c>
      <c r="VDA48" s="612" t="s">
        <v>432</v>
      </c>
      <c r="VDB48" s="612" t="s">
        <v>898</v>
      </c>
      <c r="VDC48" s="612" t="s">
        <v>432</v>
      </c>
      <c r="VDD48" s="612" t="s">
        <v>898</v>
      </c>
      <c r="VDE48" s="612" t="s">
        <v>432</v>
      </c>
      <c r="VDF48" s="612" t="s">
        <v>898</v>
      </c>
      <c r="VDG48" s="612" t="s">
        <v>432</v>
      </c>
      <c r="VDH48" s="612" t="s">
        <v>898</v>
      </c>
      <c r="VDI48" s="612" t="s">
        <v>432</v>
      </c>
      <c r="VDJ48" s="612" t="s">
        <v>898</v>
      </c>
      <c r="VDK48" s="612" t="s">
        <v>432</v>
      </c>
      <c r="VDL48" s="612" t="s">
        <v>898</v>
      </c>
      <c r="VDM48" s="612" t="s">
        <v>432</v>
      </c>
      <c r="VDN48" s="612" t="s">
        <v>898</v>
      </c>
      <c r="VDO48" s="612" t="s">
        <v>432</v>
      </c>
      <c r="VDP48" s="612" t="s">
        <v>898</v>
      </c>
      <c r="VDQ48" s="612" t="s">
        <v>432</v>
      </c>
      <c r="VDR48" s="612" t="s">
        <v>898</v>
      </c>
      <c r="VDS48" s="612" t="s">
        <v>432</v>
      </c>
      <c r="VDT48" s="612" t="s">
        <v>898</v>
      </c>
      <c r="VDU48" s="612" t="s">
        <v>432</v>
      </c>
      <c r="VDV48" s="612" t="s">
        <v>898</v>
      </c>
      <c r="VDW48" s="612" t="s">
        <v>432</v>
      </c>
      <c r="VDX48" s="612" t="s">
        <v>898</v>
      </c>
      <c r="VDY48" s="612" t="s">
        <v>432</v>
      </c>
      <c r="VDZ48" s="612" t="s">
        <v>898</v>
      </c>
      <c r="VEA48" s="612" t="s">
        <v>432</v>
      </c>
      <c r="VEB48" s="612" t="s">
        <v>898</v>
      </c>
      <c r="VEC48" s="612" t="s">
        <v>432</v>
      </c>
      <c r="VED48" s="612" t="s">
        <v>898</v>
      </c>
      <c r="VEE48" s="612" t="s">
        <v>432</v>
      </c>
      <c r="VEF48" s="612" t="s">
        <v>898</v>
      </c>
      <c r="VEG48" s="612" t="s">
        <v>432</v>
      </c>
      <c r="VEH48" s="612" t="s">
        <v>898</v>
      </c>
      <c r="VEI48" s="612" t="s">
        <v>432</v>
      </c>
      <c r="VEJ48" s="612" t="s">
        <v>898</v>
      </c>
      <c r="VEK48" s="612" t="s">
        <v>432</v>
      </c>
      <c r="VEL48" s="612" t="s">
        <v>898</v>
      </c>
      <c r="VEM48" s="612" t="s">
        <v>432</v>
      </c>
      <c r="VEN48" s="612" t="s">
        <v>898</v>
      </c>
      <c r="VEO48" s="612" t="s">
        <v>432</v>
      </c>
      <c r="VEP48" s="612" t="s">
        <v>898</v>
      </c>
      <c r="VEQ48" s="612" t="s">
        <v>432</v>
      </c>
      <c r="VER48" s="612" t="s">
        <v>898</v>
      </c>
      <c r="VES48" s="612" t="s">
        <v>432</v>
      </c>
      <c r="VET48" s="612" t="s">
        <v>898</v>
      </c>
      <c r="VEU48" s="612" t="s">
        <v>432</v>
      </c>
      <c r="VEV48" s="612" t="s">
        <v>898</v>
      </c>
      <c r="VEW48" s="612" t="s">
        <v>432</v>
      </c>
      <c r="VEX48" s="612" t="s">
        <v>898</v>
      </c>
      <c r="VEY48" s="612" t="s">
        <v>432</v>
      </c>
      <c r="VEZ48" s="612" t="s">
        <v>898</v>
      </c>
      <c r="VFA48" s="612" t="s">
        <v>432</v>
      </c>
      <c r="VFB48" s="612" t="s">
        <v>898</v>
      </c>
      <c r="VFC48" s="612" t="s">
        <v>432</v>
      </c>
      <c r="VFD48" s="612" t="s">
        <v>898</v>
      </c>
      <c r="VFE48" s="612" t="s">
        <v>432</v>
      </c>
      <c r="VFF48" s="612" t="s">
        <v>898</v>
      </c>
      <c r="VFG48" s="612" t="s">
        <v>432</v>
      </c>
      <c r="VFH48" s="612" t="s">
        <v>898</v>
      </c>
      <c r="VFI48" s="612" t="s">
        <v>432</v>
      </c>
      <c r="VFJ48" s="612" t="s">
        <v>898</v>
      </c>
      <c r="VFK48" s="612" t="s">
        <v>432</v>
      </c>
      <c r="VFL48" s="612" t="s">
        <v>898</v>
      </c>
      <c r="VFM48" s="612" t="s">
        <v>432</v>
      </c>
      <c r="VFN48" s="612" t="s">
        <v>898</v>
      </c>
      <c r="VFO48" s="612" t="s">
        <v>432</v>
      </c>
      <c r="VFP48" s="612" t="s">
        <v>898</v>
      </c>
      <c r="VFQ48" s="612" t="s">
        <v>432</v>
      </c>
      <c r="VFR48" s="612" t="s">
        <v>898</v>
      </c>
      <c r="VFS48" s="612" t="s">
        <v>432</v>
      </c>
      <c r="VFT48" s="612" t="s">
        <v>898</v>
      </c>
      <c r="VFU48" s="612" t="s">
        <v>432</v>
      </c>
      <c r="VFV48" s="612" t="s">
        <v>898</v>
      </c>
      <c r="VFW48" s="612" t="s">
        <v>432</v>
      </c>
      <c r="VFX48" s="612" t="s">
        <v>898</v>
      </c>
      <c r="VFY48" s="612" t="s">
        <v>432</v>
      </c>
      <c r="VFZ48" s="612" t="s">
        <v>898</v>
      </c>
      <c r="VGA48" s="612" t="s">
        <v>432</v>
      </c>
      <c r="VGB48" s="612" t="s">
        <v>898</v>
      </c>
      <c r="VGC48" s="612" t="s">
        <v>432</v>
      </c>
      <c r="VGD48" s="612" t="s">
        <v>898</v>
      </c>
      <c r="VGE48" s="612" t="s">
        <v>432</v>
      </c>
      <c r="VGF48" s="612" t="s">
        <v>898</v>
      </c>
      <c r="VGG48" s="612" t="s">
        <v>432</v>
      </c>
      <c r="VGH48" s="612" t="s">
        <v>898</v>
      </c>
      <c r="VGI48" s="612" t="s">
        <v>432</v>
      </c>
      <c r="VGJ48" s="612" t="s">
        <v>898</v>
      </c>
      <c r="VGK48" s="612" t="s">
        <v>432</v>
      </c>
      <c r="VGL48" s="612" t="s">
        <v>898</v>
      </c>
      <c r="VGM48" s="612" t="s">
        <v>432</v>
      </c>
      <c r="VGN48" s="612" t="s">
        <v>898</v>
      </c>
      <c r="VGO48" s="612" t="s">
        <v>432</v>
      </c>
      <c r="VGP48" s="612" t="s">
        <v>898</v>
      </c>
      <c r="VGQ48" s="612" t="s">
        <v>432</v>
      </c>
      <c r="VGR48" s="612" t="s">
        <v>898</v>
      </c>
      <c r="VGS48" s="612" t="s">
        <v>432</v>
      </c>
      <c r="VGT48" s="612" t="s">
        <v>898</v>
      </c>
      <c r="VGU48" s="612" t="s">
        <v>432</v>
      </c>
      <c r="VGV48" s="612" t="s">
        <v>898</v>
      </c>
      <c r="VGW48" s="612" t="s">
        <v>432</v>
      </c>
      <c r="VGX48" s="612" t="s">
        <v>898</v>
      </c>
      <c r="VGY48" s="612" t="s">
        <v>432</v>
      </c>
      <c r="VGZ48" s="612" t="s">
        <v>898</v>
      </c>
      <c r="VHA48" s="612" t="s">
        <v>432</v>
      </c>
      <c r="VHB48" s="612" t="s">
        <v>898</v>
      </c>
      <c r="VHC48" s="612" t="s">
        <v>432</v>
      </c>
      <c r="VHD48" s="612" t="s">
        <v>898</v>
      </c>
      <c r="VHE48" s="612" t="s">
        <v>432</v>
      </c>
      <c r="VHF48" s="612" t="s">
        <v>898</v>
      </c>
      <c r="VHG48" s="612" t="s">
        <v>432</v>
      </c>
      <c r="VHH48" s="612" t="s">
        <v>898</v>
      </c>
      <c r="VHI48" s="612" t="s">
        <v>432</v>
      </c>
      <c r="VHJ48" s="612" t="s">
        <v>898</v>
      </c>
      <c r="VHK48" s="612" t="s">
        <v>432</v>
      </c>
      <c r="VHL48" s="612" t="s">
        <v>898</v>
      </c>
      <c r="VHM48" s="612" t="s">
        <v>432</v>
      </c>
      <c r="VHN48" s="612" t="s">
        <v>898</v>
      </c>
      <c r="VHO48" s="612" t="s">
        <v>432</v>
      </c>
      <c r="VHP48" s="612" t="s">
        <v>898</v>
      </c>
      <c r="VHQ48" s="612" t="s">
        <v>432</v>
      </c>
      <c r="VHR48" s="612" t="s">
        <v>898</v>
      </c>
      <c r="VHS48" s="612" t="s">
        <v>432</v>
      </c>
      <c r="VHT48" s="612" t="s">
        <v>898</v>
      </c>
      <c r="VHU48" s="612" t="s">
        <v>432</v>
      </c>
      <c r="VHV48" s="612" t="s">
        <v>898</v>
      </c>
      <c r="VHW48" s="612" t="s">
        <v>432</v>
      </c>
      <c r="VHX48" s="612" t="s">
        <v>898</v>
      </c>
      <c r="VHY48" s="612" t="s">
        <v>432</v>
      </c>
      <c r="VHZ48" s="612" t="s">
        <v>898</v>
      </c>
      <c r="VIA48" s="612" t="s">
        <v>432</v>
      </c>
      <c r="VIB48" s="612" t="s">
        <v>898</v>
      </c>
      <c r="VIC48" s="612" t="s">
        <v>432</v>
      </c>
      <c r="VID48" s="612" t="s">
        <v>898</v>
      </c>
      <c r="VIE48" s="612" t="s">
        <v>432</v>
      </c>
      <c r="VIF48" s="612" t="s">
        <v>898</v>
      </c>
      <c r="VIG48" s="612" t="s">
        <v>432</v>
      </c>
      <c r="VIH48" s="612" t="s">
        <v>898</v>
      </c>
      <c r="VII48" s="612" t="s">
        <v>432</v>
      </c>
      <c r="VIJ48" s="612" t="s">
        <v>898</v>
      </c>
      <c r="VIK48" s="612" t="s">
        <v>432</v>
      </c>
      <c r="VIL48" s="612" t="s">
        <v>898</v>
      </c>
      <c r="VIM48" s="612" t="s">
        <v>432</v>
      </c>
      <c r="VIN48" s="612" t="s">
        <v>898</v>
      </c>
      <c r="VIO48" s="612" t="s">
        <v>432</v>
      </c>
      <c r="VIP48" s="612" t="s">
        <v>898</v>
      </c>
      <c r="VIQ48" s="612" t="s">
        <v>432</v>
      </c>
      <c r="VIR48" s="612" t="s">
        <v>898</v>
      </c>
      <c r="VIS48" s="612" t="s">
        <v>432</v>
      </c>
      <c r="VIT48" s="612" t="s">
        <v>898</v>
      </c>
      <c r="VIU48" s="612" t="s">
        <v>432</v>
      </c>
      <c r="VIV48" s="612" t="s">
        <v>898</v>
      </c>
      <c r="VIW48" s="612" t="s">
        <v>432</v>
      </c>
      <c r="VIX48" s="612" t="s">
        <v>898</v>
      </c>
      <c r="VIY48" s="612" t="s">
        <v>432</v>
      </c>
      <c r="VIZ48" s="612" t="s">
        <v>898</v>
      </c>
      <c r="VJA48" s="612" t="s">
        <v>432</v>
      </c>
      <c r="VJB48" s="612" t="s">
        <v>898</v>
      </c>
      <c r="VJC48" s="612" t="s">
        <v>432</v>
      </c>
      <c r="VJD48" s="612" t="s">
        <v>898</v>
      </c>
      <c r="VJE48" s="612" t="s">
        <v>432</v>
      </c>
      <c r="VJF48" s="612" t="s">
        <v>898</v>
      </c>
      <c r="VJG48" s="612" t="s">
        <v>432</v>
      </c>
      <c r="VJH48" s="612" t="s">
        <v>898</v>
      </c>
      <c r="VJI48" s="612" t="s">
        <v>432</v>
      </c>
      <c r="VJJ48" s="612" t="s">
        <v>898</v>
      </c>
      <c r="VJK48" s="612" t="s">
        <v>432</v>
      </c>
      <c r="VJL48" s="612" t="s">
        <v>898</v>
      </c>
      <c r="VJM48" s="612" t="s">
        <v>432</v>
      </c>
      <c r="VJN48" s="612" t="s">
        <v>898</v>
      </c>
      <c r="VJO48" s="612" t="s">
        <v>432</v>
      </c>
      <c r="VJP48" s="612" t="s">
        <v>898</v>
      </c>
      <c r="VJQ48" s="612" t="s">
        <v>432</v>
      </c>
      <c r="VJR48" s="612" t="s">
        <v>898</v>
      </c>
      <c r="VJS48" s="612" t="s">
        <v>432</v>
      </c>
      <c r="VJT48" s="612" t="s">
        <v>898</v>
      </c>
      <c r="VJU48" s="612" t="s">
        <v>432</v>
      </c>
      <c r="VJV48" s="612" t="s">
        <v>898</v>
      </c>
      <c r="VJW48" s="612" t="s">
        <v>432</v>
      </c>
      <c r="VJX48" s="612" t="s">
        <v>898</v>
      </c>
      <c r="VJY48" s="612" t="s">
        <v>432</v>
      </c>
      <c r="VJZ48" s="612" t="s">
        <v>898</v>
      </c>
      <c r="VKA48" s="612" t="s">
        <v>432</v>
      </c>
      <c r="VKB48" s="612" t="s">
        <v>898</v>
      </c>
      <c r="VKC48" s="612" t="s">
        <v>432</v>
      </c>
      <c r="VKD48" s="612" t="s">
        <v>898</v>
      </c>
      <c r="VKE48" s="612" t="s">
        <v>432</v>
      </c>
      <c r="VKF48" s="612" t="s">
        <v>898</v>
      </c>
      <c r="VKG48" s="612" t="s">
        <v>432</v>
      </c>
      <c r="VKH48" s="612" t="s">
        <v>898</v>
      </c>
      <c r="VKI48" s="612" t="s">
        <v>432</v>
      </c>
      <c r="VKJ48" s="612" t="s">
        <v>898</v>
      </c>
      <c r="VKK48" s="612" t="s">
        <v>432</v>
      </c>
      <c r="VKL48" s="612" t="s">
        <v>898</v>
      </c>
      <c r="VKM48" s="612" t="s">
        <v>432</v>
      </c>
      <c r="VKN48" s="612" t="s">
        <v>898</v>
      </c>
      <c r="VKO48" s="612" t="s">
        <v>432</v>
      </c>
      <c r="VKP48" s="612" t="s">
        <v>898</v>
      </c>
      <c r="VKQ48" s="612" t="s">
        <v>432</v>
      </c>
      <c r="VKR48" s="612" t="s">
        <v>898</v>
      </c>
      <c r="VKS48" s="612" t="s">
        <v>432</v>
      </c>
      <c r="VKT48" s="612" t="s">
        <v>898</v>
      </c>
      <c r="VKU48" s="612" t="s">
        <v>432</v>
      </c>
      <c r="VKV48" s="612" t="s">
        <v>898</v>
      </c>
      <c r="VKW48" s="612" t="s">
        <v>432</v>
      </c>
      <c r="VKX48" s="612" t="s">
        <v>898</v>
      </c>
      <c r="VKY48" s="612" t="s">
        <v>432</v>
      </c>
      <c r="VKZ48" s="612" t="s">
        <v>898</v>
      </c>
      <c r="VLA48" s="612" t="s">
        <v>432</v>
      </c>
      <c r="VLB48" s="612" t="s">
        <v>898</v>
      </c>
      <c r="VLC48" s="612" t="s">
        <v>432</v>
      </c>
      <c r="VLD48" s="612" t="s">
        <v>898</v>
      </c>
      <c r="VLE48" s="612" t="s">
        <v>432</v>
      </c>
      <c r="VLF48" s="612" t="s">
        <v>898</v>
      </c>
      <c r="VLG48" s="612" t="s">
        <v>432</v>
      </c>
      <c r="VLH48" s="612" t="s">
        <v>898</v>
      </c>
      <c r="VLI48" s="612" t="s">
        <v>432</v>
      </c>
      <c r="VLJ48" s="612" t="s">
        <v>898</v>
      </c>
      <c r="VLK48" s="612" t="s">
        <v>432</v>
      </c>
      <c r="VLL48" s="612" t="s">
        <v>898</v>
      </c>
      <c r="VLM48" s="612" t="s">
        <v>432</v>
      </c>
      <c r="VLN48" s="612" t="s">
        <v>898</v>
      </c>
      <c r="VLO48" s="612" t="s">
        <v>432</v>
      </c>
      <c r="VLP48" s="612" t="s">
        <v>898</v>
      </c>
      <c r="VLQ48" s="612" t="s">
        <v>432</v>
      </c>
      <c r="VLR48" s="612" t="s">
        <v>898</v>
      </c>
      <c r="VLS48" s="612" t="s">
        <v>432</v>
      </c>
      <c r="VLT48" s="612" t="s">
        <v>898</v>
      </c>
      <c r="VLU48" s="612" t="s">
        <v>432</v>
      </c>
      <c r="VLV48" s="612" t="s">
        <v>898</v>
      </c>
      <c r="VLW48" s="612" t="s">
        <v>432</v>
      </c>
      <c r="VLX48" s="612" t="s">
        <v>898</v>
      </c>
      <c r="VLY48" s="612" t="s">
        <v>432</v>
      </c>
      <c r="VLZ48" s="612" t="s">
        <v>898</v>
      </c>
      <c r="VMA48" s="612" t="s">
        <v>432</v>
      </c>
      <c r="VMB48" s="612" t="s">
        <v>898</v>
      </c>
      <c r="VMC48" s="612" t="s">
        <v>432</v>
      </c>
      <c r="VMD48" s="612" t="s">
        <v>898</v>
      </c>
      <c r="VME48" s="612" t="s">
        <v>432</v>
      </c>
      <c r="VMF48" s="612" t="s">
        <v>898</v>
      </c>
      <c r="VMG48" s="612" t="s">
        <v>432</v>
      </c>
      <c r="VMH48" s="612" t="s">
        <v>898</v>
      </c>
      <c r="VMI48" s="612" t="s">
        <v>432</v>
      </c>
      <c r="VMJ48" s="612" t="s">
        <v>898</v>
      </c>
      <c r="VMK48" s="612" t="s">
        <v>432</v>
      </c>
      <c r="VML48" s="612" t="s">
        <v>898</v>
      </c>
      <c r="VMM48" s="612" t="s">
        <v>432</v>
      </c>
      <c r="VMN48" s="612" t="s">
        <v>898</v>
      </c>
      <c r="VMO48" s="612" t="s">
        <v>432</v>
      </c>
      <c r="VMP48" s="612" t="s">
        <v>898</v>
      </c>
      <c r="VMQ48" s="612" t="s">
        <v>432</v>
      </c>
      <c r="VMR48" s="612" t="s">
        <v>898</v>
      </c>
      <c r="VMS48" s="612" t="s">
        <v>432</v>
      </c>
      <c r="VMT48" s="612" t="s">
        <v>898</v>
      </c>
      <c r="VMU48" s="612" t="s">
        <v>432</v>
      </c>
      <c r="VMV48" s="612" t="s">
        <v>898</v>
      </c>
      <c r="VMW48" s="612" t="s">
        <v>432</v>
      </c>
      <c r="VMX48" s="612" t="s">
        <v>898</v>
      </c>
      <c r="VMY48" s="612" t="s">
        <v>432</v>
      </c>
      <c r="VMZ48" s="612" t="s">
        <v>898</v>
      </c>
      <c r="VNA48" s="612" t="s">
        <v>432</v>
      </c>
      <c r="VNB48" s="612" t="s">
        <v>898</v>
      </c>
      <c r="VNC48" s="612" t="s">
        <v>432</v>
      </c>
      <c r="VND48" s="612" t="s">
        <v>898</v>
      </c>
      <c r="VNE48" s="612" t="s">
        <v>432</v>
      </c>
      <c r="VNF48" s="612" t="s">
        <v>898</v>
      </c>
      <c r="VNG48" s="612" t="s">
        <v>432</v>
      </c>
      <c r="VNH48" s="612" t="s">
        <v>898</v>
      </c>
      <c r="VNI48" s="612" t="s">
        <v>432</v>
      </c>
      <c r="VNJ48" s="612" t="s">
        <v>898</v>
      </c>
      <c r="VNK48" s="612" t="s">
        <v>432</v>
      </c>
      <c r="VNL48" s="612" t="s">
        <v>898</v>
      </c>
      <c r="VNM48" s="612" t="s">
        <v>432</v>
      </c>
      <c r="VNN48" s="612" t="s">
        <v>898</v>
      </c>
      <c r="VNO48" s="612" t="s">
        <v>432</v>
      </c>
      <c r="VNP48" s="612" t="s">
        <v>898</v>
      </c>
      <c r="VNQ48" s="612" t="s">
        <v>432</v>
      </c>
      <c r="VNR48" s="612" t="s">
        <v>898</v>
      </c>
      <c r="VNS48" s="612" t="s">
        <v>432</v>
      </c>
      <c r="VNT48" s="612" t="s">
        <v>898</v>
      </c>
      <c r="VNU48" s="612" t="s">
        <v>432</v>
      </c>
      <c r="VNV48" s="612" t="s">
        <v>898</v>
      </c>
      <c r="VNW48" s="612" t="s">
        <v>432</v>
      </c>
      <c r="VNX48" s="612" t="s">
        <v>898</v>
      </c>
      <c r="VNY48" s="612" t="s">
        <v>432</v>
      </c>
      <c r="VNZ48" s="612" t="s">
        <v>898</v>
      </c>
      <c r="VOA48" s="612" t="s">
        <v>432</v>
      </c>
      <c r="VOB48" s="612" t="s">
        <v>898</v>
      </c>
      <c r="VOC48" s="612" t="s">
        <v>432</v>
      </c>
      <c r="VOD48" s="612" t="s">
        <v>898</v>
      </c>
      <c r="VOE48" s="612" t="s">
        <v>432</v>
      </c>
      <c r="VOF48" s="612" t="s">
        <v>898</v>
      </c>
      <c r="VOG48" s="612" t="s">
        <v>432</v>
      </c>
      <c r="VOH48" s="612" t="s">
        <v>898</v>
      </c>
      <c r="VOI48" s="612" t="s">
        <v>432</v>
      </c>
      <c r="VOJ48" s="612" t="s">
        <v>898</v>
      </c>
      <c r="VOK48" s="612" t="s">
        <v>432</v>
      </c>
      <c r="VOL48" s="612" t="s">
        <v>898</v>
      </c>
      <c r="VOM48" s="612" t="s">
        <v>432</v>
      </c>
      <c r="VON48" s="612" t="s">
        <v>898</v>
      </c>
      <c r="VOO48" s="612" t="s">
        <v>432</v>
      </c>
      <c r="VOP48" s="612" t="s">
        <v>898</v>
      </c>
      <c r="VOQ48" s="612" t="s">
        <v>432</v>
      </c>
      <c r="VOR48" s="612" t="s">
        <v>898</v>
      </c>
      <c r="VOS48" s="612" t="s">
        <v>432</v>
      </c>
      <c r="VOT48" s="612" t="s">
        <v>898</v>
      </c>
      <c r="VOU48" s="612" t="s">
        <v>432</v>
      </c>
      <c r="VOV48" s="612" t="s">
        <v>898</v>
      </c>
      <c r="VOW48" s="612" t="s">
        <v>432</v>
      </c>
      <c r="VOX48" s="612" t="s">
        <v>898</v>
      </c>
      <c r="VOY48" s="612" t="s">
        <v>432</v>
      </c>
      <c r="VOZ48" s="612" t="s">
        <v>898</v>
      </c>
      <c r="VPA48" s="612" t="s">
        <v>432</v>
      </c>
      <c r="VPB48" s="612" t="s">
        <v>898</v>
      </c>
      <c r="VPC48" s="612" t="s">
        <v>432</v>
      </c>
      <c r="VPD48" s="612" t="s">
        <v>898</v>
      </c>
      <c r="VPE48" s="612" t="s">
        <v>432</v>
      </c>
      <c r="VPF48" s="612" t="s">
        <v>898</v>
      </c>
      <c r="VPG48" s="612" t="s">
        <v>432</v>
      </c>
      <c r="VPH48" s="612" t="s">
        <v>898</v>
      </c>
      <c r="VPI48" s="612" t="s">
        <v>432</v>
      </c>
      <c r="VPJ48" s="612" t="s">
        <v>898</v>
      </c>
      <c r="VPK48" s="612" t="s">
        <v>432</v>
      </c>
      <c r="VPL48" s="612" t="s">
        <v>898</v>
      </c>
      <c r="VPM48" s="612" t="s">
        <v>432</v>
      </c>
      <c r="VPN48" s="612" t="s">
        <v>898</v>
      </c>
      <c r="VPO48" s="612" t="s">
        <v>432</v>
      </c>
      <c r="VPP48" s="612" t="s">
        <v>898</v>
      </c>
      <c r="VPQ48" s="612" t="s">
        <v>432</v>
      </c>
      <c r="VPR48" s="612" t="s">
        <v>898</v>
      </c>
      <c r="VPS48" s="612" t="s">
        <v>432</v>
      </c>
      <c r="VPT48" s="612" t="s">
        <v>898</v>
      </c>
      <c r="VPU48" s="612" t="s">
        <v>432</v>
      </c>
      <c r="VPV48" s="612" t="s">
        <v>898</v>
      </c>
      <c r="VPW48" s="612" t="s">
        <v>432</v>
      </c>
      <c r="VPX48" s="612" t="s">
        <v>898</v>
      </c>
      <c r="VPY48" s="612" t="s">
        <v>432</v>
      </c>
      <c r="VPZ48" s="612" t="s">
        <v>898</v>
      </c>
      <c r="VQA48" s="612" t="s">
        <v>432</v>
      </c>
      <c r="VQB48" s="612" t="s">
        <v>898</v>
      </c>
      <c r="VQC48" s="612" t="s">
        <v>432</v>
      </c>
      <c r="VQD48" s="612" t="s">
        <v>898</v>
      </c>
      <c r="VQE48" s="612" t="s">
        <v>432</v>
      </c>
      <c r="VQF48" s="612" t="s">
        <v>898</v>
      </c>
      <c r="VQG48" s="612" t="s">
        <v>432</v>
      </c>
      <c r="VQH48" s="612" t="s">
        <v>898</v>
      </c>
      <c r="VQI48" s="612" t="s">
        <v>432</v>
      </c>
      <c r="VQJ48" s="612" t="s">
        <v>898</v>
      </c>
      <c r="VQK48" s="612" t="s">
        <v>432</v>
      </c>
      <c r="VQL48" s="612" t="s">
        <v>898</v>
      </c>
      <c r="VQM48" s="612" t="s">
        <v>432</v>
      </c>
      <c r="VQN48" s="612" t="s">
        <v>898</v>
      </c>
      <c r="VQO48" s="612" t="s">
        <v>432</v>
      </c>
      <c r="VQP48" s="612" t="s">
        <v>898</v>
      </c>
      <c r="VQQ48" s="612" t="s">
        <v>432</v>
      </c>
      <c r="VQR48" s="612" t="s">
        <v>898</v>
      </c>
      <c r="VQS48" s="612" t="s">
        <v>432</v>
      </c>
      <c r="VQT48" s="612" t="s">
        <v>898</v>
      </c>
      <c r="VQU48" s="612" t="s">
        <v>432</v>
      </c>
      <c r="VQV48" s="612" t="s">
        <v>898</v>
      </c>
      <c r="VQW48" s="612" t="s">
        <v>432</v>
      </c>
      <c r="VQX48" s="612" t="s">
        <v>898</v>
      </c>
      <c r="VQY48" s="612" t="s">
        <v>432</v>
      </c>
      <c r="VQZ48" s="612" t="s">
        <v>898</v>
      </c>
      <c r="VRA48" s="612" t="s">
        <v>432</v>
      </c>
      <c r="VRB48" s="612" t="s">
        <v>898</v>
      </c>
      <c r="VRC48" s="612" t="s">
        <v>432</v>
      </c>
      <c r="VRD48" s="612" t="s">
        <v>898</v>
      </c>
      <c r="VRE48" s="612" t="s">
        <v>432</v>
      </c>
      <c r="VRF48" s="612" t="s">
        <v>898</v>
      </c>
      <c r="VRG48" s="612" t="s">
        <v>432</v>
      </c>
      <c r="VRH48" s="612" t="s">
        <v>898</v>
      </c>
      <c r="VRI48" s="612" t="s">
        <v>432</v>
      </c>
      <c r="VRJ48" s="612" t="s">
        <v>898</v>
      </c>
      <c r="VRK48" s="612" t="s">
        <v>432</v>
      </c>
      <c r="VRL48" s="612" t="s">
        <v>898</v>
      </c>
      <c r="VRM48" s="612" t="s">
        <v>432</v>
      </c>
      <c r="VRN48" s="612" t="s">
        <v>898</v>
      </c>
      <c r="VRO48" s="612" t="s">
        <v>432</v>
      </c>
      <c r="VRP48" s="612" t="s">
        <v>898</v>
      </c>
      <c r="VRQ48" s="612" t="s">
        <v>432</v>
      </c>
      <c r="VRR48" s="612" t="s">
        <v>898</v>
      </c>
      <c r="VRS48" s="612" t="s">
        <v>432</v>
      </c>
      <c r="VRT48" s="612" t="s">
        <v>898</v>
      </c>
      <c r="VRU48" s="612" t="s">
        <v>432</v>
      </c>
      <c r="VRV48" s="612" t="s">
        <v>898</v>
      </c>
      <c r="VRW48" s="612" t="s">
        <v>432</v>
      </c>
      <c r="VRX48" s="612" t="s">
        <v>898</v>
      </c>
      <c r="VRY48" s="612" t="s">
        <v>432</v>
      </c>
      <c r="VRZ48" s="612" t="s">
        <v>898</v>
      </c>
      <c r="VSA48" s="612" t="s">
        <v>432</v>
      </c>
      <c r="VSB48" s="612" t="s">
        <v>898</v>
      </c>
      <c r="VSC48" s="612" t="s">
        <v>432</v>
      </c>
      <c r="VSD48" s="612" t="s">
        <v>898</v>
      </c>
      <c r="VSE48" s="612" t="s">
        <v>432</v>
      </c>
      <c r="VSF48" s="612" t="s">
        <v>898</v>
      </c>
      <c r="VSG48" s="612" t="s">
        <v>432</v>
      </c>
      <c r="VSH48" s="612" t="s">
        <v>898</v>
      </c>
      <c r="VSI48" s="612" t="s">
        <v>432</v>
      </c>
      <c r="VSJ48" s="612" t="s">
        <v>898</v>
      </c>
      <c r="VSK48" s="612" t="s">
        <v>432</v>
      </c>
      <c r="VSL48" s="612" t="s">
        <v>898</v>
      </c>
      <c r="VSM48" s="612" t="s">
        <v>432</v>
      </c>
      <c r="VSN48" s="612" t="s">
        <v>898</v>
      </c>
      <c r="VSO48" s="612" t="s">
        <v>432</v>
      </c>
      <c r="VSP48" s="612" t="s">
        <v>898</v>
      </c>
      <c r="VSQ48" s="612" t="s">
        <v>432</v>
      </c>
      <c r="VSR48" s="612" t="s">
        <v>898</v>
      </c>
      <c r="VSS48" s="612" t="s">
        <v>432</v>
      </c>
      <c r="VST48" s="612" t="s">
        <v>898</v>
      </c>
      <c r="VSU48" s="612" t="s">
        <v>432</v>
      </c>
      <c r="VSV48" s="612" t="s">
        <v>898</v>
      </c>
      <c r="VSW48" s="612" t="s">
        <v>432</v>
      </c>
      <c r="VSX48" s="612" t="s">
        <v>898</v>
      </c>
      <c r="VSY48" s="612" t="s">
        <v>432</v>
      </c>
      <c r="VSZ48" s="612" t="s">
        <v>898</v>
      </c>
      <c r="VTA48" s="612" t="s">
        <v>432</v>
      </c>
      <c r="VTB48" s="612" t="s">
        <v>898</v>
      </c>
      <c r="VTC48" s="612" t="s">
        <v>432</v>
      </c>
      <c r="VTD48" s="612" t="s">
        <v>898</v>
      </c>
      <c r="VTE48" s="612" t="s">
        <v>432</v>
      </c>
      <c r="VTF48" s="612" t="s">
        <v>898</v>
      </c>
      <c r="VTG48" s="612" t="s">
        <v>432</v>
      </c>
      <c r="VTH48" s="612" t="s">
        <v>898</v>
      </c>
      <c r="VTI48" s="612" t="s">
        <v>432</v>
      </c>
      <c r="VTJ48" s="612" t="s">
        <v>898</v>
      </c>
      <c r="VTK48" s="612" t="s">
        <v>432</v>
      </c>
      <c r="VTL48" s="612" t="s">
        <v>898</v>
      </c>
      <c r="VTM48" s="612" t="s">
        <v>432</v>
      </c>
      <c r="VTN48" s="612" t="s">
        <v>898</v>
      </c>
      <c r="VTO48" s="612" t="s">
        <v>432</v>
      </c>
      <c r="VTP48" s="612" t="s">
        <v>898</v>
      </c>
      <c r="VTQ48" s="612" t="s">
        <v>432</v>
      </c>
      <c r="VTR48" s="612" t="s">
        <v>898</v>
      </c>
      <c r="VTS48" s="612" t="s">
        <v>432</v>
      </c>
      <c r="VTT48" s="612" t="s">
        <v>898</v>
      </c>
      <c r="VTU48" s="612" t="s">
        <v>432</v>
      </c>
      <c r="VTV48" s="612" t="s">
        <v>898</v>
      </c>
      <c r="VTW48" s="612" t="s">
        <v>432</v>
      </c>
      <c r="VTX48" s="612" t="s">
        <v>898</v>
      </c>
      <c r="VTY48" s="612" t="s">
        <v>432</v>
      </c>
      <c r="VTZ48" s="612" t="s">
        <v>898</v>
      </c>
      <c r="VUA48" s="612" t="s">
        <v>432</v>
      </c>
      <c r="VUB48" s="612" t="s">
        <v>898</v>
      </c>
      <c r="VUC48" s="612" t="s">
        <v>432</v>
      </c>
      <c r="VUD48" s="612" t="s">
        <v>898</v>
      </c>
      <c r="VUE48" s="612" t="s">
        <v>432</v>
      </c>
      <c r="VUF48" s="612" t="s">
        <v>898</v>
      </c>
      <c r="VUG48" s="612" t="s">
        <v>432</v>
      </c>
      <c r="VUH48" s="612" t="s">
        <v>898</v>
      </c>
      <c r="VUI48" s="612" t="s">
        <v>432</v>
      </c>
      <c r="VUJ48" s="612" t="s">
        <v>898</v>
      </c>
      <c r="VUK48" s="612" t="s">
        <v>432</v>
      </c>
      <c r="VUL48" s="612" t="s">
        <v>898</v>
      </c>
      <c r="VUM48" s="612" t="s">
        <v>432</v>
      </c>
      <c r="VUN48" s="612" t="s">
        <v>898</v>
      </c>
      <c r="VUO48" s="612" t="s">
        <v>432</v>
      </c>
      <c r="VUP48" s="612" t="s">
        <v>898</v>
      </c>
      <c r="VUQ48" s="612" t="s">
        <v>432</v>
      </c>
      <c r="VUR48" s="612" t="s">
        <v>898</v>
      </c>
      <c r="VUS48" s="612" t="s">
        <v>432</v>
      </c>
      <c r="VUT48" s="612" t="s">
        <v>898</v>
      </c>
      <c r="VUU48" s="612" t="s">
        <v>432</v>
      </c>
      <c r="VUV48" s="612" t="s">
        <v>898</v>
      </c>
      <c r="VUW48" s="612" t="s">
        <v>432</v>
      </c>
      <c r="VUX48" s="612" t="s">
        <v>898</v>
      </c>
      <c r="VUY48" s="612" t="s">
        <v>432</v>
      </c>
      <c r="VUZ48" s="612" t="s">
        <v>898</v>
      </c>
      <c r="VVA48" s="612" t="s">
        <v>432</v>
      </c>
      <c r="VVB48" s="612" t="s">
        <v>898</v>
      </c>
      <c r="VVC48" s="612" t="s">
        <v>432</v>
      </c>
      <c r="VVD48" s="612" t="s">
        <v>898</v>
      </c>
      <c r="VVE48" s="612" t="s">
        <v>432</v>
      </c>
      <c r="VVF48" s="612" t="s">
        <v>898</v>
      </c>
      <c r="VVG48" s="612" t="s">
        <v>432</v>
      </c>
      <c r="VVH48" s="612" t="s">
        <v>898</v>
      </c>
      <c r="VVI48" s="612" t="s">
        <v>432</v>
      </c>
      <c r="VVJ48" s="612" t="s">
        <v>898</v>
      </c>
      <c r="VVK48" s="612" t="s">
        <v>432</v>
      </c>
      <c r="VVL48" s="612" t="s">
        <v>898</v>
      </c>
      <c r="VVM48" s="612" t="s">
        <v>432</v>
      </c>
      <c r="VVN48" s="612" t="s">
        <v>898</v>
      </c>
      <c r="VVO48" s="612" t="s">
        <v>432</v>
      </c>
      <c r="VVP48" s="612" t="s">
        <v>898</v>
      </c>
      <c r="VVQ48" s="612" t="s">
        <v>432</v>
      </c>
      <c r="VVR48" s="612" t="s">
        <v>898</v>
      </c>
      <c r="VVS48" s="612" t="s">
        <v>432</v>
      </c>
      <c r="VVT48" s="612" t="s">
        <v>898</v>
      </c>
      <c r="VVU48" s="612" t="s">
        <v>432</v>
      </c>
      <c r="VVV48" s="612" t="s">
        <v>898</v>
      </c>
      <c r="VVW48" s="612" t="s">
        <v>432</v>
      </c>
      <c r="VVX48" s="612" t="s">
        <v>898</v>
      </c>
      <c r="VVY48" s="612" t="s">
        <v>432</v>
      </c>
      <c r="VVZ48" s="612" t="s">
        <v>898</v>
      </c>
      <c r="VWA48" s="612" t="s">
        <v>432</v>
      </c>
      <c r="VWB48" s="612" t="s">
        <v>898</v>
      </c>
      <c r="VWC48" s="612" t="s">
        <v>432</v>
      </c>
      <c r="VWD48" s="612" t="s">
        <v>898</v>
      </c>
      <c r="VWE48" s="612" t="s">
        <v>432</v>
      </c>
      <c r="VWF48" s="612" t="s">
        <v>898</v>
      </c>
      <c r="VWG48" s="612" t="s">
        <v>432</v>
      </c>
      <c r="VWH48" s="612" t="s">
        <v>898</v>
      </c>
      <c r="VWI48" s="612" t="s">
        <v>432</v>
      </c>
      <c r="VWJ48" s="612" t="s">
        <v>898</v>
      </c>
      <c r="VWK48" s="612" t="s">
        <v>432</v>
      </c>
      <c r="VWL48" s="612" t="s">
        <v>898</v>
      </c>
      <c r="VWM48" s="612" t="s">
        <v>432</v>
      </c>
      <c r="VWN48" s="612" t="s">
        <v>898</v>
      </c>
      <c r="VWO48" s="612" t="s">
        <v>432</v>
      </c>
      <c r="VWP48" s="612" t="s">
        <v>898</v>
      </c>
      <c r="VWQ48" s="612" t="s">
        <v>432</v>
      </c>
      <c r="VWR48" s="612" t="s">
        <v>898</v>
      </c>
      <c r="VWS48" s="612" t="s">
        <v>432</v>
      </c>
      <c r="VWT48" s="612" t="s">
        <v>898</v>
      </c>
      <c r="VWU48" s="612" t="s">
        <v>432</v>
      </c>
      <c r="VWV48" s="612" t="s">
        <v>898</v>
      </c>
      <c r="VWW48" s="612" t="s">
        <v>432</v>
      </c>
      <c r="VWX48" s="612" t="s">
        <v>898</v>
      </c>
      <c r="VWY48" s="612" t="s">
        <v>432</v>
      </c>
      <c r="VWZ48" s="612" t="s">
        <v>898</v>
      </c>
      <c r="VXA48" s="612" t="s">
        <v>432</v>
      </c>
      <c r="VXB48" s="612" t="s">
        <v>898</v>
      </c>
      <c r="VXC48" s="612" t="s">
        <v>432</v>
      </c>
      <c r="VXD48" s="612" t="s">
        <v>898</v>
      </c>
      <c r="VXE48" s="612" t="s">
        <v>432</v>
      </c>
      <c r="VXF48" s="612" t="s">
        <v>898</v>
      </c>
      <c r="VXG48" s="612" t="s">
        <v>432</v>
      </c>
      <c r="VXH48" s="612" t="s">
        <v>898</v>
      </c>
      <c r="VXI48" s="612" t="s">
        <v>432</v>
      </c>
      <c r="VXJ48" s="612" t="s">
        <v>898</v>
      </c>
      <c r="VXK48" s="612" t="s">
        <v>432</v>
      </c>
      <c r="VXL48" s="612" t="s">
        <v>898</v>
      </c>
      <c r="VXM48" s="612" t="s">
        <v>432</v>
      </c>
      <c r="VXN48" s="612" t="s">
        <v>898</v>
      </c>
      <c r="VXO48" s="612" t="s">
        <v>432</v>
      </c>
      <c r="VXP48" s="612" t="s">
        <v>898</v>
      </c>
      <c r="VXQ48" s="612" t="s">
        <v>432</v>
      </c>
      <c r="VXR48" s="612" t="s">
        <v>898</v>
      </c>
      <c r="VXS48" s="612" t="s">
        <v>432</v>
      </c>
      <c r="VXT48" s="612" t="s">
        <v>898</v>
      </c>
      <c r="VXU48" s="612" t="s">
        <v>432</v>
      </c>
      <c r="VXV48" s="612" t="s">
        <v>898</v>
      </c>
      <c r="VXW48" s="612" t="s">
        <v>432</v>
      </c>
      <c r="VXX48" s="612" t="s">
        <v>898</v>
      </c>
      <c r="VXY48" s="612" t="s">
        <v>432</v>
      </c>
      <c r="VXZ48" s="612" t="s">
        <v>898</v>
      </c>
      <c r="VYA48" s="612" t="s">
        <v>432</v>
      </c>
      <c r="VYB48" s="612" t="s">
        <v>898</v>
      </c>
      <c r="VYC48" s="612" t="s">
        <v>432</v>
      </c>
      <c r="VYD48" s="612" t="s">
        <v>898</v>
      </c>
      <c r="VYE48" s="612" t="s">
        <v>432</v>
      </c>
      <c r="VYF48" s="612" t="s">
        <v>898</v>
      </c>
      <c r="VYG48" s="612" t="s">
        <v>432</v>
      </c>
      <c r="VYH48" s="612" t="s">
        <v>898</v>
      </c>
      <c r="VYI48" s="612" t="s">
        <v>432</v>
      </c>
      <c r="VYJ48" s="612" t="s">
        <v>898</v>
      </c>
      <c r="VYK48" s="612" t="s">
        <v>432</v>
      </c>
      <c r="VYL48" s="612" t="s">
        <v>898</v>
      </c>
      <c r="VYM48" s="612" t="s">
        <v>432</v>
      </c>
      <c r="VYN48" s="612" t="s">
        <v>898</v>
      </c>
      <c r="VYO48" s="612" t="s">
        <v>432</v>
      </c>
      <c r="VYP48" s="612" t="s">
        <v>898</v>
      </c>
      <c r="VYQ48" s="612" t="s">
        <v>432</v>
      </c>
      <c r="VYR48" s="612" t="s">
        <v>898</v>
      </c>
      <c r="VYS48" s="612" t="s">
        <v>432</v>
      </c>
      <c r="VYT48" s="612" t="s">
        <v>898</v>
      </c>
      <c r="VYU48" s="612" t="s">
        <v>432</v>
      </c>
      <c r="VYV48" s="612" t="s">
        <v>898</v>
      </c>
      <c r="VYW48" s="612" t="s">
        <v>432</v>
      </c>
      <c r="VYX48" s="612" t="s">
        <v>898</v>
      </c>
      <c r="VYY48" s="612" t="s">
        <v>432</v>
      </c>
      <c r="VYZ48" s="612" t="s">
        <v>898</v>
      </c>
      <c r="VZA48" s="612" t="s">
        <v>432</v>
      </c>
      <c r="VZB48" s="612" t="s">
        <v>898</v>
      </c>
      <c r="VZC48" s="612" t="s">
        <v>432</v>
      </c>
      <c r="VZD48" s="612" t="s">
        <v>898</v>
      </c>
      <c r="VZE48" s="612" t="s">
        <v>432</v>
      </c>
      <c r="VZF48" s="612" t="s">
        <v>898</v>
      </c>
      <c r="VZG48" s="612" t="s">
        <v>432</v>
      </c>
      <c r="VZH48" s="612" t="s">
        <v>898</v>
      </c>
      <c r="VZI48" s="612" t="s">
        <v>432</v>
      </c>
      <c r="VZJ48" s="612" t="s">
        <v>898</v>
      </c>
      <c r="VZK48" s="612" t="s">
        <v>432</v>
      </c>
      <c r="VZL48" s="612" t="s">
        <v>898</v>
      </c>
      <c r="VZM48" s="612" t="s">
        <v>432</v>
      </c>
      <c r="VZN48" s="612" t="s">
        <v>898</v>
      </c>
      <c r="VZO48" s="612" t="s">
        <v>432</v>
      </c>
      <c r="VZP48" s="612" t="s">
        <v>898</v>
      </c>
      <c r="VZQ48" s="612" t="s">
        <v>432</v>
      </c>
      <c r="VZR48" s="612" t="s">
        <v>898</v>
      </c>
      <c r="VZS48" s="612" t="s">
        <v>432</v>
      </c>
      <c r="VZT48" s="612" t="s">
        <v>898</v>
      </c>
      <c r="VZU48" s="612" t="s">
        <v>432</v>
      </c>
      <c r="VZV48" s="612" t="s">
        <v>898</v>
      </c>
      <c r="VZW48" s="612" t="s">
        <v>432</v>
      </c>
      <c r="VZX48" s="612" t="s">
        <v>898</v>
      </c>
      <c r="VZY48" s="612" t="s">
        <v>432</v>
      </c>
      <c r="VZZ48" s="612" t="s">
        <v>898</v>
      </c>
      <c r="WAA48" s="612" t="s">
        <v>432</v>
      </c>
      <c r="WAB48" s="612" t="s">
        <v>898</v>
      </c>
      <c r="WAC48" s="612" t="s">
        <v>432</v>
      </c>
      <c r="WAD48" s="612" t="s">
        <v>898</v>
      </c>
      <c r="WAE48" s="612" t="s">
        <v>432</v>
      </c>
      <c r="WAF48" s="612" t="s">
        <v>898</v>
      </c>
      <c r="WAG48" s="612" t="s">
        <v>432</v>
      </c>
      <c r="WAH48" s="612" t="s">
        <v>898</v>
      </c>
      <c r="WAI48" s="612" t="s">
        <v>432</v>
      </c>
      <c r="WAJ48" s="612" t="s">
        <v>898</v>
      </c>
      <c r="WAK48" s="612" t="s">
        <v>432</v>
      </c>
      <c r="WAL48" s="612" t="s">
        <v>898</v>
      </c>
      <c r="WAM48" s="612" t="s">
        <v>432</v>
      </c>
      <c r="WAN48" s="612" t="s">
        <v>898</v>
      </c>
      <c r="WAO48" s="612" t="s">
        <v>432</v>
      </c>
      <c r="WAP48" s="612" t="s">
        <v>898</v>
      </c>
      <c r="WAQ48" s="612" t="s">
        <v>432</v>
      </c>
      <c r="WAR48" s="612" t="s">
        <v>898</v>
      </c>
      <c r="WAS48" s="612" t="s">
        <v>432</v>
      </c>
      <c r="WAT48" s="612" t="s">
        <v>898</v>
      </c>
      <c r="WAU48" s="612" t="s">
        <v>432</v>
      </c>
      <c r="WAV48" s="612" t="s">
        <v>898</v>
      </c>
      <c r="WAW48" s="612" t="s">
        <v>432</v>
      </c>
      <c r="WAX48" s="612" t="s">
        <v>898</v>
      </c>
      <c r="WAY48" s="612" t="s">
        <v>432</v>
      </c>
      <c r="WAZ48" s="612" t="s">
        <v>898</v>
      </c>
      <c r="WBA48" s="612" t="s">
        <v>432</v>
      </c>
      <c r="WBB48" s="612" t="s">
        <v>898</v>
      </c>
      <c r="WBC48" s="612" t="s">
        <v>432</v>
      </c>
      <c r="WBD48" s="612" t="s">
        <v>898</v>
      </c>
      <c r="WBE48" s="612" t="s">
        <v>432</v>
      </c>
      <c r="WBF48" s="612" t="s">
        <v>898</v>
      </c>
      <c r="WBG48" s="612" t="s">
        <v>432</v>
      </c>
      <c r="WBH48" s="612" t="s">
        <v>898</v>
      </c>
      <c r="WBI48" s="612" t="s">
        <v>432</v>
      </c>
      <c r="WBJ48" s="612" t="s">
        <v>898</v>
      </c>
      <c r="WBK48" s="612" t="s">
        <v>432</v>
      </c>
      <c r="WBL48" s="612" t="s">
        <v>898</v>
      </c>
      <c r="WBM48" s="612" t="s">
        <v>432</v>
      </c>
      <c r="WBN48" s="612" t="s">
        <v>898</v>
      </c>
      <c r="WBO48" s="612" t="s">
        <v>432</v>
      </c>
      <c r="WBP48" s="612" t="s">
        <v>898</v>
      </c>
      <c r="WBQ48" s="612" t="s">
        <v>432</v>
      </c>
      <c r="WBR48" s="612" t="s">
        <v>898</v>
      </c>
      <c r="WBS48" s="612" t="s">
        <v>432</v>
      </c>
      <c r="WBT48" s="612" t="s">
        <v>898</v>
      </c>
      <c r="WBU48" s="612" t="s">
        <v>432</v>
      </c>
      <c r="WBV48" s="612" t="s">
        <v>898</v>
      </c>
      <c r="WBW48" s="612" t="s">
        <v>432</v>
      </c>
      <c r="WBX48" s="612" t="s">
        <v>898</v>
      </c>
      <c r="WBY48" s="612" t="s">
        <v>432</v>
      </c>
      <c r="WBZ48" s="612" t="s">
        <v>898</v>
      </c>
      <c r="WCA48" s="612" t="s">
        <v>432</v>
      </c>
      <c r="WCB48" s="612" t="s">
        <v>898</v>
      </c>
      <c r="WCC48" s="612" t="s">
        <v>432</v>
      </c>
      <c r="WCD48" s="612" t="s">
        <v>898</v>
      </c>
      <c r="WCE48" s="612" t="s">
        <v>432</v>
      </c>
      <c r="WCF48" s="612" t="s">
        <v>898</v>
      </c>
      <c r="WCG48" s="612" t="s">
        <v>432</v>
      </c>
      <c r="WCH48" s="612" t="s">
        <v>898</v>
      </c>
      <c r="WCI48" s="612" t="s">
        <v>432</v>
      </c>
      <c r="WCJ48" s="612" t="s">
        <v>898</v>
      </c>
      <c r="WCK48" s="612" t="s">
        <v>432</v>
      </c>
      <c r="WCL48" s="612" t="s">
        <v>898</v>
      </c>
      <c r="WCM48" s="612" t="s">
        <v>432</v>
      </c>
      <c r="WCN48" s="612" t="s">
        <v>898</v>
      </c>
      <c r="WCO48" s="612" t="s">
        <v>432</v>
      </c>
      <c r="WCP48" s="612" t="s">
        <v>898</v>
      </c>
      <c r="WCQ48" s="612" t="s">
        <v>432</v>
      </c>
      <c r="WCR48" s="612" t="s">
        <v>898</v>
      </c>
      <c r="WCS48" s="612" t="s">
        <v>432</v>
      </c>
      <c r="WCT48" s="612" t="s">
        <v>898</v>
      </c>
      <c r="WCU48" s="612" t="s">
        <v>432</v>
      </c>
      <c r="WCV48" s="612" t="s">
        <v>898</v>
      </c>
      <c r="WCW48" s="612" t="s">
        <v>432</v>
      </c>
      <c r="WCX48" s="612" t="s">
        <v>898</v>
      </c>
      <c r="WCY48" s="612" t="s">
        <v>432</v>
      </c>
      <c r="WCZ48" s="612" t="s">
        <v>898</v>
      </c>
      <c r="WDA48" s="612" t="s">
        <v>432</v>
      </c>
      <c r="WDB48" s="612" t="s">
        <v>898</v>
      </c>
      <c r="WDC48" s="612" t="s">
        <v>432</v>
      </c>
      <c r="WDD48" s="612" t="s">
        <v>898</v>
      </c>
      <c r="WDE48" s="612" t="s">
        <v>432</v>
      </c>
      <c r="WDF48" s="612" t="s">
        <v>898</v>
      </c>
      <c r="WDG48" s="612" t="s">
        <v>432</v>
      </c>
      <c r="WDH48" s="612" t="s">
        <v>898</v>
      </c>
      <c r="WDI48" s="612" t="s">
        <v>432</v>
      </c>
      <c r="WDJ48" s="612" t="s">
        <v>898</v>
      </c>
      <c r="WDK48" s="612" t="s">
        <v>432</v>
      </c>
      <c r="WDL48" s="612" t="s">
        <v>898</v>
      </c>
      <c r="WDM48" s="612" t="s">
        <v>432</v>
      </c>
      <c r="WDN48" s="612" t="s">
        <v>898</v>
      </c>
      <c r="WDO48" s="612" t="s">
        <v>432</v>
      </c>
      <c r="WDP48" s="612" t="s">
        <v>898</v>
      </c>
      <c r="WDQ48" s="612" t="s">
        <v>432</v>
      </c>
      <c r="WDR48" s="612" t="s">
        <v>898</v>
      </c>
      <c r="WDS48" s="612" t="s">
        <v>432</v>
      </c>
      <c r="WDT48" s="612" t="s">
        <v>898</v>
      </c>
      <c r="WDU48" s="612" t="s">
        <v>432</v>
      </c>
      <c r="WDV48" s="612" t="s">
        <v>898</v>
      </c>
      <c r="WDW48" s="612" t="s">
        <v>432</v>
      </c>
      <c r="WDX48" s="612" t="s">
        <v>898</v>
      </c>
      <c r="WDY48" s="612" t="s">
        <v>432</v>
      </c>
      <c r="WDZ48" s="612" t="s">
        <v>898</v>
      </c>
      <c r="WEA48" s="612" t="s">
        <v>432</v>
      </c>
      <c r="WEB48" s="612" t="s">
        <v>898</v>
      </c>
      <c r="WEC48" s="612" t="s">
        <v>432</v>
      </c>
      <c r="WED48" s="612" t="s">
        <v>898</v>
      </c>
      <c r="WEE48" s="612" t="s">
        <v>432</v>
      </c>
      <c r="WEF48" s="612" t="s">
        <v>898</v>
      </c>
      <c r="WEG48" s="612" t="s">
        <v>432</v>
      </c>
      <c r="WEH48" s="612" t="s">
        <v>898</v>
      </c>
      <c r="WEI48" s="612" t="s">
        <v>432</v>
      </c>
      <c r="WEJ48" s="612" t="s">
        <v>898</v>
      </c>
      <c r="WEK48" s="612" t="s">
        <v>432</v>
      </c>
      <c r="WEL48" s="612" t="s">
        <v>898</v>
      </c>
      <c r="WEM48" s="612" t="s">
        <v>432</v>
      </c>
      <c r="WEN48" s="612" t="s">
        <v>898</v>
      </c>
      <c r="WEO48" s="612" t="s">
        <v>432</v>
      </c>
      <c r="WEP48" s="612" t="s">
        <v>898</v>
      </c>
      <c r="WEQ48" s="612" t="s">
        <v>432</v>
      </c>
      <c r="WER48" s="612" t="s">
        <v>898</v>
      </c>
      <c r="WES48" s="612" t="s">
        <v>432</v>
      </c>
      <c r="WET48" s="612" t="s">
        <v>898</v>
      </c>
      <c r="WEU48" s="612" t="s">
        <v>432</v>
      </c>
      <c r="WEV48" s="612" t="s">
        <v>898</v>
      </c>
      <c r="WEW48" s="612" t="s">
        <v>432</v>
      </c>
      <c r="WEX48" s="612" t="s">
        <v>898</v>
      </c>
      <c r="WEY48" s="612" t="s">
        <v>432</v>
      </c>
      <c r="WEZ48" s="612" t="s">
        <v>898</v>
      </c>
      <c r="WFA48" s="612" t="s">
        <v>432</v>
      </c>
      <c r="WFB48" s="612" t="s">
        <v>898</v>
      </c>
      <c r="WFC48" s="612" t="s">
        <v>432</v>
      </c>
      <c r="WFD48" s="612" t="s">
        <v>898</v>
      </c>
      <c r="WFE48" s="612" t="s">
        <v>432</v>
      </c>
      <c r="WFF48" s="612" t="s">
        <v>898</v>
      </c>
      <c r="WFG48" s="612" t="s">
        <v>432</v>
      </c>
      <c r="WFH48" s="612" t="s">
        <v>898</v>
      </c>
      <c r="WFI48" s="612" t="s">
        <v>432</v>
      </c>
      <c r="WFJ48" s="612" t="s">
        <v>898</v>
      </c>
      <c r="WFK48" s="612" t="s">
        <v>432</v>
      </c>
      <c r="WFL48" s="612" t="s">
        <v>898</v>
      </c>
      <c r="WFM48" s="612" t="s">
        <v>432</v>
      </c>
      <c r="WFN48" s="612" t="s">
        <v>898</v>
      </c>
      <c r="WFO48" s="612" t="s">
        <v>432</v>
      </c>
      <c r="WFP48" s="612" t="s">
        <v>898</v>
      </c>
      <c r="WFQ48" s="612" t="s">
        <v>432</v>
      </c>
      <c r="WFR48" s="612" t="s">
        <v>898</v>
      </c>
      <c r="WFS48" s="612" t="s">
        <v>432</v>
      </c>
      <c r="WFT48" s="612" t="s">
        <v>898</v>
      </c>
      <c r="WFU48" s="612" t="s">
        <v>432</v>
      </c>
      <c r="WFV48" s="612" t="s">
        <v>898</v>
      </c>
      <c r="WFW48" s="612" t="s">
        <v>432</v>
      </c>
      <c r="WFX48" s="612" t="s">
        <v>898</v>
      </c>
      <c r="WFY48" s="612" t="s">
        <v>432</v>
      </c>
      <c r="WFZ48" s="612" t="s">
        <v>898</v>
      </c>
      <c r="WGA48" s="612" t="s">
        <v>432</v>
      </c>
      <c r="WGB48" s="612" t="s">
        <v>898</v>
      </c>
      <c r="WGC48" s="612" t="s">
        <v>432</v>
      </c>
      <c r="WGD48" s="612" t="s">
        <v>898</v>
      </c>
      <c r="WGE48" s="612" t="s">
        <v>432</v>
      </c>
      <c r="WGF48" s="612" t="s">
        <v>898</v>
      </c>
      <c r="WGG48" s="612" t="s">
        <v>432</v>
      </c>
      <c r="WGH48" s="612" t="s">
        <v>898</v>
      </c>
      <c r="WGI48" s="612" t="s">
        <v>432</v>
      </c>
      <c r="WGJ48" s="612" t="s">
        <v>898</v>
      </c>
      <c r="WGK48" s="612" t="s">
        <v>432</v>
      </c>
      <c r="WGL48" s="612" t="s">
        <v>898</v>
      </c>
      <c r="WGM48" s="612" t="s">
        <v>432</v>
      </c>
      <c r="WGN48" s="612" t="s">
        <v>898</v>
      </c>
      <c r="WGO48" s="612" t="s">
        <v>432</v>
      </c>
      <c r="WGP48" s="612" t="s">
        <v>898</v>
      </c>
      <c r="WGQ48" s="612" t="s">
        <v>432</v>
      </c>
      <c r="WGR48" s="612" t="s">
        <v>898</v>
      </c>
      <c r="WGS48" s="612" t="s">
        <v>432</v>
      </c>
      <c r="WGT48" s="612" t="s">
        <v>898</v>
      </c>
      <c r="WGU48" s="612" t="s">
        <v>432</v>
      </c>
      <c r="WGV48" s="612" t="s">
        <v>898</v>
      </c>
      <c r="WGW48" s="612" t="s">
        <v>432</v>
      </c>
      <c r="WGX48" s="612" t="s">
        <v>898</v>
      </c>
      <c r="WGY48" s="612" t="s">
        <v>432</v>
      </c>
      <c r="WGZ48" s="612" t="s">
        <v>898</v>
      </c>
      <c r="WHA48" s="612" t="s">
        <v>432</v>
      </c>
      <c r="WHB48" s="612" t="s">
        <v>898</v>
      </c>
      <c r="WHC48" s="612" t="s">
        <v>432</v>
      </c>
      <c r="WHD48" s="612" t="s">
        <v>898</v>
      </c>
      <c r="WHE48" s="612" t="s">
        <v>432</v>
      </c>
      <c r="WHF48" s="612" t="s">
        <v>898</v>
      </c>
      <c r="WHG48" s="612" t="s">
        <v>432</v>
      </c>
      <c r="WHH48" s="612" t="s">
        <v>898</v>
      </c>
      <c r="WHI48" s="612" t="s">
        <v>432</v>
      </c>
      <c r="WHJ48" s="612" t="s">
        <v>898</v>
      </c>
      <c r="WHK48" s="612" t="s">
        <v>432</v>
      </c>
      <c r="WHL48" s="612" t="s">
        <v>898</v>
      </c>
      <c r="WHM48" s="612" t="s">
        <v>432</v>
      </c>
      <c r="WHN48" s="612" t="s">
        <v>898</v>
      </c>
      <c r="WHO48" s="612" t="s">
        <v>432</v>
      </c>
      <c r="WHP48" s="612" t="s">
        <v>898</v>
      </c>
      <c r="WHQ48" s="612" t="s">
        <v>432</v>
      </c>
      <c r="WHR48" s="612" t="s">
        <v>898</v>
      </c>
      <c r="WHS48" s="612" t="s">
        <v>432</v>
      </c>
      <c r="WHT48" s="612" t="s">
        <v>898</v>
      </c>
      <c r="WHU48" s="612" t="s">
        <v>432</v>
      </c>
      <c r="WHV48" s="612" t="s">
        <v>898</v>
      </c>
      <c r="WHW48" s="612" t="s">
        <v>432</v>
      </c>
      <c r="WHX48" s="612" t="s">
        <v>898</v>
      </c>
      <c r="WHY48" s="612" t="s">
        <v>432</v>
      </c>
      <c r="WHZ48" s="612" t="s">
        <v>898</v>
      </c>
      <c r="WIA48" s="612" t="s">
        <v>432</v>
      </c>
      <c r="WIB48" s="612" t="s">
        <v>898</v>
      </c>
      <c r="WIC48" s="612" t="s">
        <v>432</v>
      </c>
      <c r="WID48" s="612" t="s">
        <v>898</v>
      </c>
      <c r="WIE48" s="612" t="s">
        <v>432</v>
      </c>
      <c r="WIF48" s="612" t="s">
        <v>898</v>
      </c>
      <c r="WIG48" s="612" t="s">
        <v>432</v>
      </c>
      <c r="WIH48" s="612" t="s">
        <v>898</v>
      </c>
      <c r="WII48" s="612" t="s">
        <v>432</v>
      </c>
      <c r="WIJ48" s="612" t="s">
        <v>898</v>
      </c>
      <c r="WIK48" s="612" t="s">
        <v>432</v>
      </c>
      <c r="WIL48" s="612" t="s">
        <v>898</v>
      </c>
      <c r="WIM48" s="612" t="s">
        <v>432</v>
      </c>
      <c r="WIN48" s="612" t="s">
        <v>898</v>
      </c>
      <c r="WIO48" s="612" t="s">
        <v>432</v>
      </c>
      <c r="WIP48" s="612" t="s">
        <v>898</v>
      </c>
      <c r="WIQ48" s="612" t="s">
        <v>432</v>
      </c>
      <c r="WIR48" s="612" t="s">
        <v>898</v>
      </c>
      <c r="WIS48" s="612" t="s">
        <v>432</v>
      </c>
      <c r="WIT48" s="612" t="s">
        <v>898</v>
      </c>
      <c r="WIU48" s="612" t="s">
        <v>432</v>
      </c>
      <c r="WIV48" s="612" t="s">
        <v>898</v>
      </c>
      <c r="WIW48" s="612" t="s">
        <v>432</v>
      </c>
      <c r="WIX48" s="612" t="s">
        <v>898</v>
      </c>
      <c r="WIY48" s="612" t="s">
        <v>432</v>
      </c>
      <c r="WIZ48" s="612" t="s">
        <v>898</v>
      </c>
      <c r="WJA48" s="612" t="s">
        <v>432</v>
      </c>
      <c r="WJB48" s="612" t="s">
        <v>898</v>
      </c>
      <c r="WJC48" s="612" t="s">
        <v>432</v>
      </c>
      <c r="WJD48" s="612" t="s">
        <v>898</v>
      </c>
      <c r="WJE48" s="612" t="s">
        <v>432</v>
      </c>
      <c r="WJF48" s="612" t="s">
        <v>898</v>
      </c>
      <c r="WJG48" s="612" t="s">
        <v>432</v>
      </c>
      <c r="WJH48" s="612" t="s">
        <v>898</v>
      </c>
      <c r="WJI48" s="612" t="s">
        <v>432</v>
      </c>
      <c r="WJJ48" s="612" t="s">
        <v>898</v>
      </c>
      <c r="WJK48" s="612" t="s">
        <v>432</v>
      </c>
      <c r="WJL48" s="612" t="s">
        <v>898</v>
      </c>
      <c r="WJM48" s="612" t="s">
        <v>432</v>
      </c>
      <c r="WJN48" s="612" t="s">
        <v>898</v>
      </c>
      <c r="WJO48" s="612" t="s">
        <v>432</v>
      </c>
      <c r="WJP48" s="612" t="s">
        <v>898</v>
      </c>
      <c r="WJQ48" s="612" t="s">
        <v>432</v>
      </c>
      <c r="WJR48" s="612" t="s">
        <v>898</v>
      </c>
      <c r="WJS48" s="612" t="s">
        <v>432</v>
      </c>
      <c r="WJT48" s="612" t="s">
        <v>898</v>
      </c>
      <c r="WJU48" s="612" t="s">
        <v>432</v>
      </c>
      <c r="WJV48" s="612" t="s">
        <v>898</v>
      </c>
      <c r="WJW48" s="612" t="s">
        <v>432</v>
      </c>
      <c r="WJX48" s="612" t="s">
        <v>898</v>
      </c>
      <c r="WJY48" s="612" t="s">
        <v>432</v>
      </c>
      <c r="WJZ48" s="612" t="s">
        <v>898</v>
      </c>
      <c r="WKA48" s="612" t="s">
        <v>432</v>
      </c>
      <c r="WKB48" s="612" t="s">
        <v>898</v>
      </c>
      <c r="WKC48" s="612" t="s">
        <v>432</v>
      </c>
      <c r="WKD48" s="612" t="s">
        <v>898</v>
      </c>
      <c r="WKE48" s="612" t="s">
        <v>432</v>
      </c>
      <c r="WKF48" s="612" t="s">
        <v>898</v>
      </c>
      <c r="WKG48" s="612" t="s">
        <v>432</v>
      </c>
      <c r="WKH48" s="612" t="s">
        <v>898</v>
      </c>
      <c r="WKI48" s="612" t="s">
        <v>432</v>
      </c>
      <c r="WKJ48" s="612" t="s">
        <v>898</v>
      </c>
      <c r="WKK48" s="612" t="s">
        <v>432</v>
      </c>
      <c r="WKL48" s="612" t="s">
        <v>898</v>
      </c>
      <c r="WKM48" s="612" t="s">
        <v>432</v>
      </c>
      <c r="WKN48" s="612" t="s">
        <v>898</v>
      </c>
      <c r="WKO48" s="612" t="s">
        <v>432</v>
      </c>
      <c r="WKP48" s="612" t="s">
        <v>898</v>
      </c>
      <c r="WKQ48" s="612" t="s">
        <v>432</v>
      </c>
      <c r="WKR48" s="612" t="s">
        <v>898</v>
      </c>
      <c r="WKS48" s="612" t="s">
        <v>432</v>
      </c>
      <c r="WKT48" s="612" t="s">
        <v>898</v>
      </c>
      <c r="WKU48" s="612" t="s">
        <v>432</v>
      </c>
      <c r="WKV48" s="612" t="s">
        <v>898</v>
      </c>
      <c r="WKW48" s="612" t="s">
        <v>432</v>
      </c>
      <c r="WKX48" s="612" t="s">
        <v>898</v>
      </c>
      <c r="WKY48" s="612" t="s">
        <v>432</v>
      </c>
      <c r="WKZ48" s="612" t="s">
        <v>898</v>
      </c>
      <c r="WLA48" s="612" t="s">
        <v>432</v>
      </c>
      <c r="WLB48" s="612" t="s">
        <v>898</v>
      </c>
      <c r="WLC48" s="612" t="s">
        <v>432</v>
      </c>
      <c r="WLD48" s="612" t="s">
        <v>898</v>
      </c>
      <c r="WLE48" s="612" t="s">
        <v>432</v>
      </c>
      <c r="WLF48" s="612" t="s">
        <v>898</v>
      </c>
      <c r="WLG48" s="612" t="s">
        <v>432</v>
      </c>
      <c r="WLH48" s="612" t="s">
        <v>898</v>
      </c>
      <c r="WLI48" s="612" t="s">
        <v>432</v>
      </c>
      <c r="WLJ48" s="612" t="s">
        <v>898</v>
      </c>
      <c r="WLK48" s="612" t="s">
        <v>432</v>
      </c>
      <c r="WLL48" s="612" t="s">
        <v>898</v>
      </c>
      <c r="WLM48" s="612" t="s">
        <v>432</v>
      </c>
      <c r="WLN48" s="612" t="s">
        <v>898</v>
      </c>
      <c r="WLO48" s="612" t="s">
        <v>432</v>
      </c>
      <c r="WLP48" s="612" t="s">
        <v>898</v>
      </c>
      <c r="WLQ48" s="612" t="s">
        <v>432</v>
      </c>
      <c r="WLR48" s="612" t="s">
        <v>898</v>
      </c>
      <c r="WLS48" s="612" t="s">
        <v>432</v>
      </c>
      <c r="WLT48" s="612" t="s">
        <v>898</v>
      </c>
      <c r="WLU48" s="612" t="s">
        <v>432</v>
      </c>
      <c r="WLV48" s="612" t="s">
        <v>898</v>
      </c>
      <c r="WLW48" s="612" t="s">
        <v>432</v>
      </c>
      <c r="WLX48" s="612" t="s">
        <v>898</v>
      </c>
      <c r="WLY48" s="612" t="s">
        <v>432</v>
      </c>
      <c r="WLZ48" s="612" t="s">
        <v>898</v>
      </c>
      <c r="WMA48" s="612" t="s">
        <v>432</v>
      </c>
      <c r="WMB48" s="612" t="s">
        <v>898</v>
      </c>
      <c r="WMC48" s="612" t="s">
        <v>432</v>
      </c>
      <c r="WMD48" s="612" t="s">
        <v>898</v>
      </c>
      <c r="WME48" s="612" t="s">
        <v>432</v>
      </c>
      <c r="WMF48" s="612" t="s">
        <v>898</v>
      </c>
      <c r="WMG48" s="612" t="s">
        <v>432</v>
      </c>
      <c r="WMH48" s="612" t="s">
        <v>898</v>
      </c>
      <c r="WMI48" s="612" t="s">
        <v>432</v>
      </c>
      <c r="WMJ48" s="612" t="s">
        <v>898</v>
      </c>
      <c r="WMK48" s="612" t="s">
        <v>432</v>
      </c>
      <c r="WML48" s="612" t="s">
        <v>898</v>
      </c>
      <c r="WMM48" s="612" t="s">
        <v>432</v>
      </c>
      <c r="WMN48" s="612" t="s">
        <v>898</v>
      </c>
      <c r="WMO48" s="612" t="s">
        <v>432</v>
      </c>
      <c r="WMP48" s="612" t="s">
        <v>898</v>
      </c>
      <c r="WMQ48" s="612" t="s">
        <v>432</v>
      </c>
      <c r="WMR48" s="612" t="s">
        <v>898</v>
      </c>
      <c r="WMS48" s="612" t="s">
        <v>432</v>
      </c>
      <c r="WMT48" s="612" t="s">
        <v>898</v>
      </c>
      <c r="WMU48" s="612" t="s">
        <v>432</v>
      </c>
      <c r="WMV48" s="612" t="s">
        <v>898</v>
      </c>
      <c r="WMW48" s="612" t="s">
        <v>432</v>
      </c>
      <c r="WMX48" s="612" t="s">
        <v>898</v>
      </c>
      <c r="WMY48" s="612" t="s">
        <v>432</v>
      </c>
      <c r="WMZ48" s="612" t="s">
        <v>898</v>
      </c>
      <c r="WNA48" s="612" t="s">
        <v>432</v>
      </c>
      <c r="WNB48" s="612" t="s">
        <v>898</v>
      </c>
      <c r="WNC48" s="612" t="s">
        <v>432</v>
      </c>
      <c r="WND48" s="612" t="s">
        <v>898</v>
      </c>
      <c r="WNE48" s="612" t="s">
        <v>432</v>
      </c>
      <c r="WNF48" s="612" t="s">
        <v>898</v>
      </c>
      <c r="WNG48" s="612" t="s">
        <v>432</v>
      </c>
      <c r="WNH48" s="612" t="s">
        <v>898</v>
      </c>
      <c r="WNI48" s="612" t="s">
        <v>432</v>
      </c>
      <c r="WNJ48" s="612" t="s">
        <v>898</v>
      </c>
      <c r="WNK48" s="612" t="s">
        <v>432</v>
      </c>
      <c r="WNL48" s="612" t="s">
        <v>898</v>
      </c>
      <c r="WNM48" s="612" t="s">
        <v>432</v>
      </c>
      <c r="WNN48" s="612" t="s">
        <v>898</v>
      </c>
      <c r="WNO48" s="612" t="s">
        <v>432</v>
      </c>
      <c r="WNP48" s="612" t="s">
        <v>898</v>
      </c>
      <c r="WNQ48" s="612" t="s">
        <v>432</v>
      </c>
      <c r="WNR48" s="612" t="s">
        <v>898</v>
      </c>
      <c r="WNS48" s="612" t="s">
        <v>432</v>
      </c>
      <c r="WNT48" s="612" t="s">
        <v>898</v>
      </c>
      <c r="WNU48" s="612" t="s">
        <v>432</v>
      </c>
      <c r="WNV48" s="612" t="s">
        <v>898</v>
      </c>
      <c r="WNW48" s="612" t="s">
        <v>432</v>
      </c>
      <c r="WNX48" s="612" t="s">
        <v>898</v>
      </c>
      <c r="WNY48" s="612" t="s">
        <v>432</v>
      </c>
      <c r="WNZ48" s="612" t="s">
        <v>898</v>
      </c>
      <c r="WOA48" s="612" t="s">
        <v>432</v>
      </c>
      <c r="WOB48" s="612" t="s">
        <v>898</v>
      </c>
      <c r="WOC48" s="612" t="s">
        <v>432</v>
      </c>
      <c r="WOD48" s="612" t="s">
        <v>898</v>
      </c>
      <c r="WOE48" s="612" t="s">
        <v>432</v>
      </c>
      <c r="WOF48" s="612" t="s">
        <v>898</v>
      </c>
      <c r="WOG48" s="612" t="s">
        <v>432</v>
      </c>
      <c r="WOH48" s="612" t="s">
        <v>898</v>
      </c>
      <c r="WOI48" s="612" t="s">
        <v>432</v>
      </c>
      <c r="WOJ48" s="612" t="s">
        <v>898</v>
      </c>
      <c r="WOK48" s="612" t="s">
        <v>432</v>
      </c>
      <c r="WOL48" s="612" t="s">
        <v>898</v>
      </c>
      <c r="WOM48" s="612" t="s">
        <v>432</v>
      </c>
      <c r="WON48" s="612" t="s">
        <v>898</v>
      </c>
      <c r="WOO48" s="612" t="s">
        <v>432</v>
      </c>
      <c r="WOP48" s="612" t="s">
        <v>898</v>
      </c>
      <c r="WOQ48" s="612" t="s">
        <v>432</v>
      </c>
      <c r="WOR48" s="612" t="s">
        <v>898</v>
      </c>
      <c r="WOS48" s="612" t="s">
        <v>432</v>
      </c>
      <c r="WOT48" s="612" t="s">
        <v>898</v>
      </c>
      <c r="WOU48" s="612" t="s">
        <v>432</v>
      </c>
      <c r="WOV48" s="612" t="s">
        <v>898</v>
      </c>
      <c r="WOW48" s="612" t="s">
        <v>432</v>
      </c>
      <c r="WOX48" s="612" t="s">
        <v>898</v>
      </c>
      <c r="WOY48" s="612" t="s">
        <v>432</v>
      </c>
      <c r="WOZ48" s="612" t="s">
        <v>898</v>
      </c>
      <c r="WPA48" s="612" t="s">
        <v>432</v>
      </c>
      <c r="WPB48" s="612" t="s">
        <v>898</v>
      </c>
      <c r="WPC48" s="612" t="s">
        <v>432</v>
      </c>
      <c r="WPD48" s="612" t="s">
        <v>898</v>
      </c>
      <c r="WPE48" s="612" t="s">
        <v>432</v>
      </c>
      <c r="WPF48" s="612" t="s">
        <v>898</v>
      </c>
      <c r="WPG48" s="612" t="s">
        <v>432</v>
      </c>
      <c r="WPH48" s="612" t="s">
        <v>898</v>
      </c>
      <c r="WPI48" s="612" t="s">
        <v>432</v>
      </c>
      <c r="WPJ48" s="612" t="s">
        <v>898</v>
      </c>
      <c r="WPK48" s="612" t="s">
        <v>432</v>
      </c>
      <c r="WPL48" s="612" t="s">
        <v>898</v>
      </c>
      <c r="WPM48" s="612" t="s">
        <v>432</v>
      </c>
      <c r="WPN48" s="612" t="s">
        <v>898</v>
      </c>
      <c r="WPO48" s="612" t="s">
        <v>432</v>
      </c>
      <c r="WPP48" s="612" t="s">
        <v>898</v>
      </c>
      <c r="WPQ48" s="612" t="s">
        <v>432</v>
      </c>
      <c r="WPR48" s="612" t="s">
        <v>898</v>
      </c>
      <c r="WPS48" s="612" t="s">
        <v>432</v>
      </c>
      <c r="WPT48" s="612" t="s">
        <v>898</v>
      </c>
      <c r="WPU48" s="612" t="s">
        <v>432</v>
      </c>
      <c r="WPV48" s="612" t="s">
        <v>898</v>
      </c>
      <c r="WPW48" s="612" t="s">
        <v>432</v>
      </c>
      <c r="WPX48" s="612" t="s">
        <v>898</v>
      </c>
      <c r="WPY48" s="612" t="s">
        <v>432</v>
      </c>
      <c r="WPZ48" s="612" t="s">
        <v>898</v>
      </c>
      <c r="WQA48" s="612" t="s">
        <v>432</v>
      </c>
      <c r="WQB48" s="612" t="s">
        <v>898</v>
      </c>
      <c r="WQC48" s="612" t="s">
        <v>432</v>
      </c>
      <c r="WQD48" s="612" t="s">
        <v>898</v>
      </c>
      <c r="WQE48" s="612" t="s">
        <v>432</v>
      </c>
      <c r="WQF48" s="612" t="s">
        <v>898</v>
      </c>
      <c r="WQG48" s="612" t="s">
        <v>432</v>
      </c>
      <c r="WQH48" s="612" t="s">
        <v>898</v>
      </c>
      <c r="WQI48" s="612" t="s">
        <v>432</v>
      </c>
      <c r="WQJ48" s="612" t="s">
        <v>898</v>
      </c>
      <c r="WQK48" s="612" t="s">
        <v>432</v>
      </c>
      <c r="WQL48" s="612" t="s">
        <v>898</v>
      </c>
      <c r="WQM48" s="612" t="s">
        <v>432</v>
      </c>
      <c r="WQN48" s="612" t="s">
        <v>898</v>
      </c>
      <c r="WQO48" s="612" t="s">
        <v>432</v>
      </c>
      <c r="WQP48" s="612" t="s">
        <v>898</v>
      </c>
      <c r="WQQ48" s="612" t="s">
        <v>432</v>
      </c>
      <c r="WQR48" s="612" t="s">
        <v>898</v>
      </c>
      <c r="WQS48" s="612" t="s">
        <v>432</v>
      </c>
      <c r="WQT48" s="612" t="s">
        <v>898</v>
      </c>
      <c r="WQU48" s="612" t="s">
        <v>432</v>
      </c>
      <c r="WQV48" s="612" t="s">
        <v>898</v>
      </c>
      <c r="WQW48" s="612" t="s">
        <v>432</v>
      </c>
      <c r="WQX48" s="612" t="s">
        <v>898</v>
      </c>
      <c r="WQY48" s="612" t="s">
        <v>432</v>
      </c>
      <c r="WQZ48" s="612" t="s">
        <v>898</v>
      </c>
      <c r="WRA48" s="612" t="s">
        <v>432</v>
      </c>
      <c r="WRB48" s="612" t="s">
        <v>898</v>
      </c>
      <c r="WRC48" s="612" t="s">
        <v>432</v>
      </c>
      <c r="WRD48" s="612" t="s">
        <v>898</v>
      </c>
      <c r="WRE48" s="612" t="s">
        <v>432</v>
      </c>
      <c r="WRF48" s="612" t="s">
        <v>898</v>
      </c>
      <c r="WRG48" s="612" t="s">
        <v>432</v>
      </c>
      <c r="WRH48" s="612" t="s">
        <v>898</v>
      </c>
      <c r="WRI48" s="612" t="s">
        <v>432</v>
      </c>
      <c r="WRJ48" s="612" t="s">
        <v>898</v>
      </c>
      <c r="WRK48" s="612" t="s">
        <v>432</v>
      </c>
      <c r="WRL48" s="612" t="s">
        <v>898</v>
      </c>
      <c r="WRM48" s="612" t="s">
        <v>432</v>
      </c>
      <c r="WRN48" s="612" t="s">
        <v>898</v>
      </c>
      <c r="WRO48" s="612" t="s">
        <v>432</v>
      </c>
      <c r="WRP48" s="612" t="s">
        <v>898</v>
      </c>
      <c r="WRQ48" s="612" t="s">
        <v>432</v>
      </c>
      <c r="WRR48" s="612" t="s">
        <v>898</v>
      </c>
      <c r="WRS48" s="612" t="s">
        <v>432</v>
      </c>
      <c r="WRT48" s="612" t="s">
        <v>898</v>
      </c>
      <c r="WRU48" s="612" t="s">
        <v>432</v>
      </c>
      <c r="WRV48" s="612" t="s">
        <v>898</v>
      </c>
      <c r="WRW48" s="612" t="s">
        <v>432</v>
      </c>
      <c r="WRX48" s="612" t="s">
        <v>898</v>
      </c>
      <c r="WRY48" s="612" t="s">
        <v>432</v>
      </c>
      <c r="WRZ48" s="612" t="s">
        <v>898</v>
      </c>
      <c r="WSA48" s="612" t="s">
        <v>432</v>
      </c>
      <c r="WSB48" s="612" t="s">
        <v>898</v>
      </c>
      <c r="WSC48" s="612" t="s">
        <v>432</v>
      </c>
      <c r="WSD48" s="612" t="s">
        <v>898</v>
      </c>
      <c r="WSE48" s="612" t="s">
        <v>432</v>
      </c>
      <c r="WSF48" s="612" t="s">
        <v>898</v>
      </c>
      <c r="WSG48" s="612" t="s">
        <v>432</v>
      </c>
      <c r="WSH48" s="612" t="s">
        <v>898</v>
      </c>
      <c r="WSI48" s="612" t="s">
        <v>432</v>
      </c>
      <c r="WSJ48" s="612" t="s">
        <v>898</v>
      </c>
      <c r="WSK48" s="612" t="s">
        <v>432</v>
      </c>
      <c r="WSL48" s="612" t="s">
        <v>898</v>
      </c>
      <c r="WSM48" s="612" t="s">
        <v>432</v>
      </c>
      <c r="WSN48" s="612" t="s">
        <v>898</v>
      </c>
      <c r="WSO48" s="612" t="s">
        <v>432</v>
      </c>
      <c r="WSP48" s="612" t="s">
        <v>898</v>
      </c>
      <c r="WSQ48" s="612" t="s">
        <v>432</v>
      </c>
      <c r="WSR48" s="612" t="s">
        <v>898</v>
      </c>
      <c r="WSS48" s="612" t="s">
        <v>432</v>
      </c>
      <c r="WST48" s="612" t="s">
        <v>898</v>
      </c>
      <c r="WSU48" s="612" t="s">
        <v>432</v>
      </c>
      <c r="WSV48" s="612" t="s">
        <v>898</v>
      </c>
      <c r="WSW48" s="612" t="s">
        <v>432</v>
      </c>
      <c r="WSX48" s="612" t="s">
        <v>898</v>
      </c>
      <c r="WSY48" s="612" t="s">
        <v>432</v>
      </c>
      <c r="WSZ48" s="612" t="s">
        <v>898</v>
      </c>
      <c r="WTA48" s="612" t="s">
        <v>432</v>
      </c>
      <c r="WTB48" s="612" t="s">
        <v>898</v>
      </c>
      <c r="WTC48" s="612" t="s">
        <v>432</v>
      </c>
      <c r="WTD48" s="612" t="s">
        <v>898</v>
      </c>
      <c r="WTE48" s="612" t="s">
        <v>432</v>
      </c>
      <c r="WTF48" s="612" t="s">
        <v>898</v>
      </c>
      <c r="WTG48" s="612" t="s">
        <v>432</v>
      </c>
      <c r="WTH48" s="612" t="s">
        <v>898</v>
      </c>
      <c r="WTI48" s="612" t="s">
        <v>432</v>
      </c>
      <c r="WTJ48" s="612" t="s">
        <v>898</v>
      </c>
      <c r="WTK48" s="612" t="s">
        <v>432</v>
      </c>
      <c r="WTL48" s="612" t="s">
        <v>898</v>
      </c>
      <c r="WTM48" s="612" t="s">
        <v>432</v>
      </c>
      <c r="WTN48" s="612" t="s">
        <v>898</v>
      </c>
      <c r="WTO48" s="612" t="s">
        <v>432</v>
      </c>
      <c r="WTP48" s="612" t="s">
        <v>898</v>
      </c>
      <c r="WTQ48" s="612" t="s">
        <v>432</v>
      </c>
      <c r="WTR48" s="612" t="s">
        <v>898</v>
      </c>
      <c r="WTS48" s="612" t="s">
        <v>432</v>
      </c>
      <c r="WTT48" s="612" t="s">
        <v>898</v>
      </c>
      <c r="WTU48" s="612" t="s">
        <v>432</v>
      </c>
      <c r="WTV48" s="612" t="s">
        <v>898</v>
      </c>
      <c r="WTW48" s="612" t="s">
        <v>432</v>
      </c>
      <c r="WTX48" s="612" t="s">
        <v>898</v>
      </c>
      <c r="WTY48" s="612" t="s">
        <v>432</v>
      </c>
      <c r="WTZ48" s="612" t="s">
        <v>898</v>
      </c>
      <c r="WUA48" s="612" t="s">
        <v>432</v>
      </c>
      <c r="WUB48" s="612" t="s">
        <v>898</v>
      </c>
      <c r="WUC48" s="612" t="s">
        <v>432</v>
      </c>
      <c r="WUD48" s="612" t="s">
        <v>898</v>
      </c>
      <c r="WUE48" s="612" t="s">
        <v>432</v>
      </c>
      <c r="WUF48" s="612" t="s">
        <v>898</v>
      </c>
      <c r="WUG48" s="612" t="s">
        <v>432</v>
      </c>
      <c r="WUH48" s="612" t="s">
        <v>898</v>
      </c>
      <c r="WUI48" s="612" t="s">
        <v>432</v>
      </c>
      <c r="WUJ48" s="612" t="s">
        <v>898</v>
      </c>
      <c r="WUK48" s="612" t="s">
        <v>432</v>
      </c>
      <c r="WUL48" s="612" t="s">
        <v>898</v>
      </c>
      <c r="WUM48" s="612" t="s">
        <v>432</v>
      </c>
      <c r="WUN48" s="612" t="s">
        <v>898</v>
      </c>
      <c r="WUO48" s="612" t="s">
        <v>432</v>
      </c>
      <c r="WUP48" s="612" t="s">
        <v>898</v>
      </c>
      <c r="WUQ48" s="612" t="s">
        <v>432</v>
      </c>
      <c r="WUR48" s="612" t="s">
        <v>898</v>
      </c>
      <c r="WUS48" s="612" t="s">
        <v>432</v>
      </c>
      <c r="WUT48" s="612" t="s">
        <v>898</v>
      </c>
      <c r="WUU48" s="612" t="s">
        <v>432</v>
      </c>
      <c r="WUV48" s="612" t="s">
        <v>898</v>
      </c>
      <c r="WUW48" s="612" t="s">
        <v>432</v>
      </c>
      <c r="WUX48" s="612" t="s">
        <v>898</v>
      </c>
      <c r="WUY48" s="612" t="s">
        <v>432</v>
      </c>
      <c r="WUZ48" s="612" t="s">
        <v>898</v>
      </c>
      <c r="WVA48" s="612" t="s">
        <v>432</v>
      </c>
      <c r="WVB48" s="612" t="s">
        <v>898</v>
      </c>
      <c r="WVC48" s="612" t="s">
        <v>432</v>
      </c>
      <c r="WVD48" s="612" t="s">
        <v>898</v>
      </c>
      <c r="WVE48" s="612" t="s">
        <v>432</v>
      </c>
      <c r="WVF48" s="612" t="s">
        <v>898</v>
      </c>
      <c r="WVG48" s="612" t="s">
        <v>432</v>
      </c>
      <c r="WVH48" s="612" t="s">
        <v>898</v>
      </c>
      <c r="WVI48" s="612" t="s">
        <v>432</v>
      </c>
      <c r="WVJ48" s="612" t="s">
        <v>898</v>
      </c>
      <c r="WVK48" s="612" t="s">
        <v>432</v>
      </c>
      <c r="WVL48" s="612" t="s">
        <v>898</v>
      </c>
      <c r="WVM48" s="612" t="s">
        <v>432</v>
      </c>
      <c r="WVN48" s="612" t="s">
        <v>898</v>
      </c>
      <c r="WVO48" s="612" t="s">
        <v>432</v>
      </c>
      <c r="WVP48" s="612" t="s">
        <v>898</v>
      </c>
      <c r="WVQ48" s="612" t="s">
        <v>432</v>
      </c>
      <c r="WVR48" s="612" t="s">
        <v>898</v>
      </c>
      <c r="WVS48" s="612" t="s">
        <v>432</v>
      </c>
      <c r="WVT48" s="612" t="s">
        <v>898</v>
      </c>
      <c r="WVU48" s="612" t="s">
        <v>432</v>
      </c>
      <c r="WVV48" s="612" t="s">
        <v>898</v>
      </c>
      <c r="WVW48" s="612" t="s">
        <v>432</v>
      </c>
      <c r="WVX48" s="612" t="s">
        <v>898</v>
      </c>
      <c r="WVY48" s="612" t="s">
        <v>432</v>
      </c>
      <c r="WVZ48" s="612" t="s">
        <v>898</v>
      </c>
      <c r="WWA48" s="612" t="s">
        <v>432</v>
      </c>
      <c r="WWB48" s="612" t="s">
        <v>898</v>
      </c>
      <c r="WWC48" s="612" t="s">
        <v>432</v>
      </c>
      <c r="WWD48" s="612" t="s">
        <v>898</v>
      </c>
      <c r="WWE48" s="612" t="s">
        <v>432</v>
      </c>
      <c r="WWF48" s="612" t="s">
        <v>898</v>
      </c>
      <c r="WWG48" s="612" t="s">
        <v>432</v>
      </c>
      <c r="WWH48" s="612" t="s">
        <v>898</v>
      </c>
      <c r="WWI48" s="612" t="s">
        <v>432</v>
      </c>
      <c r="WWJ48" s="612" t="s">
        <v>898</v>
      </c>
      <c r="WWK48" s="612" t="s">
        <v>432</v>
      </c>
      <c r="WWL48" s="612" t="s">
        <v>898</v>
      </c>
      <c r="WWM48" s="612" t="s">
        <v>432</v>
      </c>
      <c r="WWN48" s="612" t="s">
        <v>898</v>
      </c>
      <c r="WWO48" s="612" t="s">
        <v>432</v>
      </c>
      <c r="WWP48" s="612" t="s">
        <v>898</v>
      </c>
      <c r="WWQ48" s="612" t="s">
        <v>432</v>
      </c>
      <c r="WWR48" s="612" t="s">
        <v>898</v>
      </c>
      <c r="WWS48" s="612" t="s">
        <v>432</v>
      </c>
      <c r="WWT48" s="612" t="s">
        <v>898</v>
      </c>
      <c r="WWU48" s="612" t="s">
        <v>432</v>
      </c>
      <c r="WWV48" s="612" t="s">
        <v>898</v>
      </c>
      <c r="WWW48" s="612" t="s">
        <v>432</v>
      </c>
      <c r="WWX48" s="612" t="s">
        <v>898</v>
      </c>
      <c r="WWY48" s="612" t="s">
        <v>432</v>
      </c>
      <c r="WWZ48" s="612" t="s">
        <v>898</v>
      </c>
      <c r="WXA48" s="612" t="s">
        <v>432</v>
      </c>
      <c r="WXB48" s="612" t="s">
        <v>898</v>
      </c>
      <c r="WXC48" s="612" t="s">
        <v>432</v>
      </c>
      <c r="WXD48" s="612" t="s">
        <v>898</v>
      </c>
      <c r="WXE48" s="612" t="s">
        <v>432</v>
      </c>
      <c r="WXF48" s="612" t="s">
        <v>898</v>
      </c>
      <c r="WXG48" s="612" t="s">
        <v>432</v>
      </c>
      <c r="WXH48" s="612" t="s">
        <v>898</v>
      </c>
      <c r="WXI48" s="612" t="s">
        <v>432</v>
      </c>
      <c r="WXJ48" s="612" t="s">
        <v>898</v>
      </c>
      <c r="WXK48" s="612" t="s">
        <v>432</v>
      </c>
      <c r="WXL48" s="612" t="s">
        <v>898</v>
      </c>
      <c r="WXM48" s="612" t="s">
        <v>432</v>
      </c>
      <c r="WXN48" s="612" t="s">
        <v>898</v>
      </c>
      <c r="WXO48" s="612" t="s">
        <v>432</v>
      </c>
      <c r="WXP48" s="612" t="s">
        <v>898</v>
      </c>
      <c r="WXQ48" s="612" t="s">
        <v>432</v>
      </c>
      <c r="WXR48" s="612" t="s">
        <v>898</v>
      </c>
      <c r="WXS48" s="612" t="s">
        <v>432</v>
      </c>
      <c r="WXT48" s="612" t="s">
        <v>898</v>
      </c>
      <c r="WXU48" s="612" t="s">
        <v>432</v>
      </c>
      <c r="WXV48" s="612" t="s">
        <v>898</v>
      </c>
      <c r="WXW48" s="612" t="s">
        <v>432</v>
      </c>
      <c r="WXX48" s="612" t="s">
        <v>898</v>
      </c>
      <c r="WXY48" s="612" t="s">
        <v>432</v>
      </c>
      <c r="WXZ48" s="612" t="s">
        <v>898</v>
      </c>
      <c r="WYA48" s="612" t="s">
        <v>432</v>
      </c>
      <c r="WYB48" s="612" t="s">
        <v>898</v>
      </c>
      <c r="WYC48" s="612" t="s">
        <v>432</v>
      </c>
      <c r="WYD48" s="612" t="s">
        <v>898</v>
      </c>
      <c r="WYE48" s="612" t="s">
        <v>432</v>
      </c>
      <c r="WYF48" s="612" t="s">
        <v>898</v>
      </c>
      <c r="WYG48" s="612" t="s">
        <v>432</v>
      </c>
      <c r="WYH48" s="612" t="s">
        <v>898</v>
      </c>
      <c r="WYI48" s="612" t="s">
        <v>432</v>
      </c>
      <c r="WYJ48" s="612" t="s">
        <v>898</v>
      </c>
      <c r="WYK48" s="612" t="s">
        <v>432</v>
      </c>
      <c r="WYL48" s="612" t="s">
        <v>898</v>
      </c>
      <c r="WYM48" s="612" t="s">
        <v>432</v>
      </c>
      <c r="WYN48" s="612" t="s">
        <v>898</v>
      </c>
      <c r="WYO48" s="612" t="s">
        <v>432</v>
      </c>
      <c r="WYP48" s="612" t="s">
        <v>898</v>
      </c>
      <c r="WYQ48" s="612" t="s">
        <v>432</v>
      </c>
      <c r="WYR48" s="612" t="s">
        <v>898</v>
      </c>
      <c r="WYS48" s="612" t="s">
        <v>432</v>
      </c>
      <c r="WYT48" s="612" t="s">
        <v>898</v>
      </c>
      <c r="WYU48" s="612" t="s">
        <v>432</v>
      </c>
      <c r="WYV48" s="612" t="s">
        <v>898</v>
      </c>
      <c r="WYW48" s="612" t="s">
        <v>432</v>
      </c>
      <c r="WYX48" s="612" t="s">
        <v>898</v>
      </c>
      <c r="WYY48" s="612" t="s">
        <v>432</v>
      </c>
      <c r="WYZ48" s="612" t="s">
        <v>898</v>
      </c>
      <c r="WZA48" s="612" t="s">
        <v>432</v>
      </c>
      <c r="WZB48" s="612" t="s">
        <v>898</v>
      </c>
      <c r="WZC48" s="612" t="s">
        <v>432</v>
      </c>
      <c r="WZD48" s="612" t="s">
        <v>898</v>
      </c>
      <c r="WZE48" s="612" t="s">
        <v>432</v>
      </c>
      <c r="WZF48" s="612" t="s">
        <v>898</v>
      </c>
      <c r="WZG48" s="612" t="s">
        <v>432</v>
      </c>
      <c r="WZH48" s="612" t="s">
        <v>898</v>
      </c>
      <c r="WZI48" s="612" t="s">
        <v>432</v>
      </c>
      <c r="WZJ48" s="612" t="s">
        <v>898</v>
      </c>
      <c r="WZK48" s="612" t="s">
        <v>432</v>
      </c>
      <c r="WZL48" s="612" t="s">
        <v>898</v>
      </c>
      <c r="WZM48" s="612" t="s">
        <v>432</v>
      </c>
      <c r="WZN48" s="612" t="s">
        <v>898</v>
      </c>
      <c r="WZO48" s="612" t="s">
        <v>432</v>
      </c>
      <c r="WZP48" s="612" t="s">
        <v>898</v>
      </c>
      <c r="WZQ48" s="612" t="s">
        <v>432</v>
      </c>
      <c r="WZR48" s="612" t="s">
        <v>898</v>
      </c>
      <c r="WZS48" s="612" t="s">
        <v>432</v>
      </c>
      <c r="WZT48" s="612" t="s">
        <v>898</v>
      </c>
      <c r="WZU48" s="612" t="s">
        <v>432</v>
      </c>
      <c r="WZV48" s="612" t="s">
        <v>898</v>
      </c>
      <c r="WZW48" s="612" t="s">
        <v>432</v>
      </c>
      <c r="WZX48" s="612" t="s">
        <v>898</v>
      </c>
      <c r="WZY48" s="612" t="s">
        <v>432</v>
      </c>
      <c r="WZZ48" s="612" t="s">
        <v>898</v>
      </c>
      <c r="XAA48" s="612" t="s">
        <v>432</v>
      </c>
      <c r="XAB48" s="612" t="s">
        <v>898</v>
      </c>
      <c r="XAC48" s="612" t="s">
        <v>432</v>
      </c>
      <c r="XAD48" s="612" t="s">
        <v>898</v>
      </c>
      <c r="XAE48" s="612" t="s">
        <v>432</v>
      </c>
      <c r="XAF48" s="612" t="s">
        <v>898</v>
      </c>
      <c r="XAG48" s="612" t="s">
        <v>432</v>
      </c>
      <c r="XAH48" s="612" t="s">
        <v>898</v>
      </c>
      <c r="XAI48" s="612" t="s">
        <v>432</v>
      </c>
      <c r="XAJ48" s="612" t="s">
        <v>898</v>
      </c>
      <c r="XAK48" s="612" t="s">
        <v>432</v>
      </c>
      <c r="XAL48" s="612" t="s">
        <v>898</v>
      </c>
      <c r="XAM48" s="612" t="s">
        <v>432</v>
      </c>
      <c r="XAN48" s="612" t="s">
        <v>898</v>
      </c>
      <c r="XAO48" s="612" t="s">
        <v>432</v>
      </c>
      <c r="XAP48" s="612" t="s">
        <v>898</v>
      </c>
      <c r="XAQ48" s="612" t="s">
        <v>432</v>
      </c>
      <c r="XAR48" s="612" t="s">
        <v>898</v>
      </c>
      <c r="XAS48" s="612" t="s">
        <v>432</v>
      </c>
      <c r="XAT48" s="612" t="s">
        <v>898</v>
      </c>
      <c r="XAU48" s="612" t="s">
        <v>432</v>
      </c>
      <c r="XAV48" s="612" t="s">
        <v>898</v>
      </c>
      <c r="XAW48" s="612" t="s">
        <v>432</v>
      </c>
      <c r="XAX48" s="612" t="s">
        <v>898</v>
      </c>
      <c r="XAY48" s="612" t="s">
        <v>432</v>
      </c>
      <c r="XAZ48" s="612" t="s">
        <v>898</v>
      </c>
      <c r="XBA48" s="612" t="s">
        <v>432</v>
      </c>
      <c r="XBB48" s="612" t="s">
        <v>898</v>
      </c>
      <c r="XBC48" s="612" t="s">
        <v>432</v>
      </c>
      <c r="XBD48" s="612" t="s">
        <v>898</v>
      </c>
      <c r="XBE48" s="612" t="s">
        <v>432</v>
      </c>
      <c r="XBF48" s="612" t="s">
        <v>898</v>
      </c>
      <c r="XBG48" s="612" t="s">
        <v>432</v>
      </c>
      <c r="XBH48" s="612" t="s">
        <v>898</v>
      </c>
      <c r="XBI48" s="612" t="s">
        <v>432</v>
      </c>
      <c r="XBJ48" s="612" t="s">
        <v>898</v>
      </c>
      <c r="XBK48" s="612" t="s">
        <v>432</v>
      </c>
      <c r="XBL48" s="612" t="s">
        <v>898</v>
      </c>
      <c r="XBM48" s="612" t="s">
        <v>432</v>
      </c>
      <c r="XBN48" s="612" t="s">
        <v>898</v>
      </c>
      <c r="XBO48" s="612" t="s">
        <v>432</v>
      </c>
      <c r="XBP48" s="612" t="s">
        <v>898</v>
      </c>
      <c r="XBQ48" s="612" t="s">
        <v>432</v>
      </c>
      <c r="XBR48" s="612" t="s">
        <v>898</v>
      </c>
      <c r="XBS48" s="612" t="s">
        <v>432</v>
      </c>
      <c r="XBT48" s="612" t="s">
        <v>898</v>
      </c>
      <c r="XBU48" s="612" t="s">
        <v>432</v>
      </c>
      <c r="XBV48" s="612" t="s">
        <v>898</v>
      </c>
      <c r="XBW48" s="612" t="s">
        <v>432</v>
      </c>
      <c r="XBX48" s="612" t="s">
        <v>898</v>
      </c>
      <c r="XBY48" s="612" t="s">
        <v>432</v>
      </c>
      <c r="XBZ48" s="612" t="s">
        <v>898</v>
      </c>
      <c r="XCA48" s="612" t="s">
        <v>432</v>
      </c>
      <c r="XCB48" s="612" t="s">
        <v>898</v>
      </c>
      <c r="XCC48" s="612" t="s">
        <v>432</v>
      </c>
      <c r="XCD48" s="612" t="s">
        <v>898</v>
      </c>
      <c r="XCE48" s="612" t="s">
        <v>432</v>
      </c>
      <c r="XCF48" s="612" t="s">
        <v>898</v>
      </c>
      <c r="XCG48" s="612" t="s">
        <v>432</v>
      </c>
      <c r="XCH48" s="612" t="s">
        <v>898</v>
      </c>
      <c r="XCI48" s="612" t="s">
        <v>432</v>
      </c>
      <c r="XCJ48" s="612" t="s">
        <v>898</v>
      </c>
      <c r="XCK48" s="612" t="s">
        <v>432</v>
      </c>
      <c r="XCL48" s="612" t="s">
        <v>898</v>
      </c>
      <c r="XCM48" s="612" t="s">
        <v>432</v>
      </c>
      <c r="XCN48" s="612" t="s">
        <v>898</v>
      </c>
      <c r="XCO48" s="612" t="s">
        <v>432</v>
      </c>
      <c r="XCP48" s="612" t="s">
        <v>898</v>
      </c>
      <c r="XCQ48" s="612" t="s">
        <v>432</v>
      </c>
      <c r="XCR48" s="612" t="s">
        <v>898</v>
      </c>
      <c r="XCS48" s="612" t="s">
        <v>432</v>
      </c>
      <c r="XCT48" s="612" t="s">
        <v>898</v>
      </c>
      <c r="XCU48" s="612" t="s">
        <v>432</v>
      </c>
      <c r="XCV48" s="612" t="s">
        <v>898</v>
      </c>
      <c r="XCW48" s="612" t="s">
        <v>432</v>
      </c>
      <c r="XCX48" s="612" t="s">
        <v>898</v>
      </c>
      <c r="XCY48" s="612" t="s">
        <v>432</v>
      </c>
      <c r="XCZ48" s="612" t="s">
        <v>898</v>
      </c>
      <c r="XDA48" s="612" t="s">
        <v>432</v>
      </c>
      <c r="XDB48" s="612" t="s">
        <v>898</v>
      </c>
      <c r="XDC48" s="612" t="s">
        <v>432</v>
      </c>
      <c r="XDD48" s="612" t="s">
        <v>898</v>
      </c>
      <c r="XDE48" s="612" t="s">
        <v>432</v>
      </c>
      <c r="XDF48" s="612" t="s">
        <v>898</v>
      </c>
      <c r="XDG48" s="612" t="s">
        <v>432</v>
      </c>
      <c r="XDH48" s="612" t="s">
        <v>898</v>
      </c>
      <c r="XDI48" s="612" t="s">
        <v>432</v>
      </c>
      <c r="XDJ48" s="612" t="s">
        <v>898</v>
      </c>
      <c r="XDK48" s="612" t="s">
        <v>432</v>
      </c>
      <c r="XDL48" s="612" t="s">
        <v>898</v>
      </c>
      <c r="XDM48" s="612" t="s">
        <v>432</v>
      </c>
      <c r="XDN48" s="612" t="s">
        <v>898</v>
      </c>
      <c r="XDO48" s="612" t="s">
        <v>432</v>
      </c>
      <c r="XDP48" s="612" t="s">
        <v>898</v>
      </c>
      <c r="XDQ48" s="612" t="s">
        <v>432</v>
      </c>
      <c r="XDR48" s="612" t="s">
        <v>898</v>
      </c>
      <c r="XDS48" s="612" t="s">
        <v>432</v>
      </c>
      <c r="XDT48" s="612" t="s">
        <v>898</v>
      </c>
      <c r="XDU48" s="612" t="s">
        <v>432</v>
      </c>
      <c r="XDV48" s="612" t="s">
        <v>898</v>
      </c>
      <c r="XDW48" s="612" t="s">
        <v>432</v>
      </c>
      <c r="XDX48" s="612" t="s">
        <v>898</v>
      </c>
      <c r="XDY48" s="612" t="s">
        <v>432</v>
      </c>
      <c r="XDZ48" s="612" t="s">
        <v>898</v>
      </c>
      <c r="XEA48" s="612" t="s">
        <v>432</v>
      </c>
      <c r="XEB48" s="612" t="s">
        <v>898</v>
      </c>
      <c r="XEC48" s="612" t="s">
        <v>432</v>
      </c>
      <c r="XED48" s="612" t="s">
        <v>898</v>
      </c>
      <c r="XEE48" s="612" t="s">
        <v>432</v>
      </c>
      <c r="XEF48" s="612" t="s">
        <v>898</v>
      </c>
      <c r="XEG48" s="612" t="s">
        <v>432</v>
      </c>
      <c r="XEH48" s="612" t="s">
        <v>898</v>
      </c>
      <c r="XEI48" s="612" t="s">
        <v>432</v>
      </c>
      <c r="XEJ48" s="612" t="s">
        <v>898</v>
      </c>
      <c r="XEK48" s="612" t="s">
        <v>432</v>
      </c>
      <c r="XEL48" s="612" t="s">
        <v>898</v>
      </c>
      <c r="XEM48" s="612" t="s">
        <v>432</v>
      </c>
      <c r="XEN48" s="612" t="s">
        <v>898</v>
      </c>
      <c r="XEO48" s="612" t="s">
        <v>432</v>
      </c>
      <c r="XEP48" s="612" t="s">
        <v>898</v>
      </c>
      <c r="XEQ48" s="612" t="s">
        <v>432</v>
      </c>
      <c r="XER48" s="612" t="s">
        <v>898</v>
      </c>
      <c r="XES48" s="612" t="s">
        <v>432</v>
      </c>
      <c r="XET48" s="612" t="s">
        <v>898</v>
      </c>
      <c r="XEU48" s="612" t="s">
        <v>432</v>
      </c>
      <c r="XEV48" s="612" t="s">
        <v>898</v>
      </c>
      <c r="XEW48" s="612" t="s">
        <v>432</v>
      </c>
      <c r="XEX48" s="612" t="s">
        <v>898</v>
      </c>
      <c r="XEY48" s="612" t="s">
        <v>432</v>
      </c>
      <c r="XEZ48" s="612" t="s">
        <v>898</v>
      </c>
      <c r="XFA48" s="612" t="s">
        <v>432</v>
      </c>
      <c r="XFB48" s="612" t="s">
        <v>898</v>
      </c>
      <c r="XFC48" s="612" t="s">
        <v>432</v>
      </c>
      <c r="XFD48" s="612" t="s">
        <v>898</v>
      </c>
    </row>
    <row r="49" spans="1:16384" s="612" customFormat="1" ht="23.25" x14ac:dyDescent="0.35">
      <c r="A49" s="618" t="s">
        <v>283</v>
      </c>
      <c r="B49" s="760" t="s">
        <v>326</v>
      </c>
      <c r="C49" s="1131">
        <f>'2.1.Bevételek_részletes'!G50</f>
        <v>503024913</v>
      </c>
      <c r="D49" s="1132">
        <f>'2.1.Bevételek_részletes'!H50</f>
        <v>550323045</v>
      </c>
      <c r="E49" s="1132">
        <f>'2.1.Bevételek_részletes'!I50</f>
        <v>479735151</v>
      </c>
      <c r="F49" s="1113">
        <f>E49/D49%</f>
        <v>87.173371233254457</v>
      </c>
      <c r="G49" s="1131"/>
      <c r="H49" s="1132"/>
      <c r="I49" s="1132"/>
      <c r="J49" s="1113"/>
      <c r="K49" s="1131">
        <v>0</v>
      </c>
      <c r="L49" s="1132">
        <v>0</v>
      </c>
      <c r="M49" s="1132">
        <v>0</v>
      </c>
      <c r="N49" s="1114"/>
      <c r="O49" s="1131">
        <f t="shared" si="24"/>
        <v>503024913</v>
      </c>
      <c r="P49" s="1132">
        <f t="shared" si="24"/>
        <v>550323045</v>
      </c>
      <c r="Q49" s="1132">
        <f>E49+J49+M49</f>
        <v>479735151</v>
      </c>
      <c r="R49" s="1113">
        <f>Q49/P49%</f>
        <v>87.173371233254457</v>
      </c>
      <c r="BH49" s="612" t="s">
        <v>326</v>
      </c>
      <c r="BI49" s="612" t="s">
        <v>283</v>
      </c>
      <c r="BJ49" s="612" t="s">
        <v>326</v>
      </c>
      <c r="BK49" s="612" t="s">
        <v>283</v>
      </c>
      <c r="BL49" s="612" t="s">
        <v>326</v>
      </c>
      <c r="BM49" s="612" t="s">
        <v>283</v>
      </c>
      <c r="BN49" s="612" t="s">
        <v>326</v>
      </c>
      <c r="BO49" s="612" t="s">
        <v>283</v>
      </c>
      <c r="BP49" s="612" t="s">
        <v>326</v>
      </c>
      <c r="BQ49" s="612" t="s">
        <v>283</v>
      </c>
      <c r="BR49" s="612" t="s">
        <v>326</v>
      </c>
      <c r="BS49" s="612" t="s">
        <v>283</v>
      </c>
      <c r="BT49" s="612" t="s">
        <v>326</v>
      </c>
      <c r="BU49" s="612" t="s">
        <v>283</v>
      </c>
      <c r="BV49" s="612" t="s">
        <v>326</v>
      </c>
      <c r="BW49" s="612" t="s">
        <v>283</v>
      </c>
      <c r="BX49" s="612" t="s">
        <v>326</v>
      </c>
      <c r="BY49" s="612" t="s">
        <v>283</v>
      </c>
      <c r="BZ49" s="612" t="s">
        <v>326</v>
      </c>
      <c r="CA49" s="612" t="s">
        <v>283</v>
      </c>
      <c r="CB49" s="612" t="s">
        <v>326</v>
      </c>
      <c r="CC49" s="612" t="s">
        <v>283</v>
      </c>
      <c r="CD49" s="612" t="s">
        <v>326</v>
      </c>
      <c r="CE49" s="612" t="s">
        <v>283</v>
      </c>
      <c r="CF49" s="612" t="s">
        <v>326</v>
      </c>
      <c r="CG49" s="612" t="s">
        <v>283</v>
      </c>
      <c r="CH49" s="612" t="s">
        <v>326</v>
      </c>
      <c r="CI49" s="612" t="s">
        <v>283</v>
      </c>
      <c r="CJ49" s="612" t="s">
        <v>326</v>
      </c>
      <c r="CK49" s="612" t="s">
        <v>283</v>
      </c>
      <c r="CL49" s="612" t="s">
        <v>326</v>
      </c>
      <c r="CM49" s="612" t="s">
        <v>283</v>
      </c>
      <c r="CN49" s="612" t="s">
        <v>326</v>
      </c>
      <c r="CO49" s="612" t="s">
        <v>283</v>
      </c>
      <c r="CP49" s="612" t="s">
        <v>326</v>
      </c>
      <c r="CQ49" s="612" t="s">
        <v>283</v>
      </c>
      <c r="CR49" s="612" t="s">
        <v>326</v>
      </c>
      <c r="CS49" s="612" t="s">
        <v>283</v>
      </c>
      <c r="CT49" s="612" t="s">
        <v>326</v>
      </c>
      <c r="CU49" s="612" t="s">
        <v>283</v>
      </c>
      <c r="CV49" s="612" t="s">
        <v>326</v>
      </c>
      <c r="CW49" s="612" t="s">
        <v>283</v>
      </c>
      <c r="CX49" s="612" t="s">
        <v>326</v>
      </c>
      <c r="CY49" s="612" t="s">
        <v>283</v>
      </c>
      <c r="CZ49" s="612" t="s">
        <v>326</v>
      </c>
      <c r="DA49" s="612" t="s">
        <v>283</v>
      </c>
      <c r="DB49" s="612" t="s">
        <v>326</v>
      </c>
      <c r="DC49" s="612" t="s">
        <v>283</v>
      </c>
      <c r="DD49" s="612" t="s">
        <v>326</v>
      </c>
      <c r="DE49" s="612" t="s">
        <v>283</v>
      </c>
      <c r="DF49" s="612" t="s">
        <v>326</v>
      </c>
      <c r="DG49" s="612" t="s">
        <v>283</v>
      </c>
      <c r="DH49" s="612" t="s">
        <v>326</v>
      </c>
      <c r="DI49" s="612" t="s">
        <v>283</v>
      </c>
      <c r="DJ49" s="612" t="s">
        <v>326</v>
      </c>
      <c r="DK49" s="612" t="s">
        <v>283</v>
      </c>
      <c r="DL49" s="612" t="s">
        <v>326</v>
      </c>
      <c r="DM49" s="612" t="s">
        <v>283</v>
      </c>
      <c r="DN49" s="612" t="s">
        <v>326</v>
      </c>
      <c r="DO49" s="612" t="s">
        <v>283</v>
      </c>
      <c r="DP49" s="612" t="s">
        <v>326</v>
      </c>
      <c r="DQ49" s="612" t="s">
        <v>283</v>
      </c>
      <c r="DR49" s="612" t="s">
        <v>326</v>
      </c>
      <c r="DS49" s="612" t="s">
        <v>283</v>
      </c>
      <c r="DT49" s="612" t="s">
        <v>326</v>
      </c>
      <c r="DU49" s="612" t="s">
        <v>283</v>
      </c>
      <c r="DV49" s="612" t="s">
        <v>326</v>
      </c>
      <c r="DW49" s="612" t="s">
        <v>283</v>
      </c>
      <c r="DX49" s="612" t="s">
        <v>326</v>
      </c>
      <c r="DY49" s="612" t="s">
        <v>283</v>
      </c>
      <c r="DZ49" s="612" t="s">
        <v>326</v>
      </c>
      <c r="EA49" s="612" t="s">
        <v>283</v>
      </c>
      <c r="EB49" s="612" t="s">
        <v>326</v>
      </c>
      <c r="EC49" s="612" t="s">
        <v>283</v>
      </c>
      <c r="ED49" s="612" t="s">
        <v>326</v>
      </c>
      <c r="EE49" s="612" t="s">
        <v>283</v>
      </c>
      <c r="EF49" s="612" t="s">
        <v>326</v>
      </c>
      <c r="EG49" s="612" t="s">
        <v>283</v>
      </c>
      <c r="EH49" s="612" t="s">
        <v>326</v>
      </c>
      <c r="EI49" s="612" t="s">
        <v>283</v>
      </c>
      <c r="EJ49" s="612" t="s">
        <v>326</v>
      </c>
      <c r="EK49" s="612" t="s">
        <v>283</v>
      </c>
      <c r="EL49" s="612" t="s">
        <v>326</v>
      </c>
      <c r="EM49" s="612" t="s">
        <v>283</v>
      </c>
      <c r="EN49" s="612" t="s">
        <v>326</v>
      </c>
      <c r="EO49" s="612" t="s">
        <v>283</v>
      </c>
      <c r="EP49" s="612" t="s">
        <v>326</v>
      </c>
      <c r="EQ49" s="612" t="s">
        <v>283</v>
      </c>
      <c r="ER49" s="612" t="s">
        <v>326</v>
      </c>
      <c r="ES49" s="612" t="s">
        <v>283</v>
      </c>
      <c r="ET49" s="612" t="s">
        <v>326</v>
      </c>
      <c r="EU49" s="612" t="s">
        <v>283</v>
      </c>
      <c r="EV49" s="612" t="s">
        <v>326</v>
      </c>
      <c r="EW49" s="612" t="s">
        <v>283</v>
      </c>
      <c r="EX49" s="612" t="s">
        <v>326</v>
      </c>
      <c r="EY49" s="612" t="s">
        <v>283</v>
      </c>
      <c r="EZ49" s="612" t="s">
        <v>326</v>
      </c>
      <c r="FA49" s="612" t="s">
        <v>283</v>
      </c>
      <c r="FB49" s="612" t="s">
        <v>326</v>
      </c>
      <c r="FC49" s="612" t="s">
        <v>283</v>
      </c>
      <c r="FD49" s="612" t="s">
        <v>326</v>
      </c>
      <c r="FE49" s="612" t="s">
        <v>283</v>
      </c>
      <c r="FF49" s="612" t="s">
        <v>326</v>
      </c>
      <c r="FG49" s="612" t="s">
        <v>283</v>
      </c>
      <c r="FH49" s="612" t="s">
        <v>326</v>
      </c>
      <c r="FI49" s="612" t="s">
        <v>283</v>
      </c>
      <c r="FJ49" s="612" t="s">
        <v>326</v>
      </c>
      <c r="FK49" s="612" t="s">
        <v>283</v>
      </c>
      <c r="FL49" s="612" t="s">
        <v>326</v>
      </c>
      <c r="FM49" s="612" t="s">
        <v>283</v>
      </c>
      <c r="FN49" s="612" t="s">
        <v>326</v>
      </c>
      <c r="FO49" s="612" t="s">
        <v>283</v>
      </c>
      <c r="FP49" s="612" t="s">
        <v>326</v>
      </c>
      <c r="FQ49" s="612" t="s">
        <v>283</v>
      </c>
      <c r="FR49" s="612" t="s">
        <v>326</v>
      </c>
      <c r="FS49" s="612" t="s">
        <v>283</v>
      </c>
      <c r="FT49" s="612" t="s">
        <v>326</v>
      </c>
      <c r="FU49" s="612" t="s">
        <v>283</v>
      </c>
      <c r="FV49" s="612" t="s">
        <v>326</v>
      </c>
      <c r="FW49" s="612" t="s">
        <v>283</v>
      </c>
      <c r="FX49" s="612" t="s">
        <v>326</v>
      </c>
      <c r="FY49" s="612" t="s">
        <v>283</v>
      </c>
      <c r="FZ49" s="612" t="s">
        <v>326</v>
      </c>
      <c r="GA49" s="612" t="s">
        <v>283</v>
      </c>
      <c r="GB49" s="612" t="s">
        <v>326</v>
      </c>
      <c r="GC49" s="612" t="s">
        <v>283</v>
      </c>
      <c r="GD49" s="612" t="s">
        <v>326</v>
      </c>
      <c r="GE49" s="612" t="s">
        <v>283</v>
      </c>
      <c r="GF49" s="612" t="s">
        <v>326</v>
      </c>
      <c r="GG49" s="612" t="s">
        <v>283</v>
      </c>
      <c r="GH49" s="612" t="s">
        <v>326</v>
      </c>
      <c r="GI49" s="612" t="s">
        <v>283</v>
      </c>
      <c r="GJ49" s="612" t="s">
        <v>326</v>
      </c>
      <c r="GK49" s="612" t="s">
        <v>283</v>
      </c>
      <c r="GL49" s="612" t="s">
        <v>326</v>
      </c>
      <c r="GM49" s="612" t="s">
        <v>283</v>
      </c>
      <c r="GN49" s="612" t="s">
        <v>326</v>
      </c>
      <c r="GO49" s="612" t="s">
        <v>283</v>
      </c>
      <c r="GP49" s="612" t="s">
        <v>326</v>
      </c>
      <c r="GQ49" s="612" t="s">
        <v>283</v>
      </c>
      <c r="GR49" s="612" t="s">
        <v>326</v>
      </c>
      <c r="GS49" s="612" t="s">
        <v>283</v>
      </c>
      <c r="GT49" s="612" t="s">
        <v>326</v>
      </c>
      <c r="GU49" s="612" t="s">
        <v>283</v>
      </c>
      <c r="GV49" s="612" t="s">
        <v>326</v>
      </c>
      <c r="GW49" s="612" t="s">
        <v>283</v>
      </c>
      <c r="GX49" s="612" t="s">
        <v>326</v>
      </c>
      <c r="GY49" s="612" t="s">
        <v>283</v>
      </c>
      <c r="GZ49" s="612" t="s">
        <v>326</v>
      </c>
      <c r="HA49" s="612" t="s">
        <v>283</v>
      </c>
      <c r="HB49" s="612" t="s">
        <v>326</v>
      </c>
      <c r="HC49" s="612" t="s">
        <v>283</v>
      </c>
      <c r="HD49" s="612" t="s">
        <v>326</v>
      </c>
      <c r="HE49" s="612" t="s">
        <v>283</v>
      </c>
      <c r="HF49" s="612" t="s">
        <v>326</v>
      </c>
      <c r="HG49" s="612" t="s">
        <v>283</v>
      </c>
      <c r="HH49" s="612" t="s">
        <v>326</v>
      </c>
      <c r="HI49" s="612" t="s">
        <v>283</v>
      </c>
      <c r="HJ49" s="612" t="s">
        <v>326</v>
      </c>
      <c r="HK49" s="612" t="s">
        <v>283</v>
      </c>
      <c r="HL49" s="612" t="s">
        <v>326</v>
      </c>
      <c r="HM49" s="612" t="s">
        <v>283</v>
      </c>
      <c r="HN49" s="612" t="s">
        <v>326</v>
      </c>
      <c r="HO49" s="612" t="s">
        <v>283</v>
      </c>
      <c r="HP49" s="612" t="s">
        <v>326</v>
      </c>
      <c r="HQ49" s="612" t="s">
        <v>283</v>
      </c>
      <c r="HR49" s="612" t="s">
        <v>326</v>
      </c>
      <c r="HS49" s="612" t="s">
        <v>283</v>
      </c>
      <c r="HT49" s="612" t="s">
        <v>326</v>
      </c>
      <c r="HU49" s="612" t="s">
        <v>283</v>
      </c>
      <c r="HV49" s="612" t="s">
        <v>326</v>
      </c>
      <c r="HW49" s="612" t="s">
        <v>283</v>
      </c>
      <c r="HX49" s="612" t="s">
        <v>326</v>
      </c>
      <c r="HY49" s="612" t="s">
        <v>283</v>
      </c>
      <c r="HZ49" s="612" t="s">
        <v>326</v>
      </c>
      <c r="IA49" s="612" t="s">
        <v>283</v>
      </c>
      <c r="IB49" s="612" t="s">
        <v>326</v>
      </c>
      <c r="IC49" s="612" t="s">
        <v>283</v>
      </c>
      <c r="ID49" s="612" t="s">
        <v>326</v>
      </c>
      <c r="IE49" s="612" t="s">
        <v>283</v>
      </c>
      <c r="IF49" s="612" t="s">
        <v>326</v>
      </c>
      <c r="IG49" s="612" t="s">
        <v>283</v>
      </c>
      <c r="IH49" s="612" t="s">
        <v>326</v>
      </c>
      <c r="II49" s="612" t="s">
        <v>283</v>
      </c>
      <c r="IJ49" s="612" t="s">
        <v>326</v>
      </c>
      <c r="IK49" s="612" t="s">
        <v>283</v>
      </c>
      <c r="IL49" s="612" t="s">
        <v>326</v>
      </c>
      <c r="IM49" s="612" t="s">
        <v>283</v>
      </c>
      <c r="IN49" s="612" t="s">
        <v>326</v>
      </c>
      <c r="IO49" s="612" t="s">
        <v>283</v>
      </c>
      <c r="IP49" s="612" t="s">
        <v>326</v>
      </c>
      <c r="IQ49" s="612" t="s">
        <v>283</v>
      </c>
      <c r="IR49" s="612" t="s">
        <v>326</v>
      </c>
      <c r="IS49" s="612" t="s">
        <v>283</v>
      </c>
      <c r="IT49" s="612" t="s">
        <v>326</v>
      </c>
      <c r="IU49" s="612" t="s">
        <v>283</v>
      </c>
      <c r="IV49" s="612" t="s">
        <v>326</v>
      </c>
      <c r="IW49" s="612" t="s">
        <v>283</v>
      </c>
      <c r="IX49" s="612" t="s">
        <v>326</v>
      </c>
      <c r="IY49" s="612" t="s">
        <v>283</v>
      </c>
      <c r="IZ49" s="612" t="s">
        <v>326</v>
      </c>
      <c r="JA49" s="612" t="s">
        <v>283</v>
      </c>
      <c r="JB49" s="612" t="s">
        <v>326</v>
      </c>
      <c r="JC49" s="612" t="s">
        <v>283</v>
      </c>
      <c r="JD49" s="612" t="s">
        <v>326</v>
      </c>
      <c r="JE49" s="612" t="s">
        <v>283</v>
      </c>
      <c r="JF49" s="612" t="s">
        <v>326</v>
      </c>
      <c r="JG49" s="612" t="s">
        <v>283</v>
      </c>
      <c r="JH49" s="612" t="s">
        <v>326</v>
      </c>
      <c r="JI49" s="612" t="s">
        <v>283</v>
      </c>
      <c r="JJ49" s="612" t="s">
        <v>326</v>
      </c>
      <c r="JK49" s="612" t="s">
        <v>283</v>
      </c>
      <c r="JL49" s="612" t="s">
        <v>326</v>
      </c>
      <c r="JM49" s="612" t="s">
        <v>283</v>
      </c>
      <c r="JN49" s="612" t="s">
        <v>326</v>
      </c>
      <c r="JO49" s="612" t="s">
        <v>283</v>
      </c>
      <c r="JP49" s="612" t="s">
        <v>326</v>
      </c>
      <c r="JQ49" s="612" t="s">
        <v>283</v>
      </c>
      <c r="JR49" s="612" t="s">
        <v>326</v>
      </c>
      <c r="JS49" s="612" t="s">
        <v>283</v>
      </c>
      <c r="JT49" s="612" t="s">
        <v>326</v>
      </c>
      <c r="JU49" s="612" t="s">
        <v>283</v>
      </c>
      <c r="JV49" s="612" t="s">
        <v>326</v>
      </c>
      <c r="JW49" s="612" t="s">
        <v>283</v>
      </c>
      <c r="JX49" s="612" t="s">
        <v>326</v>
      </c>
      <c r="JY49" s="612" t="s">
        <v>283</v>
      </c>
      <c r="JZ49" s="612" t="s">
        <v>326</v>
      </c>
      <c r="KA49" s="612" t="s">
        <v>283</v>
      </c>
      <c r="KB49" s="612" t="s">
        <v>326</v>
      </c>
      <c r="KC49" s="612" t="s">
        <v>283</v>
      </c>
      <c r="KD49" s="612" t="s">
        <v>326</v>
      </c>
      <c r="KE49" s="612" t="s">
        <v>283</v>
      </c>
      <c r="KF49" s="612" t="s">
        <v>326</v>
      </c>
      <c r="KG49" s="612" t="s">
        <v>283</v>
      </c>
      <c r="KH49" s="612" t="s">
        <v>326</v>
      </c>
      <c r="KI49" s="612" t="s">
        <v>283</v>
      </c>
      <c r="KJ49" s="612" t="s">
        <v>326</v>
      </c>
      <c r="KK49" s="612" t="s">
        <v>283</v>
      </c>
      <c r="KL49" s="612" t="s">
        <v>326</v>
      </c>
      <c r="KM49" s="612" t="s">
        <v>283</v>
      </c>
      <c r="KN49" s="612" t="s">
        <v>326</v>
      </c>
      <c r="KO49" s="612" t="s">
        <v>283</v>
      </c>
      <c r="KP49" s="612" t="s">
        <v>326</v>
      </c>
      <c r="KQ49" s="612" t="s">
        <v>283</v>
      </c>
      <c r="KR49" s="612" t="s">
        <v>326</v>
      </c>
      <c r="KS49" s="612" t="s">
        <v>283</v>
      </c>
      <c r="KT49" s="612" t="s">
        <v>326</v>
      </c>
      <c r="KU49" s="612" t="s">
        <v>283</v>
      </c>
      <c r="KV49" s="612" t="s">
        <v>326</v>
      </c>
      <c r="KW49" s="612" t="s">
        <v>283</v>
      </c>
      <c r="KX49" s="612" t="s">
        <v>326</v>
      </c>
      <c r="KY49" s="612" t="s">
        <v>283</v>
      </c>
      <c r="KZ49" s="612" t="s">
        <v>326</v>
      </c>
      <c r="LA49" s="612" t="s">
        <v>283</v>
      </c>
      <c r="LB49" s="612" t="s">
        <v>326</v>
      </c>
      <c r="LC49" s="612" t="s">
        <v>283</v>
      </c>
      <c r="LD49" s="612" t="s">
        <v>326</v>
      </c>
      <c r="LE49" s="612" t="s">
        <v>283</v>
      </c>
      <c r="LF49" s="612" t="s">
        <v>326</v>
      </c>
      <c r="LG49" s="612" t="s">
        <v>283</v>
      </c>
      <c r="LH49" s="612" t="s">
        <v>326</v>
      </c>
      <c r="LI49" s="612" t="s">
        <v>283</v>
      </c>
      <c r="LJ49" s="612" t="s">
        <v>326</v>
      </c>
      <c r="LK49" s="612" t="s">
        <v>283</v>
      </c>
      <c r="LL49" s="612" t="s">
        <v>326</v>
      </c>
      <c r="LM49" s="612" t="s">
        <v>283</v>
      </c>
      <c r="LN49" s="612" t="s">
        <v>326</v>
      </c>
      <c r="LO49" s="612" t="s">
        <v>283</v>
      </c>
      <c r="LP49" s="612" t="s">
        <v>326</v>
      </c>
      <c r="LQ49" s="612" t="s">
        <v>283</v>
      </c>
      <c r="LR49" s="612" t="s">
        <v>326</v>
      </c>
      <c r="LS49" s="612" t="s">
        <v>283</v>
      </c>
      <c r="LT49" s="612" t="s">
        <v>326</v>
      </c>
      <c r="LU49" s="612" t="s">
        <v>283</v>
      </c>
      <c r="LV49" s="612" t="s">
        <v>326</v>
      </c>
      <c r="LW49" s="612" t="s">
        <v>283</v>
      </c>
      <c r="LX49" s="612" t="s">
        <v>326</v>
      </c>
      <c r="LY49" s="612" t="s">
        <v>283</v>
      </c>
      <c r="LZ49" s="612" t="s">
        <v>326</v>
      </c>
      <c r="MA49" s="612" t="s">
        <v>283</v>
      </c>
      <c r="MB49" s="612" t="s">
        <v>326</v>
      </c>
      <c r="MC49" s="612" t="s">
        <v>283</v>
      </c>
      <c r="MD49" s="612" t="s">
        <v>326</v>
      </c>
      <c r="ME49" s="612" t="s">
        <v>283</v>
      </c>
      <c r="MF49" s="612" t="s">
        <v>326</v>
      </c>
      <c r="MG49" s="612" t="s">
        <v>283</v>
      </c>
      <c r="MH49" s="612" t="s">
        <v>326</v>
      </c>
      <c r="MI49" s="612" t="s">
        <v>283</v>
      </c>
      <c r="MJ49" s="612" t="s">
        <v>326</v>
      </c>
      <c r="MK49" s="612" t="s">
        <v>283</v>
      </c>
      <c r="ML49" s="612" t="s">
        <v>326</v>
      </c>
      <c r="MM49" s="612" t="s">
        <v>283</v>
      </c>
      <c r="MN49" s="612" t="s">
        <v>326</v>
      </c>
      <c r="MO49" s="612" t="s">
        <v>283</v>
      </c>
      <c r="MP49" s="612" t="s">
        <v>326</v>
      </c>
      <c r="MQ49" s="612" t="s">
        <v>283</v>
      </c>
      <c r="MR49" s="612" t="s">
        <v>326</v>
      </c>
      <c r="MS49" s="612" t="s">
        <v>283</v>
      </c>
      <c r="MT49" s="612" t="s">
        <v>326</v>
      </c>
      <c r="MU49" s="612" t="s">
        <v>283</v>
      </c>
      <c r="MV49" s="612" t="s">
        <v>326</v>
      </c>
      <c r="MW49" s="612" t="s">
        <v>283</v>
      </c>
      <c r="MX49" s="612" t="s">
        <v>326</v>
      </c>
      <c r="MY49" s="612" t="s">
        <v>283</v>
      </c>
      <c r="MZ49" s="612" t="s">
        <v>326</v>
      </c>
      <c r="NA49" s="612" t="s">
        <v>283</v>
      </c>
      <c r="NB49" s="612" t="s">
        <v>326</v>
      </c>
      <c r="NC49" s="612" t="s">
        <v>283</v>
      </c>
      <c r="ND49" s="612" t="s">
        <v>326</v>
      </c>
      <c r="NE49" s="612" t="s">
        <v>283</v>
      </c>
      <c r="NF49" s="612" t="s">
        <v>326</v>
      </c>
      <c r="NG49" s="612" t="s">
        <v>283</v>
      </c>
      <c r="NH49" s="612" t="s">
        <v>326</v>
      </c>
      <c r="NI49" s="612" t="s">
        <v>283</v>
      </c>
      <c r="NJ49" s="612" t="s">
        <v>326</v>
      </c>
      <c r="NK49" s="612" t="s">
        <v>283</v>
      </c>
      <c r="NL49" s="612" t="s">
        <v>326</v>
      </c>
      <c r="NM49" s="612" t="s">
        <v>283</v>
      </c>
      <c r="NN49" s="612" t="s">
        <v>326</v>
      </c>
      <c r="NO49" s="612" t="s">
        <v>283</v>
      </c>
      <c r="NP49" s="612" t="s">
        <v>326</v>
      </c>
      <c r="NQ49" s="612" t="s">
        <v>283</v>
      </c>
      <c r="NR49" s="612" t="s">
        <v>326</v>
      </c>
      <c r="NS49" s="612" t="s">
        <v>283</v>
      </c>
      <c r="NT49" s="612" t="s">
        <v>326</v>
      </c>
      <c r="NU49" s="612" t="s">
        <v>283</v>
      </c>
      <c r="NV49" s="612" t="s">
        <v>326</v>
      </c>
      <c r="NW49" s="612" t="s">
        <v>283</v>
      </c>
      <c r="NX49" s="612" t="s">
        <v>326</v>
      </c>
      <c r="NY49" s="612" t="s">
        <v>283</v>
      </c>
      <c r="NZ49" s="612" t="s">
        <v>326</v>
      </c>
      <c r="OA49" s="612" t="s">
        <v>283</v>
      </c>
      <c r="OB49" s="612" t="s">
        <v>326</v>
      </c>
      <c r="OC49" s="612" t="s">
        <v>283</v>
      </c>
      <c r="OD49" s="612" t="s">
        <v>326</v>
      </c>
      <c r="OE49" s="612" t="s">
        <v>283</v>
      </c>
      <c r="OF49" s="612" t="s">
        <v>326</v>
      </c>
      <c r="OG49" s="612" t="s">
        <v>283</v>
      </c>
      <c r="OH49" s="612" t="s">
        <v>326</v>
      </c>
      <c r="OI49" s="612" t="s">
        <v>283</v>
      </c>
      <c r="OJ49" s="612" t="s">
        <v>326</v>
      </c>
      <c r="OK49" s="612" t="s">
        <v>283</v>
      </c>
      <c r="OL49" s="612" t="s">
        <v>326</v>
      </c>
      <c r="OM49" s="612" t="s">
        <v>283</v>
      </c>
      <c r="ON49" s="612" t="s">
        <v>326</v>
      </c>
      <c r="OO49" s="612" t="s">
        <v>283</v>
      </c>
      <c r="OP49" s="612" t="s">
        <v>326</v>
      </c>
      <c r="OQ49" s="612" t="s">
        <v>283</v>
      </c>
      <c r="OR49" s="612" t="s">
        <v>326</v>
      </c>
      <c r="OS49" s="612" t="s">
        <v>283</v>
      </c>
      <c r="OT49" s="612" t="s">
        <v>326</v>
      </c>
      <c r="OU49" s="612" t="s">
        <v>283</v>
      </c>
      <c r="OV49" s="612" t="s">
        <v>326</v>
      </c>
      <c r="OW49" s="612" t="s">
        <v>283</v>
      </c>
      <c r="OX49" s="612" t="s">
        <v>326</v>
      </c>
      <c r="OY49" s="612" t="s">
        <v>283</v>
      </c>
      <c r="OZ49" s="612" t="s">
        <v>326</v>
      </c>
      <c r="PA49" s="612" t="s">
        <v>283</v>
      </c>
      <c r="PB49" s="612" t="s">
        <v>326</v>
      </c>
      <c r="PC49" s="612" t="s">
        <v>283</v>
      </c>
      <c r="PD49" s="612" t="s">
        <v>326</v>
      </c>
      <c r="PE49" s="612" t="s">
        <v>283</v>
      </c>
      <c r="PF49" s="612" t="s">
        <v>326</v>
      </c>
      <c r="PG49" s="612" t="s">
        <v>283</v>
      </c>
      <c r="PH49" s="612" t="s">
        <v>326</v>
      </c>
      <c r="PI49" s="612" t="s">
        <v>283</v>
      </c>
      <c r="PJ49" s="612" t="s">
        <v>326</v>
      </c>
      <c r="PK49" s="612" t="s">
        <v>283</v>
      </c>
      <c r="PL49" s="612" t="s">
        <v>326</v>
      </c>
      <c r="PM49" s="612" t="s">
        <v>283</v>
      </c>
      <c r="PN49" s="612" t="s">
        <v>326</v>
      </c>
      <c r="PO49" s="612" t="s">
        <v>283</v>
      </c>
      <c r="PP49" s="612" t="s">
        <v>326</v>
      </c>
      <c r="PQ49" s="612" t="s">
        <v>283</v>
      </c>
      <c r="PR49" s="612" t="s">
        <v>326</v>
      </c>
      <c r="PS49" s="612" t="s">
        <v>283</v>
      </c>
      <c r="PT49" s="612" t="s">
        <v>326</v>
      </c>
      <c r="PU49" s="612" t="s">
        <v>283</v>
      </c>
      <c r="PV49" s="612" t="s">
        <v>326</v>
      </c>
      <c r="PW49" s="612" t="s">
        <v>283</v>
      </c>
      <c r="PX49" s="612" t="s">
        <v>326</v>
      </c>
      <c r="PY49" s="612" t="s">
        <v>283</v>
      </c>
      <c r="PZ49" s="612" t="s">
        <v>326</v>
      </c>
      <c r="QA49" s="612" t="s">
        <v>283</v>
      </c>
      <c r="QB49" s="612" t="s">
        <v>326</v>
      </c>
      <c r="QC49" s="612" t="s">
        <v>283</v>
      </c>
      <c r="QD49" s="612" t="s">
        <v>326</v>
      </c>
      <c r="QE49" s="612" t="s">
        <v>283</v>
      </c>
      <c r="QF49" s="612" t="s">
        <v>326</v>
      </c>
      <c r="QG49" s="612" t="s">
        <v>283</v>
      </c>
      <c r="QH49" s="612" t="s">
        <v>326</v>
      </c>
      <c r="QI49" s="612" t="s">
        <v>283</v>
      </c>
      <c r="QJ49" s="612" t="s">
        <v>326</v>
      </c>
      <c r="QK49" s="612" t="s">
        <v>283</v>
      </c>
      <c r="QL49" s="612" t="s">
        <v>326</v>
      </c>
      <c r="QM49" s="612" t="s">
        <v>283</v>
      </c>
      <c r="QN49" s="612" t="s">
        <v>326</v>
      </c>
      <c r="QO49" s="612" t="s">
        <v>283</v>
      </c>
      <c r="QP49" s="612" t="s">
        <v>326</v>
      </c>
      <c r="QQ49" s="612" t="s">
        <v>283</v>
      </c>
      <c r="QR49" s="612" t="s">
        <v>326</v>
      </c>
      <c r="QS49" s="612" t="s">
        <v>283</v>
      </c>
      <c r="QT49" s="612" t="s">
        <v>326</v>
      </c>
      <c r="QU49" s="612" t="s">
        <v>283</v>
      </c>
      <c r="QV49" s="612" t="s">
        <v>326</v>
      </c>
      <c r="QW49" s="612" t="s">
        <v>283</v>
      </c>
      <c r="QX49" s="612" t="s">
        <v>326</v>
      </c>
      <c r="QY49" s="612" t="s">
        <v>283</v>
      </c>
      <c r="QZ49" s="612" t="s">
        <v>326</v>
      </c>
      <c r="RA49" s="612" t="s">
        <v>283</v>
      </c>
      <c r="RB49" s="612" t="s">
        <v>326</v>
      </c>
      <c r="RC49" s="612" t="s">
        <v>283</v>
      </c>
      <c r="RD49" s="612" t="s">
        <v>326</v>
      </c>
      <c r="RE49" s="612" t="s">
        <v>283</v>
      </c>
      <c r="RF49" s="612" t="s">
        <v>326</v>
      </c>
      <c r="RG49" s="612" t="s">
        <v>283</v>
      </c>
      <c r="RH49" s="612" t="s">
        <v>326</v>
      </c>
      <c r="RI49" s="612" t="s">
        <v>283</v>
      </c>
      <c r="RJ49" s="612" t="s">
        <v>326</v>
      </c>
      <c r="RK49" s="612" t="s">
        <v>283</v>
      </c>
      <c r="RL49" s="612" t="s">
        <v>326</v>
      </c>
      <c r="RM49" s="612" t="s">
        <v>283</v>
      </c>
      <c r="RN49" s="612" t="s">
        <v>326</v>
      </c>
      <c r="RO49" s="612" t="s">
        <v>283</v>
      </c>
      <c r="RP49" s="612" t="s">
        <v>326</v>
      </c>
      <c r="RQ49" s="612" t="s">
        <v>283</v>
      </c>
      <c r="RR49" s="612" t="s">
        <v>326</v>
      </c>
      <c r="RS49" s="612" t="s">
        <v>283</v>
      </c>
      <c r="RT49" s="612" t="s">
        <v>326</v>
      </c>
      <c r="RU49" s="612" t="s">
        <v>283</v>
      </c>
      <c r="RV49" s="612" t="s">
        <v>326</v>
      </c>
      <c r="RW49" s="612" t="s">
        <v>283</v>
      </c>
      <c r="RX49" s="612" t="s">
        <v>326</v>
      </c>
      <c r="RY49" s="612" t="s">
        <v>283</v>
      </c>
      <c r="RZ49" s="612" t="s">
        <v>326</v>
      </c>
      <c r="SA49" s="612" t="s">
        <v>283</v>
      </c>
      <c r="SB49" s="612" t="s">
        <v>326</v>
      </c>
      <c r="SC49" s="612" t="s">
        <v>283</v>
      </c>
      <c r="SD49" s="612" t="s">
        <v>326</v>
      </c>
      <c r="SE49" s="612" t="s">
        <v>283</v>
      </c>
      <c r="SF49" s="612" t="s">
        <v>326</v>
      </c>
      <c r="SG49" s="612" t="s">
        <v>283</v>
      </c>
      <c r="SH49" s="612" t="s">
        <v>326</v>
      </c>
      <c r="SI49" s="612" t="s">
        <v>283</v>
      </c>
      <c r="SJ49" s="612" t="s">
        <v>326</v>
      </c>
      <c r="SK49" s="612" t="s">
        <v>283</v>
      </c>
      <c r="SL49" s="612" t="s">
        <v>326</v>
      </c>
      <c r="SM49" s="612" t="s">
        <v>283</v>
      </c>
      <c r="SN49" s="612" t="s">
        <v>326</v>
      </c>
      <c r="SO49" s="612" t="s">
        <v>283</v>
      </c>
      <c r="SP49" s="612" t="s">
        <v>326</v>
      </c>
      <c r="SQ49" s="612" t="s">
        <v>283</v>
      </c>
      <c r="SR49" s="612" t="s">
        <v>326</v>
      </c>
      <c r="SS49" s="612" t="s">
        <v>283</v>
      </c>
      <c r="ST49" s="612" t="s">
        <v>326</v>
      </c>
      <c r="SU49" s="612" t="s">
        <v>283</v>
      </c>
      <c r="SV49" s="612" t="s">
        <v>326</v>
      </c>
      <c r="SW49" s="612" t="s">
        <v>283</v>
      </c>
      <c r="SX49" s="612" t="s">
        <v>326</v>
      </c>
      <c r="SY49" s="612" t="s">
        <v>283</v>
      </c>
      <c r="SZ49" s="612" t="s">
        <v>326</v>
      </c>
      <c r="TA49" s="612" t="s">
        <v>283</v>
      </c>
      <c r="TB49" s="612" t="s">
        <v>326</v>
      </c>
      <c r="TC49" s="612" t="s">
        <v>283</v>
      </c>
      <c r="TD49" s="612" t="s">
        <v>326</v>
      </c>
      <c r="TE49" s="612" t="s">
        <v>283</v>
      </c>
      <c r="TF49" s="612" t="s">
        <v>326</v>
      </c>
      <c r="TG49" s="612" t="s">
        <v>283</v>
      </c>
      <c r="TH49" s="612" t="s">
        <v>326</v>
      </c>
      <c r="TI49" s="612" t="s">
        <v>283</v>
      </c>
      <c r="TJ49" s="612" t="s">
        <v>326</v>
      </c>
      <c r="TK49" s="612" t="s">
        <v>283</v>
      </c>
      <c r="TL49" s="612" t="s">
        <v>326</v>
      </c>
      <c r="TM49" s="612" t="s">
        <v>283</v>
      </c>
      <c r="TN49" s="612" t="s">
        <v>326</v>
      </c>
      <c r="TO49" s="612" t="s">
        <v>283</v>
      </c>
      <c r="TP49" s="612" t="s">
        <v>326</v>
      </c>
      <c r="TQ49" s="612" t="s">
        <v>283</v>
      </c>
      <c r="TR49" s="612" t="s">
        <v>326</v>
      </c>
      <c r="TS49" s="612" t="s">
        <v>283</v>
      </c>
      <c r="TT49" s="612" t="s">
        <v>326</v>
      </c>
      <c r="TU49" s="612" t="s">
        <v>283</v>
      </c>
      <c r="TV49" s="612" t="s">
        <v>326</v>
      </c>
      <c r="TW49" s="612" t="s">
        <v>283</v>
      </c>
      <c r="TX49" s="612" t="s">
        <v>326</v>
      </c>
      <c r="TY49" s="612" t="s">
        <v>283</v>
      </c>
      <c r="TZ49" s="612" t="s">
        <v>326</v>
      </c>
      <c r="UA49" s="612" t="s">
        <v>283</v>
      </c>
      <c r="UB49" s="612" t="s">
        <v>326</v>
      </c>
      <c r="UC49" s="612" t="s">
        <v>283</v>
      </c>
      <c r="UD49" s="612" t="s">
        <v>326</v>
      </c>
      <c r="UE49" s="612" t="s">
        <v>283</v>
      </c>
      <c r="UF49" s="612" t="s">
        <v>326</v>
      </c>
      <c r="UG49" s="612" t="s">
        <v>283</v>
      </c>
      <c r="UH49" s="612" t="s">
        <v>326</v>
      </c>
      <c r="UI49" s="612" t="s">
        <v>283</v>
      </c>
      <c r="UJ49" s="612" t="s">
        <v>326</v>
      </c>
      <c r="UK49" s="612" t="s">
        <v>283</v>
      </c>
      <c r="UL49" s="612" t="s">
        <v>326</v>
      </c>
      <c r="UM49" s="612" t="s">
        <v>283</v>
      </c>
      <c r="UN49" s="612" t="s">
        <v>326</v>
      </c>
      <c r="UO49" s="612" t="s">
        <v>283</v>
      </c>
      <c r="UP49" s="612" t="s">
        <v>326</v>
      </c>
      <c r="UQ49" s="612" t="s">
        <v>283</v>
      </c>
      <c r="UR49" s="612" t="s">
        <v>326</v>
      </c>
      <c r="US49" s="612" t="s">
        <v>283</v>
      </c>
      <c r="UT49" s="612" t="s">
        <v>326</v>
      </c>
      <c r="UU49" s="612" t="s">
        <v>283</v>
      </c>
      <c r="UV49" s="612" t="s">
        <v>326</v>
      </c>
      <c r="UW49" s="612" t="s">
        <v>283</v>
      </c>
      <c r="UX49" s="612" t="s">
        <v>326</v>
      </c>
      <c r="UY49" s="612" t="s">
        <v>283</v>
      </c>
      <c r="UZ49" s="612" t="s">
        <v>326</v>
      </c>
      <c r="VA49" s="612" t="s">
        <v>283</v>
      </c>
      <c r="VB49" s="612" t="s">
        <v>326</v>
      </c>
      <c r="VC49" s="612" t="s">
        <v>283</v>
      </c>
      <c r="VD49" s="612" t="s">
        <v>326</v>
      </c>
      <c r="VE49" s="612" t="s">
        <v>283</v>
      </c>
      <c r="VF49" s="612" t="s">
        <v>326</v>
      </c>
      <c r="VG49" s="612" t="s">
        <v>283</v>
      </c>
      <c r="VH49" s="612" t="s">
        <v>326</v>
      </c>
      <c r="VI49" s="612" t="s">
        <v>283</v>
      </c>
      <c r="VJ49" s="612" t="s">
        <v>326</v>
      </c>
      <c r="VK49" s="612" t="s">
        <v>283</v>
      </c>
      <c r="VL49" s="612" t="s">
        <v>326</v>
      </c>
      <c r="VM49" s="612" t="s">
        <v>283</v>
      </c>
      <c r="VN49" s="612" t="s">
        <v>326</v>
      </c>
      <c r="VO49" s="612" t="s">
        <v>283</v>
      </c>
      <c r="VP49" s="612" t="s">
        <v>326</v>
      </c>
      <c r="VQ49" s="612" t="s">
        <v>283</v>
      </c>
      <c r="VR49" s="612" t="s">
        <v>326</v>
      </c>
      <c r="VS49" s="612" t="s">
        <v>283</v>
      </c>
      <c r="VT49" s="612" t="s">
        <v>326</v>
      </c>
      <c r="VU49" s="612" t="s">
        <v>283</v>
      </c>
      <c r="VV49" s="612" t="s">
        <v>326</v>
      </c>
      <c r="VW49" s="612" t="s">
        <v>283</v>
      </c>
      <c r="VX49" s="612" t="s">
        <v>326</v>
      </c>
      <c r="VY49" s="612" t="s">
        <v>283</v>
      </c>
      <c r="VZ49" s="612" t="s">
        <v>326</v>
      </c>
      <c r="WA49" s="612" t="s">
        <v>283</v>
      </c>
      <c r="WB49" s="612" t="s">
        <v>326</v>
      </c>
      <c r="WC49" s="612" t="s">
        <v>283</v>
      </c>
      <c r="WD49" s="612" t="s">
        <v>326</v>
      </c>
      <c r="WE49" s="612" t="s">
        <v>283</v>
      </c>
      <c r="WF49" s="612" t="s">
        <v>326</v>
      </c>
      <c r="WG49" s="612" t="s">
        <v>283</v>
      </c>
      <c r="WH49" s="612" t="s">
        <v>326</v>
      </c>
      <c r="WI49" s="612" t="s">
        <v>283</v>
      </c>
      <c r="WJ49" s="612" t="s">
        <v>326</v>
      </c>
      <c r="WK49" s="612" t="s">
        <v>283</v>
      </c>
      <c r="WL49" s="612" t="s">
        <v>326</v>
      </c>
      <c r="WM49" s="612" t="s">
        <v>283</v>
      </c>
      <c r="WN49" s="612" t="s">
        <v>326</v>
      </c>
      <c r="WO49" s="612" t="s">
        <v>283</v>
      </c>
      <c r="WP49" s="612" t="s">
        <v>326</v>
      </c>
      <c r="WQ49" s="612" t="s">
        <v>283</v>
      </c>
      <c r="WR49" s="612" t="s">
        <v>326</v>
      </c>
      <c r="WS49" s="612" t="s">
        <v>283</v>
      </c>
      <c r="WT49" s="612" t="s">
        <v>326</v>
      </c>
      <c r="WU49" s="612" t="s">
        <v>283</v>
      </c>
      <c r="WV49" s="612" t="s">
        <v>326</v>
      </c>
      <c r="WW49" s="612" t="s">
        <v>283</v>
      </c>
      <c r="WX49" s="612" t="s">
        <v>326</v>
      </c>
      <c r="WY49" s="612" t="s">
        <v>283</v>
      </c>
      <c r="WZ49" s="612" t="s">
        <v>326</v>
      </c>
      <c r="XA49" s="612" t="s">
        <v>283</v>
      </c>
      <c r="XB49" s="612" t="s">
        <v>326</v>
      </c>
      <c r="XC49" s="612" t="s">
        <v>283</v>
      </c>
      <c r="XD49" s="612" t="s">
        <v>326</v>
      </c>
      <c r="XE49" s="612" t="s">
        <v>283</v>
      </c>
      <c r="XF49" s="612" t="s">
        <v>326</v>
      </c>
      <c r="XG49" s="612" t="s">
        <v>283</v>
      </c>
      <c r="XH49" s="612" t="s">
        <v>326</v>
      </c>
      <c r="XI49" s="612" t="s">
        <v>283</v>
      </c>
      <c r="XJ49" s="612" t="s">
        <v>326</v>
      </c>
      <c r="XK49" s="612" t="s">
        <v>283</v>
      </c>
      <c r="XL49" s="612" t="s">
        <v>326</v>
      </c>
      <c r="XM49" s="612" t="s">
        <v>283</v>
      </c>
      <c r="XN49" s="612" t="s">
        <v>326</v>
      </c>
      <c r="XO49" s="612" t="s">
        <v>283</v>
      </c>
      <c r="XP49" s="612" t="s">
        <v>326</v>
      </c>
      <c r="XQ49" s="612" t="s">
        <v>283</v>
      </c>
      <c r="XR49" s="612" t="s">
        <v>326</v>
      </c>
      <c r="XS49" s="612" t="s">
        <v>283</v>
      </c>
      <c r="XT49" s="612" t="s">
        <v>326</v>
      </c>
      <c r="XU49" s="612" t="s">
        <v>283</v>
      </c>
      <c r="XV49" s="612" t="s">
        <v>326</v>
      </c>
      <c r="XW49" s="612" t="s">
        <v>283</v>
      </c>
      <c r="XX49" s="612" t="s">
        <v>326</v>
      </c>
      <c r="XY49" s="612" t="s">
        <v>283</v>
      </c>
      <c r="XZ49" s="612" t="s">
        <v>326</v>
      </c>
      <c r="YA49" s="612" t="s">
        <v>283</v>
      </c>
      <c r="YB49" s="612" t="s">
        <v>326</v>
      </c>
      <c r="YC49" s="612" t="s">
        <v>283</v>
      </c>
      <c r="YD49" s="612" t="s">
        <v>326</v>
      </c>
      <c r="YE49" s="612" t="s">
        <v>283</v>
      </c>
      <c r="YF49" s="612" t="s">
        <v>326</v>
      </c>
      <c r="YG49" s="612" t="s">
        <v>283</v>
      </c>
      <c r="YH49" s="612" t="s">
        <v>326</v>
      </c>
      <c r="YI49" s="612" t="s">
        <v>283</v>
      </c>
      <c r="YJ49" s="612" t="s">
        <v>326</v>
      </c>
      <c r="YK49" s="612" t="s">
        <v>283</v>
      </c>
      <c r="YL49" s="612" t="s">
        <v>326</v>
      </c>
      <c r="YM49" s="612" t="s">
        <v>283</v>
      </c>
      <c r="YN49" s="612" t="s">
        <v>326</v>
      </c>
      <c r="YO49" s="612" t="s">
        <v>283</v>
      </c>
      <c r="YP49" s="612" t="s">
        <v>326</v>
      </c>
      <c r="YQ49" s="612" t="s">
        <v>283</v>
      </c>
      <c r="YR49" s="612" t="s">
        <v>326</v>
      </c>
      <c r="YS49" s="612" t="s">
        <v>283</v>
      </c>
      <c r="YT49" s="612" t="s">
        <v>326</v>
      </c>
      <c r="YU49" s="612" t="s">
        <v>283</v>
      </c>
      <c r="YV49" s="612" t="s">
        <v>326</v>
      </c>
      <c r="YW49" s="612" t="s">
        <v>283</v>
      </c>
      <c r="YX49" s="612" t="s">
        <v>326</v>
      </c>
      <c r="YY49" s="612" t="s">
        <v>283</v>
      </c>
      <c r="YZ49" s="612" t="s">
        <v>326</v>
      </c>
      <c r="ZA49" s="612" t="s">
        <v>283</v>
      </c>
      <c r="ZB49" s="612" t="s">
        <v>326</v>
      </c>
      <c r="ZC49" s="612" t="s">
        <v>283</v>
      </c>
      <c r="ZD49" s="612" t="s">
        <v>326</v>
      </c>
      <c r="ZE49" s="612" t="s">
        <v>283</v>
      </c>
      <c r="ZF49" s="612" t="s">
        <v>326</v>
      </c>
      <c r="ZG49" s="612" t="s">
        <v>283</v>
      </c>
      <c r="ZH49" s="612" t="s">
        <v>326</v>
      </c>
      <c r="ZI49" s="612" t="s">
        <v>283</v>
      </c>
      <c r="ZJ49" s="612" t="s">
        <v>326</v>
      </c>
      <c r="ZK49" s="612" t="s">
        <v>283</v>
      </c>
      <c r="ZL49" s="612" t="s">
        <v>326</v>
      </c>
      <c r="ZM49" s="612" t="s">
        <v>283</v>
      </c>
      <c r="ZN49" s="612" t="s">
        <v>326</v>
      </c>
      <c r="ZO49" s="612" t="s">
        <v>283</v>
      </c>
      <c r="ZP49" s="612" t="s">
        <v>326</v>
      </c>
      <c r="ZQ49" s="612" t="s">
        <v>283</v>
      </c>
      <c r="ZR49" s="612" t="s">
        <v>326</v>
      </c>
      <c r="ZS49" s="612" t="s">
        <v>283</v>
      </c>
      <c r="ZT49" s="612" t="s">
        <v>326</v>
      </c>
      <c r="ZU49" s="612" t="s">
        <v>283</v>
      </c>
      <c r="ZV49" s="612" t="s">
        <v>326</v>
      </c>
      <c r="ZW49" s="612" t="s">
        <v>283</v>
      </c>
      <c r="ZX49" s="612" t="s">
        <v>326</v>
      </c>
      <c r="ZY49" s="612" t="s">
        <v>283</v>
      </c>
      <c r="ZZ49" s="612" t="s">
        <v>326</v>
      </c>
      <c r="AAA49" s="612" t="s">
        <v>283</v>
      </c>
      <c r="AAB49" s="612" t="s">
        <v>326</v>
      </c>
      <c r="AAC49" s="612" t="s">
        <v>283</v>
      </c>
      <c r="AAD49" s="612" t="s">
        <v>326</v>
      </c>
      <c r="AAE49" s="612" t="s">
        <v>283</v>
      </c>
      <c r="AAF49" s="612" t="s">
        <v>326</v>
      </c>
      <c r="AAG49" s="612" t="s">
        <v>283</v>
      </c>
      <c r="AAH49" s="612" t="s">
        <v>326</v>
      </c>
      <c r="AAI49" s="612" t="s">
        <v>283</v>
      </c>
      <c r="AAJ49" s="612" t="s">
        <v>326</v>
      </c>
      <c r="AAK49" s="612" t="s">
        <v>283</v>
      </c>
      <c r="AAL49" s="612" t="s">
        <v>326</v>
      </c>
      <c r="AAM49" s="612" t="s">
        <v>283</v>
      </c>
      <c r="AAN49" s="612" t="s">
        <v>326</v>
      </c>
      <c r="AAO49" s="612" t="s">
        <v>283</v>
      </c>
      <c r="AAP49" s="612" t="s">
        <v>326</v>
      </c>
      <c r="AAQ49" s="612" t="s">
        <v>283</v>
      </c>
      <c r="AAR49" s="612" t="s">
        <v>326</v>
      </c>
      <c r="AAS49" s="612" t="s">
        <v>283</v>
      </c>
      <c r="AAT49" s="612" t="s">
        <v>326</v>
      </c>
      <c r="AAU49" s="612" t="s">
        <v>283</v>
      </c>
      <c r="AAV49" s="612" t="s">
        <v>326</v>
      </c>
      <c r="AAW49" s="612" t="s">
        <v>283</v>
      </c>
      <c r="AAX49" s="612" t="s">
        <v>326</v>
      </c>
      <c r="AAY49" s="612" t="s">
        <v>283</v>
      </c>
      <c r="AAZ49" s="612" t="s">
        <v>326</v>
      </c>
      <c r="ABA49" s="612" t="s">
        <v>283</v>
      </c>
      <c r="ABB49" s="612" t="s">
        <v>326</v>
      </c>
      <c r="ABC49" s="612" t="s">
        <v>283</v>
      </c>
      <c r="ABD49" s="612" t="s">
        <v>326</v>
      </c>
      <c r="ABE49" s="612" t="s">
        <v>283</v>
      </c>
      <c r="ABF49" s="612" t="s">
        <v>326</v>
      </c>
      <c r="ABG49" s="612" t="s">
        <v>283</v>
      </c>
      <c r="ABH49" s="612" t="s">
        <v>326</v>
      </c>
      <c r="ABI49" s="612" t="s">
        <v>283</v>
      </c>
      <c r="ABJ49" s="612" t="s">
        <v>326</v>
      </c>
      <c r="ABK49" s="612" t="s">
        <v>283</v>
      </c>
      <c r="ABL49" s="612" t="s">
        <v>326</v>
      </c>
      <c r="ABM49" s="612" t="s">
        <v>283</v>
      </c>
      <c r="ABN49" s="612" t="s">
        <v>326</v>
      </c>
      <c r="ABO49" s="612" t="s">
        <v>283</v>
      </c>
      <c r="ABP49" s="612" t="s">
        <v>326</v>
      </c>
      <c r="ABQ49" s="612" t="s">
        <v>283</v>
      </c>
      <c r="ABR49" s="612" t="s">
        <v>326</v>
      </c>
      <c r="ABS49" s="612" t="s">
        <v>283</v>
      </c>
      <c r="ABT49" s="612" t="s">
        <v>326</v>
      </c>
      <c r="ABU49" s="612" t="s">
        <v>283</v>
      </c>
      <c r="ABV49" s="612" t="s">
        <v>326</v>
      </c>
      <c r="ABW49" s="612" t="s">
        <v>283</v>
      </c>
      <c r="ABX49" s="612" t="s">
        <v>326</v>
      </c>
      <c r="ABY49" s="612" t="s">
        <v>283</v>
      </c>
      <c r="ABZ49" s="612" t="s">
        <v>326</v>
      </c>
      <c r="ACA49" s="612" t="s">
        <v>283</v>
      </c>
      <c r="ACB49" s="612" t="s">
        <v>326</v>
      </c>
      <c r="ACC49" s="612" t="s">
        <v>283</v>
      </c>
      <c r="ACD49" s="612" t="s">
        <v>326</v>
      </c>
      <c r="ACE49" s="612" t="s">
        <v>283</v>
      </c>
      <c r="ACF49" s="612" t="s">
        <v>326</v>
      </c>
      <c r="ACG49" s="612" t="s">
        <v>283</v>
      </c>
      <c r="ACH49" s="612" t="s">
        <v>326</v>
      </c>
      <c r="ACI49" s="612" t="s">
        <v>283</v>
      </c>
      <c r="ACJ49" s="612" t="s">
        <v>326</v>
      </c>
      <c r="ACK49" s="612" t="s">
        <v>283</v>
      </c>
      <c r="ACL49" s="612" t="s">
        <v>326</v>
      </c>
      <c r="ACM49" s="612" t="s">
        <v>283</v>
      </c>
      <c r="ACN49" s="612" t="s">
        <v>326</v>
      </c>
      <c r="ACO49" s="612" t="s">
        <v>283</v>
      </c>
      <c r="ACP49" s="612" t="s">
        <v>326</v>
      </c>
      <c r="ACQ49" s="612" t="s">
        <v>283</v>
      </c>
      <c r="ACR49" s="612" t="s">
        <v>326</v>
      </c>
      <c r="ACS49" s="612" t="s">
        <v>283</v>
      </c>
      <c r="ACT49" s="612" t="s">
        <v>326</v>
      </c>
      <c r="ACU49" s="612" t="s">
        <v>283</v>
      </c>
      <c r="ACV49" s="612" t="s">
        <v>326</v>
      </c>
      <c r="ACW49" s="612" t="s">
        <v>283</v>
      </c>
      <c r="ACX49" s="612" t="s">
        <v>326</v>
      </c>
      <c r="ACY49" s="612" t="s">
        <v>283</v>
      </c>
      <c r="ACZ49" s="612" t="s">
        <v>326</v>
      </c>
      <c r="ADA49" s="612" t="s">
        <v>283</v>
      </c>
      <c r="ADB49" s="612" t="s">
        <v>326</v>
      </c>
      <c r="ADC49" s="612" t="s">
        <v>283</v>
      </c>
      <c r="ADD49" s="612" t="s">
        <v>326</v>
      </c>
      <c r="ADE49" s="612" t="s">
        <v>283</v>
      </c>
      <c r="ADF49" s="612" t="s">
        <v>326</v>
      </c>
      <c r="ADG49" s="612" t="s">
        <v>283</v>
      </c>
      <c r="ADH49" s="612" t="s">
        <v>326</v>
      </c>
      <c r="ADI49" s="612" t="s">
        <v>283</v>
      </c>
      <c r="ADJ49" s="612" t="s">
        <v>326</v>
      </c>
      <c r="ADK49" s="612" t="s">
        <v>283</v>
      </c>
      <c r="ADL49" s="612" t="s">
        <v>326</v>
      </c>
      <c r="ADM49" s="612" t="s">
        <v>283</v>
      </c>
      <c r="ADN49" s="612" t="s">
        <v>326</v>
      </c>
      <c r="ADO49" s="612" t="s">
        <v>283</v>
      </c>
      <c r="ADP49" s="612" t="s">
        <v>326</v>
      </c>
      <c r="ADQ49" s="612" t="s">
        <v>283</v>
      </c>
      <c r="ADR49" s="612" t="s">
        <v>326</v>
      </c>
      <c r="ADS49" s="612" t="s">
        <v>283</v>
      </c>
      <c r="ADT49" s="612" t="s">
        <v>326</v>
      </c>
      <c r="ADU49" s="612" t="s">
        <v>283</v>
      </c>
      <c r="ADV49" s="612" t="s">
        <v>326</v>
      </c>
      <c r="ADW49" s="612" t="s">
        <v>283</v>
      </c>
      <c r="ADX49" s="612" t="s">
        <v>326</v>
      </c>
      <c r="ADY49" s="612" t="s">
        <v>283</v>
      </c>
      <c r="ADZ49" s="612" t="s">
        <v>326</v>
      </c>
      <c r="AEA49" s="612" t="s">
        <v>283</v>
      </c>
      <c r="AEB49" s="612" t="s">
        <v>326</v>
      </c>
      <c r="AEC49" s="612" t="s">
        <v>283</v>
      </c>
      <c r="AED49" s="612" t="s">
        <v>326</v>
      </c>
      <c r="AEE49" s="612" t="s">
        <v>283</v>
      </c>
      <c r="AEF49" s="612" t="s">
        <v>326</v>
      </c>
      <c r="AEG49" s="612" t="s">
        <v>283</v>
      </c>
      <c r="AEH49" s="612" t="s">
        <v>326</v>
      </c>
      <c r="AEI49" s="612" t="s">
        <v>283</v>
      </c>
      <c r="AEJ49" s="612" t="s">
        <v>326</v>
      </c>
      <c r="AEK49" s="612" t="s">
        <v>283</v>
      </c>
      <c r="AEL49" s="612" t="s">
        <v>326</v>
      </c>
      <c r="AEM49" s="612" t="s">
        <v>283</v>
      </c>
      <c r="AEN49" s="612" t="s">
        <v>326</v>
      </c>
      <c r="AEO49" s="612" t="s">
        <v>283</v>
      </c>
      <c r="AEP49" s="612" t="s">
        <v>326</v>
      </c>
      <c r="AEQ49" s="612" t="s">
        <v>283</v>
      </c>
      <c r="AER49" s="612" t="s">
        <v>326</v>
      </c>
      <c r="AES49" s="612" t="s">
        <v>283</v>
      </c>
      <c r="AET49" s="612" t="s">
        <v>326</v>
      </c>
      <c r="AEU49" s="612" t="s">
        <v>283</v>
      </c>
      <c r="AEV49" s="612" t="s">
        <v>326</v>
      </c>
      <c r="AEW49" s="612" t="s">
        <v>283</v>
      </c>
      <c r="AEX49" s="612" t="s">
        <v>326</v>
      </c>
      <c r="AEY49" s="612" t="s">
        <v>283</v>
      </c>
      <c r="AEZ49" s="612" t="s">
        <v>326</v>
      </c>
      <c r="AFA49" s="612" t="s">
        <v>283</v>
      </c>
      <c r="AFB49" s="612" t="s">
        <v>326</v>
      </c>
      <c r="AFC49" s="612" t="s">
        <v>283</v>
      </c>
      <c r="AFD49" s="612" t="s">
        <v>326</v>
      </c>
      <c r="AFE49" s="612" t="s">
        <v>283</v>
      </c>
      <c r="AFF49" s="612" t="s">
        <v>326</v>
      </c>
      <c r="AFG49" s="612" t="s">
        <v>283</v>
      </c>
      <c r="AFH49" s="612" t="s">
        <v>326</v>
      </c>
      <c r="AFI49" s="612" t="s">
        <v>283</v>
      </c>
      <c r="AFJ49" s="612" t="s">
        <v>326</v>
      </c>
      <c r="AFK49" s="612" t="s">
        <v>283</v>
      </c>
      <c r="AFL49" s="612" t="s">
        <v>326</v>
      </c>
      <c r="AFM49" s="612" t="s">
        <v>283</v>
      </c>
      <c r="AFN49" s="612" t="s">
        <v>326</v>
      </c>
      <c r="AFO49" s="612" t="s">
        <v>283</v>
      </c>
      <c r="AFP49" s="612" t="s">
        <v>326</v>
      </c>
      <c r="AFQ49" s="612" t="s">
        <v>283</v>
      </c>
      <c r="AFR49" s="612" t="s">
        <v>326</v>
      </c>
      <c r="AFS49" s="612" t="s">
        <v>283</v>
      </c>
      <c r="AFT49" s="612" t="s">
        <v>326</v>
      </c>
      <c r="AFU49" s="612" t="s">
        <v>283</v>
      </c>
      <c r="AFV49" s="612" t="s">
        <v>326</v>
      </c>
      <c r="AFW49" s="612" t="s">
        <v>283</v>
      </c>
      <c r="AFX49" s="612" t="s">
        <v>326</v>
      </c>
      <c r="AFY49" s="612" t="s">
        <v>283</v>
      </c>
      <c r="AFZ49" s="612" t="s">
        <v>326</v>
      </c>
      <c r="AGA49" s="612" t="s">
        <v>283</v>
      </c>
      <c r="AGB49" s="612" t="s">
        <v>326</v>
      </c>
      <c r="AGC49" s="612" t="s">
        <v>283</v>
      </c>
      <c r="AGD49" s="612" t="s">
        <v>326</v>
      </c>
      <c r="AGE49" s="612" t="s">
        <v>283</v>
      </c>
      <c r="AGF49" s="612" t="s">
        <v>326</v>
      </c>
      <c r="AGG49" s="612" t="s">
        <v>283</v>
      </c>
      <c r="AGH49" s="612" t="s">
        <v>326</v>
      </c>
      <c r="AGI49" s="612" t="s">
        <v>283</v>
      </c>
      <c r="AGJ49" s="612" t="s">
        <v>326</v>
      </c>
      <c r="AGK49" s="612" t="s">
        <v>283</v>
      </c>
      <c r="AGL49" s="612" t="s">
        <v>326</v>
      </c>
      <c r="AGM49" s="612" t="s">
        <v>283</v>
      </c>
      <c r="AGN49" s="612" t="s">
        <v>326</v>
      </c>
      <c r="AGO49" s="612" t="s">
        <v>283</v>
      </c>
      <c r="AGP49" s="612" t="s">
        <v>326</v>
      </c>
      <c r="AGQ49" s="612" t="s">
        <v>283</v>
      </c>
      <c r="AGR49" s="612" t="s">
        <v>326</v>
      </c>
      <c r="AGS49" s="612" t="s">
        <v>283</v>
      </c>
      <c r="AGT49" s="612" t="s">
        <v>326</v>
      </c>
      <c r="AGU49" s="612" t="s">
        <v>283</v>
      </c>
      <c r="AGV49" s="612" t="s">
        <v>326</v>
      </c>
      <c r="AGW49" s="612" t="s">
        <v>283</v>
      </c>
      <c r="AGX49" s="612" t="s">
        <v>326</v>
      </c>
      <c r="AGY49" s="612" t="s">
        <v>283</v>
      </c>
      <c r="AGZ49" s="612" t="s">
        <v>326</v>
      </c>
      <c r="AHA49" s="612" t="s">
        <v>283</v>
      </c>
      <c r="AHB49" s="612" t="s">
        <v>326</v>
      </c>
      <c r="AHC49" s="612" t="s">
        <v>283</v>
      </c>
      <c r="AHD49" s="612" t="s">
        <v>326</v>
      </c>
      <c r="AHE49" s="612" t="s">
        <v>283</v>
      </c>
      <c r="AHF49" s="612" t="s">
        <v>326</v>
      </c>
      <c r="AHG49" s="612" t="s">
        <v>283</v>
      </c>
      <c r="AHH49" s="612" t="s">
        <v>326</v>
      </c>
      <c r="AHI49" s="612" t="s">
        <v>283</v>
      </c>
      <c r="AHJ49" s="612" t="s">
        <v>326</v>
      </c>
      <c r="AHK49" s="612" t="s">
        <v>283</v>
      </c>
      <c r="AHL49" s="612" t="s">
        <v>326</v>
      </c>
      <c r="AHM49" s="612" t="s">
        <v>283</v>
      </c>
      <c r="AHN49" s="612" t="s">
        <v>326</v>
      </c>
      <c r="AHO49" s="612" t="s">
        <v>283</v>
      </c>
      <c r="AHP49" s="612" t="s">
        <v>326</v>
      </c>
      <c r="AHQ49" s="612" t="s">
        <v>283</v>
      </c>
      <c r="AHR49" s="612" t="s">
        <v>326</v>
      </c>
      <c r="AHS49" s="612" t="s">
        <v>283</v>
      </c>
      <c r="AHT49" s="612" t="s">
        <v>326</v>
      </c>
      <c r="AHU49" s="612" t="s">
        <v>283</v>
      </c>
      <c r="AHV49" s="612" t="s">
        <v>326</v>
      </c>
      <c r="AHW49" s="612" t="s">
        <v>283</v>
      </c>
      <c r="AHX49" s="612" t="s">
        <v>326</v>
      </c>
      <c r="AHY49" s="612" t="s">
        <v>283</v>
      </c>
      <c r="AHZ49" s="612" t="s">
        <v>326</v>
      </c>
      <c r="AIA49" s="612" t="s">
        <v>283</v>
      </c>
      <c r="AIB49" s="612" t="s">
        <v>326</v>
      </c>
      <c r="AIC49" s="612" t="s">
        <v>283</v>
      </c>
      <c r="AID49" s="612" t="s">
        <v>326</v>
      </c>
      <c r="AIE49" s="612" t="s">
        <v>283</v>
      </c>
      <c r="AIF49" s="612" t="s">
        <v>326</v>
      </c>
      <c r="AIG49" s="612" t="s">
        <v>283</v>
      </c>
      <c r="AIH49" s="612" t="s">
        <v>326</v>
      </c>
      <c r="AII49" s="612" t="s">
        <v>283</v>
      </c>
      <c r="AIJ49" s="612" t="s">
        <v>326</v>
      </c>
      <c r="AIK49" s="612" t="s">
        <v>283</v>
      </c>
      <c r="AIL49" s="612" t="s">
        <v>326</v>
      </c>
      <c r="AIM49" s="612" t="s">
        <v>283</v>
      </c>
      <c r="AIN49" s="612" t="s">
        <v>326</v>
      </c>
      <c r="AIO49" s="612" t="s">
        <v>283</v>
      </c>
      <c r="AIP49" s="612" t="s">
        <v>326</v>
      </c>
      <c r="AIQ49" s="612" t="s">
        <v>283</v>
      </c>
      <c r="AIR49" s="612" t="s">
        <v>326</v>
      </c>
      <c r="AIS49" s="612" t="s">
        <v>283</v>
      </c>
      <c r="AIT49" s="612" t="s">
        <v>326</v>
      </c>
      <c r="AIU49" s="612" t="s">
        <v>283</v>
      </c>
      <c r="AIV49" s="612" t="s">
        <v>326</v>
      </c>
      <c r="AIW49" s="612" t="s">
        <v>283</v>
      </c>
      <c r="AIX49" s="612" t="s">
        <v>326</v>
      </c>
      <c r="AIY49" s="612" t="s">
        <v>283</v>
      </c>
      <c r="AIZ49" s="612" t="s">
        <v>326</v>
      </c>
      <c r="AJA49" s="612" t="s">
        <v>283</v>
      </c>
      <c r="AJB49" s="612" t="s">
        <v>326</v>
      </c>
      <c r="AJC49" s="612" t="s">
        <v>283</v>
      </c>
      <c r="AJD49" s="612" t="s">
        <v>326</v>
      </c>
      <c r="AJE49" s="612" t="s">
        <v>283</v>
      </c>
      <c r="AJF49" s="612" t="s">
        <v>326</v>
      </c>
      <c r="AJG49" s="612" t="s">
        <v>283</v>
      </c>
      <c r="AJH49" s="612" t="s">
        <v>326</v>
      </c>
      <c r="AJI49" s="612" t="s">
        <v>283</v>
      </c>
      <c r="AJJ49" s="612" t="s">
        <v>326</v>
      </c>
      <c r="AJK49" s="612" t="s">
        <v>283</v>
      </c>
      <c r="AJL49" s="612" t="s">
        <v>326</v>
      </c>
      <c r="AJM49" s="612" t="s">
        <v>283</v>
      </c>
      <c r="AJN49" s="612" t="s">
        <v>326</v>
      </c>
      <c r="AJO49" s="612" t="s">
        <v>283</v>
      </c>
      <c r="AJP49" s="612" t="s">
        <v>326</v>
      </c>
      <c r="AJQ49" s="612" t="s">
        <v>283</v>
      </c>
      <c r="AJR49" s="612" t="s">
        <v>326</v>
      </c>
      <c r="AJS49" s="612" t="s">
        <v>283</v>
      </c>
      <c r="AJT49" s="612" t="s">
        <v>326</v>
      </c>
      <c r="AJU49" s="612" t="s">
        <v>283</v>
      </c>
      <c r="AJV49" s="612" t="s">
        <v>326</v>
      </c>
      <c r="AJW49" s="612" t="s">
        <v>283</v>
      </c>
      <c r="AJX49" s="612" t="s">
        <v>326</v>
      </c>
      <c r="AJY49" s="612" t="s">
        <v>283</v>
      </c>
      <c r="AJZ49" s="612" t="s">
        <v>326</v>
      </c>
      <c r="AKA49" s="612" t="s">
        <v>283</v>
      </c>
      <c r="AKB49" s="612" t="s">
        <v>326</v>
      </c>
      <c r="AKC49" s="612" t="s">
        <v>283</v>
      </c>
      <c r="AKD49" s="612" t="s">
        <v>326</v>
      </c>
      <c r="AKE49" s="612" t="s">
        <v>283</v>
      </c>
      <c r="AKF49" s="612" t="s">
        <v>326</v>
      </c>
      <c r="AKG49" s="612" t="s">
        <v>283</v>
      </c>
      <c r="AKH49" s="612" t="s">
        <v>326</v>
      </c>
      <c r="AKI49" s="612" t="s">
        <v>283</v>
      </c>
      <c r="AKJ49" s="612" t="s">
        <v>326</v>
      </c>
      <c r="AKK49" s="612" t="s">
        <v>283</v>
      </c>
      <c r="AKL49" s="612" t="s">
        <v>326</v>
      </c>
      <c r="AKM49" s="612" t="s">
        <v>283</v>
      </c>
      <c r="AKN49" s="612" t="s">
        <v>326</v>
      </c>
      <c r="AKO49" s="612" t="s">
        <v>283</v>
      </c>
      <c r="AKP49" s="612" t="s">
        <v>326</v>
      </c>
      <c r="AKQ49" s="612" t="s">
        <v>283</v>
      </c>
      <c r="AKR49" s="612" t="s">
        <v>326</v>
      </c>
      <c r="AKS49" s="612" t="s">
        <v>283</v>
      </c>
      <c r="AKT49" s="612" t="s">
        <v>326</v>
      </c>
      <c r="AKU49" s="612" t="s">
        <v>283</v>
      </c>
      <c r="AKV49" s="612" t="s">
        <v>326</v>
      </c>
      <c r="AKW49" s="612" t="s">
        <v>283</v>
      </c>
      <c r="AKX49" s="612" t="s">
        <v>326</v>
      </c>
      <c r="AKY49" s="612" t="s">
        <v>283</v>
      </c>
      <c r="AKZ49" s="612" t="s">
        <v>326</v>
      </c>
      <c r="ALA49" s="612" t="s">
        <v>283</v>
      </c>
      <c r="ALB49" s="612" t="s">
        <v>326</v>
      </c>
      <c r="ALC49" s="612" t="s">
        <v>283</v>
      </c>
      <c r="ALD49" s="612" t="s">
        <v>326</v>
      </c>
      <c r="ALE49" s="612" t="s">
        <v>283</v>
      </c>
      <c r="ALF49" s="612" t="s">
        <v>326</v>
      </c>
      <c r="ALG49" s="612" t="s">
        <v>283</v>
      </c>
      <c r="ALH49" s="612" t="s">
        <v>326</v>
      </c>
      <c r="ALI49" s="612" t="s">
        <v>283</v>
      </c>
      <c r="ALJ49" s="612" t="s">
        <v>326</v>
      </c>
      <c r="ALK49" s="612" t="s">
        <v>283</v>
      </c>
      <c r="ALL49" s="612" t="s">
        <v>326</v>
      </c>
      <c r="ALM49" s="612" t="s">
        <v>283</v>
      </c>
      <c r="ALN49" s="612" t="s">
        <v>326</v>
      </c>
      <c r="ALO49" s="612" t="s">
        <v>283</v>
      </c>
      <c r="ALP49" s="612" t="s">
        <v>326</v>
      </c>
      <c r="ALQ49" s="612" t="s">
        <v>283</v>
      </c>
      <c r="ALR49" s="612" t="s">
        <v>326</v>
      </c>
      <c r="ALS49" s="612" t="s">
        <v>283</v>
      </c>
      <c r="ALT49" s="612" t="s">
        <v>326</v>
      </c>
      <c r="ALU49" s="612" t="s">
        <v>283</v>
      </c>
      <c r="ALV49" s="612" t="s">
        <v>326</v>
      </c>
      <c r="ALW49" s="612" t="s">
        <v>283</v>
      </c>
      <c r="ALX49" s="612" t="s">
        <v>326</v>
      </c>
      <c r="ALY49" s="612" t="s">
        <v>283</v>
      </c>
      <c r="ALZ49" s="612" t="s">
        <v>326</v>
      </c>
      <c r="AMA49" s="612" t="s">
        <v>283</v>
      </c>
      <c r="AMB49" s="612" t="s">
        <v>326</v>
      </c>
      <c r="AMC49" s="612" t="s">
        <v>283</v>
      </c>
      <c r="AMD49" s="612" t="s">
        <v>326</v>
      </c>
      <c r="AME49" s="612" t="s">
        <v>283</v>
      </c>
      <c r="AMF49" s="612" t="s">
        <v>326</v>
      </c>
      <c r="AMG49" s="612" t="s">
        <v>283</v>
      </c>
      <c r="AMH49" s="612" t="s">
        <v>326</v>
      </c>
      <c r="AMI49" s="612" t="s">
        <v>283</v>
      </c>
      <c r="AMJ49" s="612" t="s">
        <v>326</v>
      </c>
      <c r="AMK49" s="612" t="s">
        <v>283</v>
      </c>
      <c r="AML49" s="612" t="s">
        <v>326</v>
      </c>
      <c r="AMM49" s="612" t="s">
        <v>283</v>
      </c>
      <c r="AMN49" s="612" t="s">
        <v>326</v>
      </c>
      <c r="AMO49" s="612" t="s">
        <v>283</v>
      </c>
      <c r="AMP49" s="612" t="s">
        <v>326</v>
      </c>
      <c r="AMQ49" s="612" t="s">
        <v>283</v>
      </c>
      <c r="AMR49" s="612" t="s">
        <v>326</v>
      </c>
      <c r="AMS49" s="612" t="s">
        <v>283</v>
      </c>
      <c r="AMT49" s="612" t="s">
        <v>326</v>
      </c>
      <c r="AMU49" s="612" t="s">
        <v>283</v>
      </c>
      <c r="AMV49" s="612" t="s">
        <v>326</v>
      </c>
      <c r="AMW49" s="612" t="s">
        <v>283</v>
      </c>
      <c r="AMX49" s="612" t="s">
        <v>326</v>
      </c>
      <c r="AMY49" s="612" t="s">
        <v>283</v>
      </c>
      <c r="AMZ49" s="612" t="s">
        <v>326</v>
      </c>
      <c r="ANA49" s="612" t="s">
        <v>283</v>
      </c>
      <c r="ANB49" s="612" t="s">
        <v>326</v>
      </c>
      <c r="ANC49" s="612" t="s">
        <v>283</v>
      </c>
      <c r="AND49" s="612" t="s">
        <v>326</v>
      </c>
      <c r="ANE49" s="612" t="s">
        <v>283</v>
      </c>
      <c r="ANF49" s="612" t="s">
        <v>326</v>
      </c>
      <c r="ANG49" s="612" t="s">
        <v>283</v>
      </c>
      <c r="ANH49" s="612" t="s">
        <v>326</v>
      </c>
      <c r="ANI49" s="612" t="s">
        <v>283</v>
      </c>
      <c r="ANJ49" s="612" t="s">
        <v>326</v>
      </c>
      <c r="ANK49" s="612" t="s">
        <v>283</v>
      </c>
      <c r="ANL49" s="612" t="s">
        <v>326</v>
      </c>
      <c r="ANM49" s="612" t="s">
        <v>283</v>
      </c>
      <c r="ANN49" s="612" t="s">
        <v>326</v>
      </c>
      <c r="ANO49" s="612" t="s">
        <v>283</v>
      </c>
      <c r="ANP49" s="612" t="s">
        <v>326</v>
      </c>
      <c r="ANQ49" s="612" t="s">
        <v>283</v>
      </c>
      <c r="ANR49" s="612" t="s">
        <v>326</v>
      </c>
      <c r="ANS49" s="612" t="s">
        <v>283</v>
      </c>
      <c r="ANT49" s="612" t="s">
        <v>326</v>
      </c>
      <c r="ANU49" s="612" t="s">
        <v>283</v>
      </c>
      <c r="ANV49" s="612" t="s">
        <v>326</v>
      </c>
      <c r="ANW49" s="612" t="s">
        <v>283</v>
      </c>
      <c r="ANX49" s="612" t="s">
        <v>326</v>
      </c>
      <c r="ANY49" s="612" t="s">
        <v>283</v>
      </c>
      <c r="ANZ49" s="612" t="s">
        <v>326</v>
      </c>
      <c r="AOA49" s="612" t="s">
        <v>283</v>
      </c>
      <c r="AOB49" s="612" t="s">
        <v>326</v>
      </c>
      <c r="AOC49" s="612" t="s">
        <v>283</v>
      </c>
      <c r="AOD49" s="612" t="s">
        <v>326</v>
      </c>
      <c r="AOE49" s="612" t="s">
        <v>283</v>
      </c>
      <c r="AOF49" s="612" t="s">
        <v>326</v>
      </c>
      <c r="AOG49" s="612" t="s">
        <v>283</v>
      </c>
      <c r="AOH49" s="612" t="s">
        <v>326</v>
      </c>
      <c r="AOI49" s="612" t="s">
        <v>283</v>
      </c>
      <c r="AOJ49" s="612" t="s">
        <v>326</v>
      </c>
      <c r="AOK49" s="612" t="s">
        <v>283</v>
      </c>
      <c r="AOL49" s="612" t="s">
        <v>326</v>
      </c>
      <c r="AOM49" s="612" t="s">
        <v>283</v>
      </c>
      <c r="AON49" s="612" t="s">
        <v>326</v>
      </c>
      <c r="AOO49" s="612" t="s">
        <v>283</v>
      </c>
      <c r="AOP49" s="612" t="s">
        <v>326</v>
      </c>
      <c r="AOQ49" s="612" t="s">
        <v>283</v>
      </c>
      <c r="AOR49" s="612" t="s">
        <v>326</v>
      </c>
      <c r="AOS49" s="612" t="s">
        <v>283</v>
      </c>
      <c r="AOT49" s="612" t="s">
        <v>326</v>
      </c>
      <c r="AOU49" s="612" t="s">
        <v>283</v>
      </c>
      <c r="AOV49" s="612" t="s">
        <v>326</v>
      </c>
      <c r="AOW49" s="612" t="s">
        <v>283</v>
      </c>
      <c r="AOX49" s="612" t="s">
        <v>326</v>
      </c>
      <c r="AOY49" s="612" t="s">
        <v>283</v>
      </c>
      <c r="AOZ49" s="612" t="s">
        <v>326</v>
      </c>
      <c r="APA49" s="612" t="s">
        <v>283</v>
      </c>
      <c r="APB49" s="612" t="s">
        <v>326</v>
      </c>
      <c r="APC49" s="612" t="s">
        <v>283</v>
      </c>
      <c r="APD49" s="612" t="s">
        <v>326</v>
      </c>
      <c r="APE49" s="612" t="s">
        <v>283</v>
      </c>
      <c r="APF49" s="612" t="s">
        <v>326</v>
      </c>
      <c r="APG49" s="612" t="s">
        <v>283</v>
      </c>
      <c r="APH49" s="612" t="s">
        <v>326</v>
      </c>
      <c r="API49" s="612" t="s">
        <v>283</v>
      </c>
      <c r="APJ49" s="612" t="s">
        <v>326</v>
      </c>
      <c r="APK49" s="612" t="s">
        <v>283</v>
      </c>
      <c r="APL49" s="612" t="s">
        <v>326</v>
      </c>
      <c r="APM49" s="612" t="s">
        <v>283</v>
      </c>
      <c r="APN49" s="612" t="s">
        <v>326</v>
      </c>
      <c r="APO49" s="612" t="s">
        <v>283</v>
      </c>
      <c r="APP49" s="612" t="s">
        <v>326</v>
      </c>
      <c r="APQ49" s="612" t="s">
        <v>283</v>
      </c>
      <c r="APR49" s="612" t="s">
        <v>326</v>
      </c>
      <c r="APS49" s="612" t="s">
        <v>283</v>
      </c>
      <c r="APT49" s="612" t="s">
        <v>326</v>
      </c>
      <c r="APU49" s="612" t="s">
        <v>283</v>
      </c>
      <c r="APV49" s="612" t="s">
        <v>326</v>
      </c>
      <c r="APW49" s="612" t="s">
        <v>283</v>
      </c>
      <c r="APX49" s="612" t="s">
        <v>326</v>
      </c>
      <c r="APY49" s="612" t="s">
        <v>283</v>
      </c>
      <c r="APZ49" s="612" t="s">
        <v>326</v>
      </c>
      <c r="AQA49" s="612" t="s">
        <v>283</v>
      </c>
      <c r="AQB49" s="612" t="s">
        <v>326</v>
      </c>
      <c r="AQC49" s="612" t="s">
        <v>283</v>
      </c>
      <c r="AQD49" s="612" t="s">
        <v>326</v>
      </c>
      <c r="AQE49" s="612" t="s">
        <v>283</v>
      </c>
      <c r="AQF49" s="612" t="s">
        <v>326</v>
      </c>
      <c r="AQG49" s="612" t="s">
        <v>283</v>
      </c>
      <c r="AQH49" s="612" t="s">
        <v>326</v>
      </c>
      <c r="AQI49" s="612" t="s">
        <v>283</v>
      </c>
      <c r="AQJ49" s="612" t="s">
        <v>326</v>
      </c>
      <c r="AQK49" s="612" t="s">
        <v>283</v>
      </c>
      <c r="AQL49" s="612" t="s">
        <v>326</v>
      </c>
      <c r="AQM49" s="612" t="s">
        <v>283</v>
      </c>
      <c r="AQN49" s="612" t="s">
        <v>326</v>
      </c>
      <c r="AQO49" s="612" t="s">
        <v>283</v>
      </c>
      <c r="AQP49" s="612" t="s">
        <v>326</v>
      </c>
      <c r="AQQ49" s="612" t="s">
        <v>283</v>
      </c>
      <c r="AQR49" s="612" t="s">
        <v>326</v>
      </c>
      <c r="AQS49" s="612" t="s">
        <v>283</v>
      </c>
      <c r="AQT49" s="612" t="s">
        <v>326</v>
      </c>
      <c r="AQU49" s="612" t="s">
        <v>283</v>
      </c>
      <c r="AQV49" s="612" t="s">
        <v>326</v>
      </c>
      <c r="AQW49" s="612" t="s">
        <v>283</v>
      </c>
      <c r="AQX49" s="612" t="s">
        <v>326</v>
      </c>
      <c r="AQY49" s="612" t="s">
        <v>283</v>
      </c>
      <c r="AQZ49" s="612" t="s">
        <v>326</v>
      </c>
      <c r="ARA49" s="612" t="s">
        <v>283</v>
      </c>
      <c r="ARB49" s="612" t="s">
        <v>326</v>
      </c>
      <c r="ARC49" s="612" t="s">
        <v>283</v>
      </c>
      <c r="ARD49" s="612" t="s">
        <v>326</v>
      </c>
      <c r="ARE49" s="612" t="s">
        <v>283</v>
      </c>
      <c r="ARF49" s="612" t="s">
        <v>326</v>
      </c>
      <c r="ARG49" s="612" t="s">
        <v>283</v>
      </c>
      <c r="ARH49" s="612" t="s">
        <v>326</v>
      </c>
      <c r="ARI49" s="612" t="s">
        <v>283</v>
      </c>
      <c r="ARJ49" s="612" t="s">
        <v>326</v>
      </c>
      <c r="ARK49" s="612" t="s">
        <v>283</v>
      </c>
      <c r="ARL49" s="612" t="s">
        <v>326</v>
      </c>
      <c r="ARM49" s="612" t="s">
        <v>283</v>
      </c>
      <c r="ARN49" s="612" t="s">
        <v>326</v>
      </c>
      <c r="ARO49" s="612" t="s">
        <v>283</v>
      </c>
      <c r="ARP49" s="612" t="s">
        <v>326</v>
      </c>
      <c r="ARQ49" s="612" t="s">
        <v>283</v>
      </c>
      <c r="ARR49" s="612" t="s">
        <v>326</v>
      </c>
      <c r="ARS49" s="612" t="s">
        <v>283</v>
      </c>
      <c r="ART49" s="612" t="s">
        <v>326</v>
      </c>
      <c r="ARU49" s="612" t="s">
        <v>283</v>
      </c>
      <c r="ARV49" s="612" t="s">
        <v>326</v>
      </c>
      <c r="ARW49" s="612" t="s">
        <v>283</v>
      </c>
      <c r="ARX49" s="612" t="s">
        <v>326</v>
      </c>
      <c r="ARY49" s="612" t="s">
        <v>283</v>
      </c>
      <c r="ARZ49" s="612" t="s">
        <v>326</v>
      </c>
      <c r="ASA49" s="612" t="s">
        <v>283</v>
      </c>
      <c r="ASB49" s="612" t="s">
        <v>326</v>
      </c>
      <c r="ASC49" s="612" t="s">
        <v>283</v>
      </c>
      <c r="ASD49" s="612" t="s">
        <v>326</v>
      </c>
      <c r="ASE49" s="612" t="s">
        <v>283</v>
      </c>
      <c r="ASF49" s="612" t="s">
        <v>326</v>
      </c>
      <c r="ASG49" s="612" t="s">
        <v>283</v>
      </c>
      <c r="ASH49" s="612" t="s">
        <v>326</v>
      </c>
      <c r="ASI49" s="612" t="s">
        <v>283</v>
      </c>
      <c r="ASJ49" s="612" t="s">
        <v>326</v>
      </c>
      <c r="ASK49" s="612" t="s">
        <v>283</v>
      </c>
      <c r="ASL49" s="612" t="s">
        <v>326</v>
      </c>
      <c r="ASM49" s="612" t="s">
        <v>283</v>
      </c>
      <c r="ASN49" s="612" t="s">
        <v>326</v>
      </c>
      <c r="ASO49" s="612" t="s">
        <v>283</v>
      </c>
      <c r="ASP49" s="612" t="s">
        <v>326</v>
      </c>
      <c r="ASQ49" s="612" t="s">
        <v>283</v>
      </c>
      <c r="ASR49" s="612" t="s">
        <v>326</v>
      </c>
      <c r="ASS49" s="612" t="s">
        <v>283</v>
      </c>
      <c r="AST49" s="612" t="s">
        <v>326</v>
      </c>
      <c r="ASU49" s="612" t="s">
        <v>283</v>
      </c>
      <c r="ASV49" s="612" t="s">
        <v>326</v>
      </c>
      <c r="ASW49" s="612" t="s">
        <v>283</v>
      </c>
      <c r="ASX49" s="612" t="s">
        <v>326</v>
      </c>
      <c r="ASY49" s="612" t="s">
        <v>283</v>
      </c>
      <c r="ASZ49" s="612" t="s">
        <v>326</v>
      </c>
      <c r="ATA49" s="612" t="s">
        <v>283</v>
      </c>
      <c r="ATB49" s="612" t="s">
        <v>326</v>
      </c>
      <c r="ATC49" s="612" t="s">
        <v>283</v>
      </c>
      <c r="ATD49" s="612" t="s">
        <v>326</v>
      </c>
      <c r="ATE49" s="612" t="s">
        <v>283</v>
      </c>
      <c r="ATF49" s="612" t="s">
        <v>326</v>
      </c>
      <c r="ATG49" s="612" t="s">
        <v>283</v>
      </c>
      <c r="ATH49" s="612" t="s">
        <v>326</v>
      </c>
      <c r="ATI49" s="612" t="s">
        <v>283</v>
      </c>
      <c r="ATJ49" s="612" t="s">
        <v>326</v>
      </c>
      <c r="ATK49" s="612" t="s">
        <v>283</v>
      </c>
      <c r="ATL49" s="612" t="s">
        <v>326</v>
      </c>
      <c r="ATM49" s="612" t="s">
        <v>283</v>
      </c>
      <c r="ATN49" s="612" t="s">
        <v>326</v>
      </c>
      <c r="ATO49" s="612" t="s">
        <v>283</v>
      </c>
      <c r="ATP49" s="612" t="s">
        <v>326</v>
      </c>
      <c r="ATQ49" s="612" t="s">
        <v>283</v>
      </c>
      <c r="ATR49" s="612" t="s">
        <v>326</v>
      </c>
      <c r="ATS49" s="612" t="s">
        <v>283</v>
      </c>
      <c r="ATT49" s="612" t="s">
        <v>326</v>
      </c>
      <c r="ATU49" s="612" t="s">
        <v>283</v>
      </c>
      <c r="ATV49" s="612" t="s">
        <v>326</v>
      </c>
      <c r="ATW49" s="612" t="s">
        <v>283</v>
      </c>
      <c r="ATX49" s="612" t="s">
        <v>326</v>
      </c>
      <c r="ATY49" s="612" t="s">
        <v>283</v>
      </c>
      <c r="ATZ49" s="612" t="s">
        <v>326</v>
      </c>
      <c r="AUA49" s="612" t="s">
        <v>283</v>
      </c>
      <c r="AUB49" s="612" t="s">
        <v>326</v>
      </c>
      <c r="AUC49" s="612" t="s">
        <v>283</v>
      </c>
      <c r="AUD49" s="612" t="s">
        <v>326</v>
      </c>
      <c r="AUE49" s="612" t="s">
        <v>283</v>
      </c>
      <c r="AUF49" s="612" t="s">
        <v>326</v>
      </c>
      <c r="AUG49" s="612" t="s">
        <v>283</v>
      </c>
      <c r="AUH49" s="612" t="s">
        <v>326</v>
      </c>
      <c r="AUI49" s="612" t="s">
        <v>283</v>
      </c>
      <c r="AUJ49" s="612" t="s">
        <v>326</v>
      </c>
      <c r="AUK49" s="612" t="s">
        <v>283</v>
      </c>
      <c r="AUL49" s="612" t="s">
        <v>326</v>
      </c>
      <c r="AUM49" s="612" t="s">
        <v>283</v>
      </c>
      <c r="AUN49" s="612" t="s">
        <v>326</v>
      </c>
      <c r="AUO49" s="612" t="s">
        <v>283</v>
      </c>
      <c r="AUP49" s="612" t="s">
        <v>326</v>
      </c>
      <c r="AUQ49" s="612" t="s">
        <v>283</v>
      </c>
      <c r="AUR49" s="612" t="s">
        <v>326</v>
      </c>
      <c r="AUS49" s="612" t="s">
        <v>283</v>
      </c>
      <c r="AUT49" s="612" t="s">
        <v>326</v>
      </c>
      <c r="AUU49" s="612" t="s">
        <v>283</v>
      </c>
      <c r="AUV49" s="612" t="s">
        <v>326</v>
      </c>
      <c r="AUW49" s="612" t="s">
        <v>283</v>
      </c>
      <c r="AUX49" s="612" t="s">
        <v>326</v>
      </c>
      <c r="AUY49" s="612" t="s">
        <v>283</v>
      </c>
      <c r="AUZ49" s="612" t="s">
        <v>326</v>
      </c>
      <c r="AVA49" s="612" t="s">
        <v>283</v>
      </c>
      <c r="AVB49" s="612" t="s">
        <v>326</v>
      </c>
      <c r="AVC49" s="612" t="s">
        <v>283</v>
      </c>
      <c r="AVD49" s="612" t="s">
        <v>326</v>
      </c>
      <c r="AVE49" s="612" t="s">
        <v>283</v>
      </c>
      <c r="AVF49" s="612" t="s">
        <v>326</v>
      </c>
      <c r="AVG49" s="612" t="s">
        <v>283</v>
      </c>
      <c r="AVH49" s="612" t="s">
        <v>326</v>
      </c>
      <c r="AVI49" s="612" t="s">
        <v>283</v>
      </c>
      <c r="AVJ49" s="612" t="s">
        <v>326</v>
      </c>
      <c r="AVK49" s="612" t="s">
        <v>283</v>
      </c>
      <c r="AVL49" s="612" t="s">
        <v>326</v>
      </c>
      <c r="AVM49" s="612" t="s">
        <v>283</v>
      </c>
      <c r="AVN49" s="612" t="s">
        <v>326</v>
      </c>
      <c r="AVO49" s="612" t="s">
        <v>283</v>
      </c>
      <c r="AVP49" s="612" t="s">
        <v>326</v>
      </c>
      <c r="AVQ49" s="612" t="s">
        <v>283</v>
      </c>
      <c r="AVR49" s="612" t="s">
        <v>326</v>
      </c>
      <c r="AVS49" s="612" t="s">
        <v>283</v>
      </c>
      <c r="AVT49" s="612" t="s">
        <v>326</v>
      </c>
      <c r="AVU49" s="612" t="s">
        <v>283</v>
      </c>
      <c r="AVV49" s="612" t="s">
        <v>326</v>
      </c>
      <c r="AVW49" s="612" t="s">
        <v>283</v>
      </c>
      <c r="AVX49" s="612" t="s">
        <v>326</v>
      </c>
      <c r="AVY49" s="612" t="s">
        <v>283</v>
      </c>
      <c r="AVZ49" s="612" t="s">
        <v>326</v>
      </c>
      <c r="AWA49" s="612" t="s">
        <v>283</v>
      </c>
      <c r="AWB49" s="612" t="s">
        <v>326</v>
      </c>
      <c r="AWC49" s="612" t="s">
        <v>283</v>
      </c>
      <c r="AWD49" s="612" t="s">
        <v>326</v>
      </c>
      <c r="AWE49" s="612" t="s">
        <v>283</v>
      </c>
      <c r="AWF49" s="612" t="s">
        <v>326</v>
      </c>
      <c r="AWG49" s="612" t="s">
        <v>283</v>
      </c>
      <c r="AWH49" s="612" t="s">
        <v>326</v>
      </c>
      <c r="AWI49" s="612" t="s">
        <v>283</v>
      </c>
      <c r="AWJ49" s="612" t="s">
        <v>326</v>
      </c>
      <c r="AWK49" s="612" t="s">
        <v>283</v>
      </c>
      <c r="AWL49" s="612" t="s">
        <v>326</v>
      </c>
      <c r="AWM49" s="612" t="s">
        <v>283</v>
      </c>
      <c r="AWN49" s="612" t="s">
        <v>326</v>
      </c>
      <c r="AWO49" s="612" t="s">
        <v>283</v>
      </c>
      <c r="AWP49" s="612" t="s">
        <v>326</v>
      </c>
      <c r="AWQ49" s="612" t="s">
        <v>283</v>
      </c>
      <c r="AWR49" s="612" t="s">
        <v>326</v>
      </c>
      <c r="AWS49" s="612" t="s">
        <v>283</v>
      </c>
      <c r="AWT49" s="612" t="s">
        <v>326</v>
      </c>
      <c r="AWU49" s="612" t="s">
        <v>283</v>
      </c>
      <c r="AWV49" s="612" t="s">
        <v>326</v>
      </c>
      <c r="AWW49" s="612" t="s">
        <v>283</v>
      </c>
      <c r="AWX49" s="612" t="s">
        <v>326</v>
      </c>
      <c r="AWY49" s="612" t="s">
        <v>283</v>
      </c>
      <c r="AWZ49" s="612" t="s">
        <v>326</v>
      </c>
      <c r="AXA49" s="612" t="s">
        <v>283</v>
      </c>
      <c r="AXB49" s="612" t="s">
        <v>326</v>
      </c>
      <c r="AXC49" s="612" t="s">
        <v>283</v>
      </c>
      <c r="AXD49" s="612" t="s">
        <v>326</v>
      </c>
      <c r="AXE49" s="612" t="s">
        <v>283</v>
      </c>
      <c r="AXF49" s="612" t="s">
        <v>326</v>
      </c>
      <c r="AXG49" s="612" t="s">
        <v>283</v>
      </c>
      <c r="AXH49" s="612" t="s">
        <v>326</v>
      </c>
      <c r="AXI49" s="612" t="s">
        <v>283</v>
      </c>
      <c r="AXJ49" s="612" t="s">
        <v>326</v>
      </c>
      <c r="AXK49" s="612" t="s">
        <v>283</v>
      </c>
      <c r="AXL49" s="612" t="s">
        <v>326</v>
      </c>
      <c r="AXM49" s="612" t="s">
        <v>283</v>
      </c>
      <c r="AXN49" s="612" t="s">
        <v>326</v>
      </c>
      <c r="AXO49" s="612" t="s">
        <v>283</v>
      </c>
      <c r="AXP49" s="612" t="s">
        <v>326</v>
      </c>
      <c r="AXQ49" s="612" t="s">
        <v>283</v>
      </c>
      <c r="AXR49" s="612" t="s">
        <v>326</v>
      </c>
      <c r="AXS49" s="612" t="s">
        <v>283</v>
      </c>
      <c r="AXT49" s="612" t="s">
        <v>326</v>
      </c>
      <c r="AXU49" s="612" t="s">
        <v>283</v>
      </c>
      <c r="AXV49" s="612" t="s">
        <v>326</v>
      </c>
      <c r="AXW49" s="612" t="s">
        <v>283</v>
      </c>
      <c r="AXX49" s="612" t="s">
        <v>326</v>
      </c>
      <c r="AXY49" s="612" t="s">
        <v>283</v>
      </c>
      <c r="AXZ49" s="612" t="s">
        <v>326</v>
      </c>
      <c r="AYA49" s="612" t="s">
        <v>283</v>
      </c>
      <c r="AYB49" s="612" t="s">
        <v>326</v>
      </c>
      <c r="AYC49" s="612" t="s">
        <v>283</v>
      </c>
      <c r="AYD49" s="612" t="s">
        <v>326</v>
      </c>
      <c r="AYE49" s="612" t="s">
        <v>283</v>
      </c>
      <c r="AYF49" s="612" t="s">
        <v>326</v>
      </c>
      <c r="AYG49" s="612" t="s">
        <v>283</v>
      </c>
      <c r="AYH49" s="612" t="s">
        <v>326</v>
      </c>
      <c r="AYI49" s="612" t="s">
        <v>283</v>
      </c>
      <c r="AYJ49" s="612" t="s">
        <v>326</v>
      </c>
      <c r="AYK49" s="612" t="s">
        <v>283</v>
      </c>
      <c r="AYL49" s="612" t="s">
        <v>326</v>
      </c>
      <c r="AYM49" s="612" t="s">
        <v>283</v>
      </c>
      <c r="AYN49" s="612" t="s">
        <v>326</v>
      </c>
      <c r="AYO49" s="612" t="s">
        <v>283</v>
      </c>
      <c r="AYP49" s="612" t="s">
        <v>326</v>
      </c>
      <c r="AYQ49" s="612" t="s">
        <v>283</v>
      </c>
      <c r="AYR49" s="612" t="s">
        <v>326</v>
      </c>
      <c r="AYS49" s="612" t="s">
        <v>283</v>
      </c>
      <c r="AYT49" s="612" t="s">
        <v>326</v>
      </c>
      <c r="AYU49" s="612" t="s">
        <v>283</v>
      </c>
      <c r="AYV49" s="612" t="s">
        <v>326</v>
      </c>
      <c r="AYW49" s="612" t="s">
        <v>283</v>
      </c>
      <c r="AYX49" s="612" t="s">
        <v>326</v>
      </c>
      <c r="AYY49" s="612" t="s">
        <v>283</v>
      </c>
      <c r="AYZ49" s="612" t="s">
        <v>326</v>
      </c>
      <c r="AZA49" s="612" t="s">
        <v>283</v>
      </c>
      <c r="AZB49" s="612" t="s">
        <v>326</v>
      </c>
      <c r="AZC49" s="612" t="s">
        <v>283</v>
      </c>
      <c r="AZD49" s="612" t="s">
        <v>326</v>
      </c>
      <c r="AZE49" s="612" t="s">
        <v>283</v>
      </c>
      <c r="AZF49" s="612" t="s">
        <v>326</v>
      </c>
      <c r="AZG49" s="612" t="s">
        <v>283</v>
      </c>
      <c r="AZH49" s="612" t="s">
        <v>326</v>
      </c>
      <c r="AZI49" s="612" t="s">
        <v>283</v>
      </c>
      <c r="AZJ49" s="612" t="s">
        <v>326</v>
      </c>
      <c r="AZK49" s="612" t="s">
        <v>283</v>
      </c>
      <c r="AZL49" s="612" t="s">
        <v>326</v>
      </c>
      <c r="AZM49" s="612" t="s">
        <v>283</v>
      </c>
      <c r="AZN49" s="612" t="s">
        <v>326</v>
      </c>
      <c r="AZO49" s="612" t="s">
        <v>283</v>
      </c>
      <c r="AZP49" s="612" t="s">
        <v>326</v>
      </c>
      <c r="AZQ49" s="612" t="s">
        <v>283</v>
      </c>
      <c r="AZR49" s="612" t="s">
        <v>326</v>
      </c>
      <c r="AZS49" s="612" t="s">
        <v>283</v>
      </c>
      <c r="AZT49" s="612" t="s">
        <v>326</v>
      </c>
      <c r="AZU49" s="612" t="s">
        <v>283</v>
      </c>
      <c r="AZV49" s="612" t="s">
        <v>326</v>
      </c>
      <c r="AZW49" s="612" t="s">
        <v>283</v>
      </c>
      <c r="AZX49" s="612" t="s">
        <v>326</v>
      </c>
      <c r="AZY49" s="612" t="s">
        <v>283</v>
      </c>
      <c r="AZZ49" s="612" t="s">
        <v>326</v>
      </c>
      <c r="BAA49" s="612" t="s">
        <v>283</v>
      </c>
      <c r="BAB49" s="612" t="s">
        <v>326</v>
      </c>
      <c r="BAC49" s="612" t="s">
        <v>283</v>
      </c>
      <c r="BAD49" s="612" t="s">
        <v>326</v>
      </c>
      <c r="BAE49" s="612" t="s">
        <v>283</v>
      </c>
      <c r="BAF49" s="612" t="s">
        <v>326</v>
      </c>
      <c r="BAG49" s="612" t="s">
        <v>283</v>
      </c>
      <c r="BAH49" s="612" t="s">
        <v>326</v>
      </c>
      <c r="BAI49" s="612" t="s">
        <v>283</v>
      </c>
      <c r="BAJ49" s="612" t="s">
        <v>326</v>
      </c>
      <c r="BAK49" s="612" t="s">
        <v>283</v>
      </c>
      <c r="BAL49" s="612" t="s">
        <v>326</v>
      </c>
      <c r="BAM49" s="612" t="s">
        <v>283</v>
      </c>
      <c r="BAN49" s="612" t="s">
        <v>326</v>
      </c>
      <c r="BAO49" s="612" t="s">
        <v>283</v>
      </c>
      <c r="BAP49" s="612" t="s">
        <v>326</v>
      </c>
      <c r="BAQ49" s="612" t="s">
        <v>283</v>
      </c>
      <c r="BAR49" s="612" t="s">
        <v>326</v>
      </c>
      <c r="BAS49" s="612" t="s">
        <v>283</v>
      </c>
      <c r="BAT49" s="612" t="s">
        <v>326</v>
      </c>
      <c r="BAU49" s="612" t="s">
        <v>283</v>
      </c>
      <c r="BAV49" s="612" t="s">
        <v>326</v>
      </c>
      <c r="BAW49" s="612" t="s">
        <v>283</v>
      </c>
      <c r="BAX49" s="612" t="s">
        <v>326</v>
      </c>
      <c r="BAY49" s="612" t="s">
        <v>283</v>
      </c>
      <c r="BAZ49" s="612" t="s">
        <v>326</v>
      </c>
      <c r="BBA49" s="612" t="s">
        <v>283</v>
      </c>
      <c r="BBB49" s="612" t="s">
        <v>326</v>
      </c>
      <c r="BBC49" s="612" t="s">
        <v>283</v>
      </c>
      <c r="BBD49" s="612" t="s">
        <v>326</v>
      </c>
      <c r="BBE49" s="612" t="s">
        <v>283</v>
      </c>
      <c r="BBF49" s="612" t="s">
        <v>326</v>
      </c>
      <c r="BBG49" s="612" t="s">
        <v>283</v>
      </c>
      <c r="BBH49" s="612" t="s">
        <v>326</v>
      </c>
      <c r="BBI49" s="612" t="s">
        <v>283</v>
      </c>
      <c r="BBJ49" s="612" t="s">
        <v>326</v>
      </c>
      <c r="BBK49" s="612" t="s">
        <v>283</v>
      </c>
      <c r="BBL49" s="612" t="s">
        <v>326</v>
      </c>
      <c r="BBM49" s="612" t="s">
        <v>283</v>
      </c>
      <c r="BBN49" s="612" t="s">
        <v>326</v>
      </c>
      <c r="BBO49" s="612" t="s">
        <v>283</v>
      </c>
      <c r="BBP49" s="612" t="s">
        <v>326</v>
      </c>
      <c r="BBQ49" s="612" t="s">
        <v>283</v>
      </c>
      <c r="BBR49" s="612" t="s">
        <v>326</v>
      </c>
      <c r="BBS49" s="612" t="s">
        <v>283</v>
      </c>
      <c r="BBT49" s="612" t="s">
        <v>326</v>
      </c>
      <c r="BBU49" s="612" t="s">
        <v>283</v>
      </c>
      <c r="BBV49" s="612" t="s">
        <v>326</v>
      </c>
      <c r="BBW49" s="612" t="s">
        <v>283</v>
      </c>
      <c r="BBX49" s="612" t="s">
        <v>326</v>
      </c>
      <c r="BBY49" s="612" t="s">
        <v>283</v>
      </c>
      <c r="BBZ49" s="612" t="s">
        <v>326</v>
      </c>
      <c r="BCA49" s="612" t="s">
        <v>283</v>
      </c>
      <c r="BCB49" s="612" t="s">
        <v>326</v>
      </c>
      <c r="BCC49" s="612" t="s">
        <v>283</v>
      </c>
      <c r="BCD49" s="612" t="s">
        <v>326</v>
      </c>
      <c r="BCE49" s="612" t="s">
        <v>283</v>
      </c>
      <c r="BCF49" s="612" t="s">
        <v>326</v>
      </c>
      <c r="BCG49" s="612" t="s">
        <v>283</v>
      </c>
      <c r="BCH49" s="612" t="s">
        <v>326</v>
      </c>
      <c r="BCI49" s="612" t="s">
        <v>283</v>
      </c>
      <c r="BCJ49" s="612" t="s">
        <v>326</v>
      </c>
      <c r="BCK49" s="612" t="s">
        <v>283</v>
      </c>
      <c r="BCL49" s="612" t="s">
        <v>326</v>
      </c>
      <c r="BCM49" s="612" t="s">
        <v>283</v>
      </c>
      <c r="BCN49" s="612" t="s">
        <v>326</v>
      </c>
      <c r="BCO49" s="612" t="s">
        <v>283</v>
      </c>
      <c r="BCP49" s="612" t="s">
        <v>326</v>
      </c>
      <c r="BCQ49" s="612" t="s">
        <v>283</v>
      </c>
      <c r="BCR49" s="612" t="s">
        <v>326</v>
      </c>
      <c r="BCS49" s="612" t="s">
        <v>283</v>
      </c>
      <c r="BCT49" s="612" t="s">
        <v>326</v>
      </c>
      <c r="BCU49" s="612" t="s">
        <v>283</v>
      </c>
      <c r="BCV49" s="612" t="s">
        <v>326</v>
      </c>
      <c r="BCW49" s="612" t="s">
        <v>283</v>
      </c>
      <c r="BCX49" s="612" t="s">
        <v>326</v>
      </c>
      <c r="BCY49" s="612" t="s">
        <v>283</v>
      </c>
      <c r="BCZ49" s="612" t="s">
        <v>326</v>
      </c>
      <c r="BDA49" s="612" t="s">
        <v>283</v>
      </c>
      <c r="BDB49" s="612" t="s">
        <v>326</v>
      </c>
      <c r="BDC49" s="612" t="s">
        <v>283</v>
      </c>
      <c r="BDD49" s="612" t="s">
        <v>326</v>
      </c>
      <c r="BDE49" s="612" t="s">
        <v>283</v>
      </c>
      <c r="BDF49" s="612" t="s">
        <v>326</v>
      </c>
      <c r="BDG49" s="612" t="s">
        <v>283</v>
      </c>
      <c r="BDH49" s="612" t="s">
        <v>326</v>
      </c>
      <c r="BDI49" s="612" t="s">
        <v>283</v>
      </c>
      <c r="BDJ49" s="612" t="s">
        <v>326</v>
      </c>
      <c r="BDK49" s="612" t="s">
        <v>283</v>
      </c>
      <c r="BDL49" s="612" t="s">
        <v>326</v>
      </c>
      <c r="BDM49" s="612" t="s">
        <v>283</v>
      </c>
      <c r="BDN49" s="612" t="s">
        <v>326</v>
      </c>
      <c r="BDO49" s="612" t="s">
        <v>283</v>
      </c>
      <c r="BDP49" s="612" t="s">
        <v>326</v>
      </c>
      <c r="BDQ49" s="612" t="s">
        <v>283</v>
      </c>
      <c r="BDR49" s="612" t="s">
        <v>326</v>
      </c>
      <c r="BDS49" s="612" t="s">
        <v>283</v>
      </c>
      <c r="BDT49" s="612" t="s">
        <v>326</v>
      </c>
      <c r="BDU49" s="612" t="s">
        <v>283</v>
      </c>
      <c r="BDV49" s="612" t="s">
        <v>326</v>
      </c>
      <c r="BDW49" s="612" t="s">
        <v>283</v>
      </c>
      <c r="BDX49" s="612" t="s">
        <v>326</v>
      </c>
      <c r="BDY49" s="612" t="s">
        <v>283</v>
      </c>
      <c r="BDZ49" s="612" t="s">
        <v>326</v>
      </c>
      <c r="BEA49" s="612" t="s">
        <v>283</v>
      </c>
      <c r="BEB49" s="612" t="s">
        <v>326</v>
      </c>
      <c r="BEC49" s="612" t="s">
        <v>283</v>
      </c>
      <c r="BED49" s="612" t="s">
        <v>326</v>
      </c>
      <c r="BEE49" s="612" t="s">
        <v>283</v>
      </c>
      <c r="BEF49" s="612" t="s">
        <v>326</v>
      </c>
      <c r="BEG49" s="612" t="s">
        <v>283</v>
      </c>
      <c r="BEH49" s="612" t="s">
        <v>326</v>
      </c>
      <c r="BEI49" s="612" t="s">
        <v>283</v>
      </c>
      <c r="BEJ49" s="612" t="s">
        <v>326</v>
      </c>
      <c r="BEK49" s="612" t="s">
        <v>283</v>
      </c>
      <c r="BEL49" s="612" t="s">
        <v>326</v>
      </c>
      <c r="BEM49" s="612" t="s">
        <v>283</v>
      </c>
      <c r="BEN49" s="612" t="s">
        <v>326</v>
      </c>
      <c r="BEO49" s="612" t="s">
        <v>283</v>
      </c>
      <c r="BEP49" s="612" t="s">
        <v>326</v>
      </c>
      <c r="BEQ49" s="612" t="s">
        <v>283</v>
      </c>
      <c r="BER49" s="612" t="s">
        <v>326</v>
      </c>
      <c r="BES49" s="612" t="s">
        <v>283</v>
      </c>
      <c r="BET49" s="612" t="s">
        <v>326</v>
      </c>
      <c r="BEU49" s="612" t="s">
        <v>283</v>
      </c>
      <c r="BEV49" s="612" t="s">
        <v>326</v>
      </c>
      <c r="BEW49" s="612" t="s">
        <v>283</v>
      </c>
      <c r="BEX49" s="612" t="s">
        <v>326</v>
      </c>
      <c r="BEY49" s="612" t="s">
        <v>283</v>
      </c>
      <c r="BEZ49" s="612" t="s">
        <v>326</v>
      </c>
      <c r="BFA49" s="612" t="s">
        <v>283</v>
      </c>
      <c r="BFB49" s="612" t="s">
        <v>326</v>
      </c>
      <c r="BFC49" s="612" t="s">
        <v>283</v>
      </c>
      <c r="BFD49" s="612" t="s">
        <v>326</v>
      </c>
      <c r="BFE49" s="612" t="s">
        <v>283</v>
      </c>
      <c r="BFF49" s="612" t="s">
        <v>326</v>
      </c>
      <c r="BFG49" s="612" t="s">
        <v>283</v>
      </c>
      <c r="BFH49" s="612" t="s">
        <v>326</v>
      </c>
      <c r="BFI49" s="612" t="s">
        <v>283</v>
      </c>
      <c r="BFJ49" s="612" t="s">
        <v>326</v>
      </c>
      <c r="BFK49" s="612" t="s">
        <v>283</v>
      </c>
      <c r="BFL49" s="612" t="s">
        <v>326</v>
      </c>
      <c r="BFM49" s="612" t="s">
        <v>283</v>
      </c>
      <c r="BFN49" s="612" t="s">
        <v>326</v>
      </c>
      <c r="BFO49" s="612" t="s">
        <v>283</v>
      </c>
      <c r="BFP49" s="612" t="s">
        <v>326</v>
      </c>
      <c r="BFQ49" s="612" t="s">
        <v>283</v>
      </c>
      <c r="BFR49" s="612" t="s">
        <v>326</v>
      </c>
      <c r="BFS49" s="612" t="s">
        <v>283</v>
      </c>
      <c r="BFT49" s="612" t="s">
        <v>326</v>
      </c>
      <c r="BFU49" s="612" t="s">
        <v>283</v>
      </c>
      <c r="BFV49" s="612" t="s">
        <v>326</v>
      </c>
      <c r="BFW49" s="612" t="s">
        <v>283</v>
      </c>
      <c r="BFX49" s="612" t="s">
        <v>326</v>
      </c>
      <c r="BFY49" s="612" t="s">
        <v>283</v>
      </c>
      <c r="BFZ49" s="612" t="s">
        <v>326</v>
      </c>
      <c r="BGA49" s="612" t="s">
        <v>283</v>
      </c>
      <c r="BGB49" s="612" t="s">
        <v>326</v>
      </c>
      <c r="BGC49" s="612" t="s">
        <v>283</v>
      </c>
      <c r="BGD49" s="612" t="s">
        <v>326</v>
      </c>
      <c r="BGE49" s="612" t="s">
        <v>283</v>
      </c>
      <c r="BGF49" s="612" t="s">
        <v>326</v>
      </c>
      <c r="BGG49" s="612" t="s">
        <v>283</v>
      </c>
      <c r="BGH49" s="612" t="s">
        <v>326</v>
      </c>
      <c r="BGI49" s="612" t="s">
        <v>283</v>
      </c>
      <c r="BGJ49" s="612" t="s">
        <v>326</v>
      </c>
      <c r="BGK49" s="612" t="s">
        <v>283</v>
      </c>
      <c r="BGL49" s="612" t="s">
        <v>326</v>
      </c>
      <c r="BGM49" s="612" t="s">
        <v>283</v>
      </c>
      <c r="BGN49" s="612" t="s">
        <v>326</v>
      </c>
      <c r="BGO49" s="612" t="s">
        <v>283</v>
      </c>
      <c r="BGP49" s="612" t="s">
        <v>326</v>
      </c>
      <c r="BGQ49" s="612" t="s">
        <v>283</v>
      </c>
      <c r="BGR49" s="612" t="s">
        <v>326</v>
      </c>
      <c r="BGS49" s="612" t="s">
        <v>283</v>
      </c>
      <c r="BGT49" s="612" t="s">
        <v>326</v>
      </c>
      <c r="BGU49" s="612" t="s">
        <v>283</v>
      </c>
      <c r="BGV49" s="612" t="s">
        <v>326</v>
      </c>
      <c r="BGW49" s="612" t="s">
        <v>283</v>
      </c>
      <c r="BGX49" s="612" t="s">
        <v>326</v>
      </c>
      <c r="BGY49" s="612" t="s">
        <v>283</v>
      </c>
      <c r="BGZ49" s="612" t="s">
        <v>326</v>
      </c>
      <c r="BHA49" s="612" t="s">
        <v>283</v>
      </c>
      <c r="BHB49" s="612" t="s">
        <v>326</v>
      </c>
      <c r="BHC49" s="612" t="s">
        <v>283</v>
      </c>
      <c r="BHD49" s="612" t="s">
        <v>326</v>
      </c>
      <c r="BHE49" s="612" t="s">
        <v>283</v>
      </c>
      <c r="BHF49" s="612" t="s">
        <v>326</v>
      </c>
      <c r="BHG49" s="612" t="s">
        <v>283</v>
      </c>
      <c r="BHH49" s="612" t="s">
        <v>326</v>
      </c>
      <c r="BHI49" s="612" t="s">
        <v>283</v>
      </c>
      <c r="BHJ49" s="612" t="s">
        <v>326</v>
      </c>
      <c r="BHK49" s="612" t="s">
        <v>283</v>
      </c>
      <c r="BHL49" s="612" t="s">
        <v>326</v>
      </c>
      <c r="BHM49" s="612" t="s">
        <v>283</v>
      </c>
      <c r="BHN49" s="612" t="s">
        <v>326</v>
      </c>
      <c r="BHO49" s="612" t="s">
        <v>283</v>
      </c>
      <c r="BHP49" s="612" t="s">
        <v>326</v>
      </c>
      <c r="BHQ49" s="612" t="s">
        <v>283</v>
      </c>
      <c r="BHR49" s="612" t="s">
        <v>326</v>
      </c>
      <c r="BHS49" s="612" t="s">
        <v>283</v>
      </c>
      <c r="BHT49" s="612" t="s">
        <v>326</v>
      </c>
      <c r="BHU49" s="612" t="s">
        <v>283</v>
      </c>
      <c r="BHV49" s="612" t="s">
        <v>326</v>
      </c>
      <c r="BHW49" s="612" t="s">
        <v>283</v>
      </c>
      <c r="BHX49" s="612" t="s">
        <v>326</v>
      </c>
      <c r="BHY49" s="612" t="s">
        <v>283</v>
      </c>
      <c r="BHZ49" s="612" t="s">
        <v>326</v>
      </c>
      <c r="BIA49" s="612" t="s">
        <v>283</v>
      </c>
      <c r="BIB49" s="612" t="s">
        <v>326</v>
      </c>
      <c r="BIC49" s="612" t="s">
        <v>283</v>
      </c>
      <c r="BID49" s="612" t="s">
        <v>326</v>
      </c>
      <c r="BIE49" s="612" t="s">
        <v>283</v>
      </c>
      <c r="BIF49" s="612" t="s">
        <v>326</v>
      </c>
      <c r="BIG49" s="612" t="s">
        <v>283</v>
      </c>
      <c r="BIH49" s="612" t="s">
        <v>326</v>
      </c>
      <c r="BII49" s="612" t="s">
        <v>283</v>
      </c>
      <c r="BIJ49" s="612" t="s">
        <v>326</v>
      </c>
      <c r="BIK49" s="612" t="s">
        <v>283</v>
      </c>
      <c r="BIL49" s="612" t="s">
        <v>326</v>
      </c>
      <c r="BIM49" s="612" t="s">
        <v>283</v>
      </c>
      <c r="BIN49" s="612" t="s">
        <v>326</v>
      </c>
      <c r="BIO49" s="612" t="s">
        <v>283</v>
      </c>
      <c r="BIP49" s="612" t="s">
        <v>326</v>
      </c>
      <c r="BIQ49" s="612" t="s">
        <v>283</v>
      </c>
      <c r="BIR49" s="612" t="s">
        <v>326</v>
      </c>
      <c r="BIS49" s="612" t="s">
        <v>283</v>
      </c>
      <c r="BIT49" s="612" t="s">
        <v>326</v>
      </c>
      <c r="BIU49" s="612" t="s">
        <v>283</v>
      </c>
      <c r="BIV49" s="612" t="s">
        <v>326</v>
      </c>
      <c r="BIW49" s="612" t="s">
        <v>283</v>
      </c>
      <c r="BIX49" s="612" t="s">
        <v>326</v>
      </c>
      <c r="BIY49" s="612" t="s">
        <v>283</v>
      </c>
      <c r="BIZ49" s="612" t="s">
        <v>326</v>
      </c>
      <c r="BJA49" s="612" t="s">
        <v>283</v>
      </c>
      <c r="BJB49" s="612" t="s">
        <v>326</v>
      </c>
      <c r="BJC49" s="612" t="s">
        <v>283</v>
      </c>
      <c r="BJD49" s="612" t="s">
        <v>326</v>
      </c>
      <c r="BJE49" s="612" t="s">
        <v>283</v>
      </c>
      <c r="BJF49" s="612" t="s">
        <v>326</v>
      </c>
      <c r="BJG49" s="612" t="s">
        <v>283</v>
      </c>
      <c r="BJH49" s="612" t="s">
        <v>326</v>
      </c>
      <c r="BJI49" s="612" t="s">
        <v>283</v>
      </c>
      <c r="BJJ49" s="612" t="s">
        <v>326</v>
      </c>
      <c r="BJK49" s="612" t="s">
        <v>283</v>
      </c>
      <c r="BJL49" s="612" t="s">
        <v>326</v>
      </c>
      <c r="BJM49" s="612" t="s">
        <v>283</v>
      </c>
      <c r="BJN49" s="612" t="s">
        <v>326</v>
      </c>
      <c r="BJO49" s="612" t="s">
        <v>283</v>
      </c>
      <c r="BJP49" s="612" t="s">
        <v>326</v>
      </c>
      <c r="BJQ49" s="612" t="s">
        <v>283</v>
      </c>
      <c r="BJR49" s="612" t="s">
        <v>326</v>
      </c>
      <c r="BJS49" s="612" t="s">
        <v>283</v>
      </c>
      <c r="BJT49" s="612" t="s">
        <v>326</v>
      </c>
      <c r="BJU49" s="612" t="s">
        <v>283</v>
      </c>
      <c r="BJV49" s="612" t="s">
        <v>326</v>
      </c>
      <c r="BJW49" s="612" t="s">
        <v>283</v>
      </c>
      <c r="BJX49" s="612" t="s">
        <v>326</v>
      </c>
      <c r="BJY49" s="612" t="s">
        <v>283</v>
      </c>
      <c r="BJZ49" s="612" t="s">
        <v>326</v>
      </c>
      <c r="BKA49" s="612" t="s">
        <v>283</v>
      </c>
      <c r="BKB49" s="612" t="s">
        <v>326</v>
      </c>
      <c r="BKC49" s="612" t="s">
        <v>283</v>
      </c>
      <c r="BKD49" s="612" t="s">
        <v>326</v>
      </c>
      <c r="BKE49" s="612" t="s">
        <v>283</v>
      </c>
      <c r="BKF49" s="612" t="s">
        <v>326</v>
      </c>
      <c r="BKG49" s="612" t="s">
        <v>283</v>
      </c>
      <c r="BKH49" s="612" t="s">
        <v>326</v>
      </c>
      <c r="BKI49" s="612" t="s">
        <v>283</v>
      </c>
      <c r="BKJ49" s="612" t="s">
        <v>326</v>
      </c>
      <c r="BKK49" s="612" t="s">
        <v>283</v>
      </c>
      <c r="BKL49" s="612" t="s">
        <v>326</v>
      </c>
      <c r="BKM49" s="612" t="s">
        <v>283</v>
      </c>
      <c r="BKN49" s="612" t="s">
        <v>326</v>
      </c>
      <c r="BKO49" s="612" t="s">
        <v>283</v>
      </c>
      <c r="BKP49" s="612" t="s">
        <v>326</v>
      </c>
      <c r="BKQ49" s="612" t="s">
        <v>283</v>
      </c>
      <c r="BKR49" s="612" t="s">
        <v>326</v>
      </c>
      <c r="BKS49" s="612" t="s">
        <v>283</v>
      </c>
      <c r="BKT49" s="612" t="s">
        <v>326</v>
      </c>
      <c r="BKU49" s="612" t="s">
        <v>283</v>
      </c>
      <c r="BKV49" s="612" t="s">
        <v>326</v>
      </c>
      <c r="BKW49" s="612" t="s">
        <v>283</v>
      </c>
      <c r="BKX49" s="612" t="s">
        <v>326</v>
      </c>
      <c r="BKY49" s="612" t="s">
        <v>283</v>
      </c>
      <c r="BKZ49" s="612" t="s">
        <v>326</v>
      </c>
      <c r="BLA49" s="612" t="s">
        <v>283</v>
      </c>
      <c r="BLB49" s="612" t="s">
        <v>326</v>
      </c>
      <c r="BLC49" s="612" t="s">
        <v>283</v>
      </c>
      <c r="BLD49" s="612" t="s">
        <v>326</v>
      </c>
      <c r="BLE49" s="612" t="s">
        <v>283</v>
      </c>
      <c r="BLF49" s="612" t="s">
        <v>326</v>
      </c>
      <c r="BLG49" s="612" t="s">
        <v>283</v>
      </c>
      <c r="BLH49" s="612" t="s">
        <v>326</v>
      </c>
      <c r="BLI49" s="612" t="s">
        <v>283</v>
      </c>
      <c r="BLJ49" s="612" t="s">
        <v>326</v>
      </c>
      <c r="BLK49" s="612" t="s">
        <v>283</v>
      </c>
      <c r="BLL49" s="612" t="s">
        <v>326</v>
      </c>
      <c r="BLM49" s="612" t="s">
        <v>283</v>
      </c>
      <c r="BLN49" s="612" t="s">
        <v>326</v>
      </c>
      <c r="BLO49" s="612" t="s">
        <v>283</v>
      </c>
      <c r="BLP49" s="612" t="s">
        <v>326</v>
      </c>
      <c r="BLQ49" s="612" t="s">
        <v>283</v>
      </c>
      <c r="BLR49" s="612" t="s">
        <v>326</v>
      </c>
      <c r="BLS49" s="612" t="s">
        <v>283</v>
      </c>
      <c r="BLT49" s="612" t="s">
        <v>326</v>
      </c>
      <c r="BLU49" s="612" t="s">
        <v>283</v>
      </c>
      <c r="BLV49" s="612" t="s">
        <v>326</v>
      </c>
      <c r="BLW49" s="612" t="s">
        <v>283</v>
      </c>
      <c r="BLX49" s="612" t="s">
        <v>326</v>
      </c>
      <c r="BLY49" s="612" t="s">
        <v>283</v>
      </c>
      <c r="BLZ49" s="612" t="s">
        <v>326</v>
      </c>
      <c r="BMA49" s="612" t="s">
        <v>283</v>
      </c>
      <c r="BMB49" s="612" t="s">
        <v>326</v>
      </c>
      <c r="BMC49" s="612" t="s">
        <v>283</v>
      </c>
      <c r="BMD49" s="612" t="s">
        <v>326</v>
      </c>
      <c r="BME49" s="612" t="s">
        <v>283</v>
      </c>
      <c r="BMF49" s="612" t="s">
        <v>326</v>
      </c>
      <c r="BMG49" s="612" t="s">
        <v>283</v>
      </c>
      <c r="BMH49" s="612" t="s">
        <v>326</v>
      </c>
      <c r="BMI49" s="612" t="s">
        <v>283</v>
      </c>
      <c r="BMJ49" s="612" t="s">
        <v>326</v>
      </c>
      <c r="BMK49" s="612" t="s">
        <v>283</v>
      </c>
      <c r="BML49" s="612" t="s">
        <v>326</v>
      </c>
      <c r="BMM49" s="612" t="s">
        <v>283</v>
      </c>
      <c r="BMN49" s="612" t="s">
        <v>326</v>
      </c>
      <c r="BMO49" s="612" t="s">
        <v>283</v>
      </c>
      <c r="BMP49" s="612" t="s">
        <v>326</v>
      </c>
      <c r="BMQ49" s="612" t="s">
        <v>283</v>
      </c>
      <c r="BMR49" s="612" t="s">
        <v>326</v>
      </c>
      <c r="BMS49" s="612" t="s">
        <v>283</v>
      </c>
      <c r="BMT49" s="612" t="s">
        <v>326</v>
      </c>
      <c r="BMU49" s="612" t="s">
        <v>283</v>
      </c>
      <c r="BMV49" s="612" t="s">
        <v>326</v>
      </c>
      <c r="BMW49" s="612" t="s">
        <v>283</v>
      </c>
      <c r="BMX49" s="612" t="s">
        <v>326</v>
      </c>
      <c r="BMY49" s="612" t="s">
        <v>283</v>
      </c>
      <c r="BMZ49" s="612" t="s">
        <v>326</v>
      </c>
      <c r="BNA49" s="612" t="s">
        <v>283</v>
      </c>
      <c r="BNB49" s="612" t="s">
        <v>326</v>
      </c>
      <c r="BNC49" s="612" t="s">
        <v>283</v>
      </c>
      <c r="BND49" s="612" t="s">
        <v>326</v>
      </c>
      <c r="BNE49" s="612" t="s">
        <v>283</v>
      </c>
      <c r="BNF49" s="612" t="s">
        <v>326</v>
      </c>
      <c r="BNG49" s="612" t="s">
        <v>283</v>
      </c>
      <c r="BNH49" s="612" t="s">
        <v>326</v>
      </c>
      <c r="BNI49" s="612" t="s">
        <v>283</v>
      </c>
      <c r="BNJ49" s="612" t="s">
        <v>326</v>
      </c>
      <c r="BNK49" s="612" t="s">
        <v>283</v>
      </c>
      <c r="BNL49" s="612" t="s">
        <v>326</v>
      </c>
      <c r="BNM49" s="612" t="s">
        <v>283</v>
      </c>
      <c r="BNN49" s="612" t="s">
        <v>326</v>
      </c>
      <c r="BNO49" s="612" t="s">
        <v>283</v>
      </c>
      <c r="BNP49" s="612" t="s">
        <v>326</v>
      </c>
      <c r="BNQ49" s="612" t="s">
        <v>283</v>
      </c>
      <c r="BNR49" s="612" t="s">
        <v>326</v>
      </c>
      <c r="BNS49" s="612" t="s">
        <v>283</v>
      </c>
      <c r="BNT49" s="612" t="s">
        <v>326</v>
      </c>
      <c r="BNU49" s="612" t="s">
        <v>283</v>
      </c>
      <c r="BNV49" s="612" t="s">
        <v>326</v>
      </c>
      <c r="BNW49" s="612" t="s">
        <v>283</v>
      </c>
      <c r="BNX49" s="612" t="s">
        <v>326</v>
      </c>
      <c r="BNY49" s="612" t="s">
        <v>283</v>
      </c>
      <c r="BNZ49" s="612" t="s">
        <v>326</v>
      </c>
      <c r="BOA49" s="612" t="s">
        <v>283</v>
      </c>
      <c r="BOB49" s="612" t="s">
        <v>326</v>
      </c>
      <c r="BOC49" s="612" t="s">
        <v>283</v>
      </c>
      <c r="BOD49" s="612" t="s">
        <v>326</v>
      </c>
      <c r="BOE49" s="612" t="s">
        <v>283</v>
      </c>
      <c r="BOF49" s="612" t="s">
        <v>326</v>
      </c>
      <c r="BOG49" s="612" t="s">
        <v>283</v>
      </c>
      <c r="BOH49" s="612" t="s">
        <v>326</v>
      </c>
      <c r="BOI49" s="612" t="s">
        <v>283</v>
      </c>
      <c r="BOJ49" s="612" t="s">
        <v>326</v>
      </c>
      <c r="BOK49" s="612" t="s">
        <v>283</v>
      </c>
      <c r="BOL49" s="612" t="s">
        <v>326</v>
      </c>
      <c r="BOM49" s="612" t="s">
        <v>283</v>
      </c>
      <c r="BON49" s="612" t="s">
        <v>326</v>
      </c>
      <c r="BOO49" s="612" t="s">
        <v>283</v>
      </c>
      <c r="BOP49" s="612" t="s">
        <v>326</v>
      </c>
      <c r="BOQ49" s="612" t="s">
        <v>283</v>
      </c>
      <c r="BOR49" s="612" t="s">
        <v>326</v>
      </c>
      <c r="BOS49" s="612" t="s">
        <v>283</v>
      </c>
      <c r="BOT49" s="612" t="s">
        <v>326</v>
      </c>
      <c r="BOU49" s="612" t="s">
        <v>283</v>
      </c>
      <c r="BOV49" s="612" t="s">
        <v>326</v>
      </c>
      <c r="BOW49" s="612" t="s">
        <v>283</v>
      </c>
      <c r="BOX49" s="612" t="s">
        <v>326</v>
      </c>
      <c r="BOY49" s="612" t="s">
        <v>283</v>
      </c>
      <c r="BOZ49" s="612" t="s">
        <v>326</v>
      </c>
      <c r="BPA49" s="612" t="s">
        <v>283</v>
      </c>
      <c r="BPB49" s="612" t="s">
        <v>326</v>
      </c>
      <c r="BPC49" s="612" t="s">
        <v>283</v>
      </c>
      <c r="BPD49" s="612" t="s">
        <v>326</v>
      </c>
      <c r="BPE49" s="612" t="s">
        <v>283</v>
      </c>
      <c r="BPF49" s="612" t="s">
        <v>326</v>
      </c>
      <c r="BPG49" s="612" t="s">
        <v>283</v>
      </c>
      <c r="BPH49" s="612" t="s">
        <v>326</v>
      </c>
      <c r="BPI49" s="612" t="s">
        <v>283</v>
      </c>
      <c r="BPJ49" s="612" t="s">
        <v>326</v>
      </c>
      <c r="BPK49" s="612" t="s">
        <v>283</v>
      </c>
      <c r="BPL49" s="612" t="s">
        <v>326</v>
      </c>
      <c r="BPM49" s="612" t="s">
        <v>283</v>
      </c>
      <c r="BPN49" s="612" t="s">
        <v>326</v>
      </c>
      <c r="BPO49" s="612" t="s">
        <v>283</v>
      </c>
      <c r="BPP49" s="612" t="s">
        <v>326</v>
      </c>
      <c r="BPQ49" s="612" t="s">
        <v>283</v>
      </c>
      <c r="BPR49" s="612" t="s">
        <v>326</v>
      </c>
      <c r="BPS49" s="612" t="s">
        <v>283</v>
      </c>
      <c r="BPT49" s="612" t="s">
        <v>326</v>
      </c>
      <c r="BPU49" s="612" t="s">
        <v>283</v>
      </c>
      <c r="BPV49" s="612" t="s">
        <v>326</v>
      </c>
      <c r="BPW49" s="612" t="s">
        <v>283</v>
      </c>
      <c r="BPX49" s="612" t="s">
        <v>326</v>
      </c>
      <c r="BPY49" s="612" t="s">
        <v>283</v>
      </c>
      <c r="BPZ49" s="612" t="s">
        <v>326</v>
      </c>
      <c r="BQA49" s="612" t="s">
        <v>283</v>
      </c>
      <c r="BQB49" s="612" t="s">
        <v>326</v>
      </c>
      <c r="BQC49" s="612" t="s">
        <v>283</v>
      </c>
      <c r="BQD49" s="612" t="s">
        <v>326</v>
      </c>
      <c r="BQE49" s="612" t="s">
        <v>283</v>
      </c>
      <c r="BQF49" s="612" t="s">
        <v>326</v>
      </c>
      <c r="BQG49" s="612" t="s">
        <v>283</v>
      </c>
      <c r="BQH49" s="612" t="s">
        <v>326</v>
      </c>
      <c r="BQI49" s="612" t="s">
        <v>283</v>
      </c>
      <c r="BQJ49" s="612" t="s">
        <v>326</v>
      </c>
      <c r="BQK49" s="612" t="s">
        <v>283</v>
      </c>
      <c r="BQL49" s="612" t="s">
        <v>326</v>
      </c>
      <c r="BQM49" s="612" t="s">
        <v>283</v>
      </c>
      <c r="BQN49" s="612" t="s">
        <v>326</v>
      </c>
      <c r="BQO49" s="612" t="s">
        <v>283</v>
      </c>
      <c r="BQP49" s="612" t="s">
        <v>326</v>
      </c>
      <c r="BQQ49" s="612" t="s">
        <v>283</v>
      </c>
      <c r="BQR49" s="612" t="s">
        <v>326</v>
      </c>
      <c r="BQS49" s="612" t="s">
        <v>283</v>
      </c>
      <c r="BQT49" s="612" t="s">
        <v>326</v>
      </c>
      <c r="BQU49" s="612" t="s">
        <v>283</v>
      </c>
      <c r="BQV49" s="612" t="s">
        <v>326</v>
      </c>
      <c r="BQW49" s="612" t="s">
        <v>283</v>
      </c>
      <c r="BQX49" s="612" t="s">
        <v>326</v>
      </c>
      <c r="BQY49" s="612" t="s">
        <v>283</v>
      </c>
      <c r="BQZ49" s="612" t="s">
        <v>326</v>
      </c>
      <c r="BRA49" s="612" t="s">
        <v>283</v>
      </c>
      <c r="BRB49" s="612" t="s">
        <v>326</v>
      </c>
      <c r="BRC49" s="612" t="s">
        <v>283</v>
      </c>
      <c r="BRD49" s="612" t="s">
        <v>326</v>
      </c>
      <c r="BRE49" s="612" t="s">
        <v>283</v>
      </c>
      <c r="BRF49" s="612" t="s">
        <v>326</v>
      </c>
      <c r="BRG49" s="612" t="s">
        <v>283</v>
      </c>
      <c r="BRH49" s="612" t="s">
        <v>326</v>
      </c>
      <c r="BRI49" s="612" t="s">
        <v>283</v>
      </c>
      <c r="BRJ49" s="612" t="s">
        <v>326</v>
      </c>
      <c r="BRK49" s="612" t="s">
        <v>283</v>
      </c>
      <c r="BRL49" s="612" t="s">
        <v>326</v>
      </c>
      <c r="BRM49" s="612" t="s">
        <v>283</v>
      </c>
      <c r="BRN49" s="612" t="s">
        <v>326</v>
      </c>
      <c r="BRO49" s="612" t="s">
        <v>283</v>
      </c>
      <c r="BRP49" s="612" t="s">
        <v>326</v>
      </c>
      <c r="BRQ49" s="612" t="s">
        <v>283</v>
      </c>
      <c r="BRR49" s="612" t="s">
        <v>326</v>
      </c>
      <c r="BRS49" s="612" t="s">
        <v>283</v>
      </c>
      <c r="BRT49" s="612" t="s">
        <v>326</v>
      </c>
      <c r="BRU49" s="612" t="s">
        <v>283</v>
      </c>
      <c r="BRV49" s="612" t="s">
        <v>326</v>
      </c>
      <c r="BRW49" s="612" t="s">
        <v>283</v>
      </c>
      <c r="BRX49" s="612" t="s">
        <v>326</v>
      </c>
      <c r="BRY49" s="612" t="s">
        <v>283</v>
      </c>
      <c r="BRZ49" s="612" t="s">
        <v>326</v>
      </c>
      <c r="BSA49" s="612" t="s">
        <v>283</v>
      </c>
      <c r="BSB49" s="612" t="s">
        <v>326</v>
      </c>
      <c r="BSC49" s="612" t="s">
        <v>283</v>
      </c>
      <c r="BSD49" s="612" t="s">
        <v>326</v>
      </c>
      <c r="BSE49" s="612" t="s">
        <v>283</v>
      </c>
      <c r="BSF49" s="612" t="s">
        <v>326</v>
      </c>
      <c r="BSG49" s="612" t="s">
        <v>283</v>
      </c>
      <c r="BSH49" s="612" t="s">
        <v>326</v>
      </c>
      <c r="BSI49" s="612" t="s">
        <v>283</v>
      </c>
      <c r="BSJ49" s="612" t="s">
        <v>326</v>
      </c>
      <c r="BSK49" s="612" t="s">
        <v>283</v>
      </c>
      <c r="BSL49" s="612" t="s">
        <v>326</v>
      </c>
      <c r="BSM49" s="612" t="s">
        <v>283</v>
      </c>
      <c r="BSN49" s="612" t="s">
        <v>326</v>
      </c>
      <c r="BSO49" s="612" t="s">
        <v>283</v>
      </c>
      <c r="BSP49" s="612" t="s">
        <v>326</v>
      </c>
      <c r="BSQ49" s="612" t="s">
        <v>283</v>
      </c>
      <c r="BSR49" s="612" t="s">
        <v>326</v>
      </c>
      <c r="BSS49" s="612" t="s">
        <v>283</v>
      </c>
      <c r="BST49" s="612" t="s">
        <v>326</v>
      </c>
      <c r="BSU49" s="612" t="s">
        <v>283</v>
      </c>
      <c r="BSV49" s="612" t="s">
        <v>326</v>
      </c>
      <c r="BSW49" s="612" t="s">
        <v>283</v>
      </c>
      <c r="BSX49" s="612" t="s">
        <v>326</v>
      </c>
      <c r="BSY49" s="612" t="s">
        <v>283</v>
      </c>
      <c r="BSZ49" s="612" t="s">
        <v>326</v>
      </c>
      <c r="BTA49" s="612" t="s">
        <v>283</v>
      </c>
      <c r="BTB49" s="612" t="s">
        <v>326</v>
      </c>
      <c r="BTC49" s="612" t="s">
        <v>283</v>
      </c>
      <c r="BTD49" s="612" t="s">
        <v>326</v>
      </c>
      <c r="BTE49" s="612" t="s">
        <v>283</v>
      </c>
      <c r="BTF49" s="612" t="s">
        <v>326</v>
      </c>
      <c r="BTG49" s="612" t="s">
        <v>283</v>
      </c>
      <c r="BTH49" s="612" t="s">
        <v>326</v>
      </c>
      <c r="BTI49" s="612" t="s">
        <v>283</v>
      </c>
      <c r="BTJ49" s="612" t="s">
        <v>326</v>
      </c>
      <c r="BTK49" s="612" t="s">
        <v>283</v>
      </c>
      <c r="BTL49" s="612" t="s">
        <v>326</v>
      </c>
      <c r="BTM49" s="612" t="s">
        <v>283</v>
      </c>
      <c r="BTN49" s="612" t="s">
        <v>326</v>
      </c>
      <c r="BTO49" s="612" t="s">
        <v>283</v>
      </c>
      <c r="BTP49" s="612" t="s">
        <v>326</v>
      </c>
      <c r="BTQ49" s="612" t="s">
        <v>283</v>
      </c>
      <c r="BTR49" s="612" t="s">
        <v>326</v>
      </c>
      <c r="BTS49" s="612" t="s">
        <v>283</v>
      </c>
      <c r="BTT49" s="612" t="s">
        <v>326</v>
      </c>
      <c r="BTU49" s="612" t="s">
        <v>283</v>
      </c>
      <c r="BTV49" s="612" t="s">
        <v>326</v>
      </c>
      <c r="BTW49" s="612" t="s">
        <v>283</v>
      </c>
      <c r="BTX49" s="612" t="s">
        <v>326</v>
      </c>
      <c r="BTY49" s="612" t="s">
        <v>283</v>
      </c>
      <c r="BTZ49" s="612" t="s">
        <v>326</v>
      </c>
      <c r="BUA49" s="612" t="s">
        <v>283</v>
      </c>
      <c r="BUB49" s="612" t="s">
        <v>326</v>
      </c>
      <c r="BUC49" s="612" t="s">
        <v>283</v>
      </c>
      <c r="BUD49" s="612" t="s">
        <v>326</v>
      </c>
      <c r="BUE49" s="612" t="s">
        <v>283</v>
      </c>
      <c r="BUF49" s="612" t="s">
        <v>326</v>
      </c>
      <c r="BUG49" s="612" t="s">
        <v>283</v>
      </c>
      <c r="BUH49" s="612" t="s">
        <v>326</v>
      </c>
      <c r="BUI49" s="612" t="s">
        <v>283</v>
      </c>
      <c r="BUJ49" s="612" t="s">
        <v>326</v>
      </c>
      <c r="BUK49" s="612" t="s">
        <v>283</v>
      </c>
      <c r="BUL49" s="612" t="s">
        <v>326</v>
      </c>
      <c r="BUM49" s="612" t="s">
        <v>283</v>
      </c>
      <c r="BUN49" s="612" t="s">
        <v>326</v>
      </c>
      <c r="BUO49" s="612" t="s">
        <v>283</v>
      </c>
      <c r="BUP49" s="612" t="s">
        <v>326</v>
      </c>
      <c r="BUQ49" s="612" t="s">
        <v>283</v>
      </c>
      <c r="BUR49" s="612" t="s">
        <v>326</v>
      </c>
      <c r="BUS49" s="612" t="s">
        <v>283</v>
      </c>
      <c r="BUT49" s="612" t="s">
        <v>326</v>
      </c>
      <c r="BUU49" s="612" t="s">
        <v>283</v>
      </c>
      <c r="BUV49" s="612" t="s">
        <v>326</v>
      </c>
      <c r="BUW49" s="612" t="s">
        <v>283</v>
      </c>
      <c r="BUX49" s="612" t="s">
        <v>326</v>
      </c>
      <c r="BUY49" s="612" t="s">
        <v>283</v>
      </c>
      <c r="BUZ49" s="612" t="s">
        <v>326</v>
      </c>
      <c r="BVA49" s="612" t="s">
        <v>283</v>
      </c>
      <c r="BVB49" s="612" t="s">
        <v>326</v>
      </c>
      <c r="BVC49" s="612" t="s">
        <v>283</v>
      </c>
      <c r="BVD49" s="612" t="s">
        <v>326</v>
      </c>
      <c r="BVE49" s="612" t="s">
        <v>283</v>
      </c>
      <c r="BVF49" s="612" t="s">
        <v>326</v>
      </c>
      <c r="BVG49" s="612" t="s">
        <v>283</v>
      </c>
      <c r="BVH49" s="612" t="s">
        <v>326</v>
      </c>
      <c r="BVI49" s="612" t="s">
        <v>283</v>
      </c>
      <c r="BVJ49" s="612" t="s">
        <v>326</v>
      </c>
      <c r="BVK49" s="612" t="s">
        <v>283</v>
      </c>
      <c r="BVL49" s="612" t="s">
        <v>326</v>
      </c>
      <c r="BVM49" s="612" t="s">
        <v>283</v>
      </c>
      <c r="BVN49" s="612" t="s">
        <v>326</v>
      </c>
      <c r="BVO49" s="612" t="s">
        <v>283</v>
      </c>
      <c r="BVP49" s="612" t="s">
        <v>326</v>
      </c>
      <c r="BVQ49" s="612" t="s">
        <v>283</v>
      </c>
      <c r="BVR49" s="612" t="s">
        <v>326</v>
      </c>
      <c r="BVS49" s="612" t="s">
        <v>283</v>
      </c>
      <c r="BVT49" s="612" t="s">
        <v>326</v>
      </c>
      <c r="BVU49" s="612" t="s">
        <v>283</v>
      </c>
      <c r="BVV49" s="612" t="s">
        <v>326</v>
      </c>
      <c r="BVW49" s="612" t="s">
        <v>283</v>
      </c>
      <c r="BVX49" s="612" t="s">
        <v>326</v>
      </c>
      <c r="BVY49" s="612" t="s">
        <v>283</v>
      </c>
      <c r="BVZ49" s="612" t="s">
        <v>326</v>
      </c>
      <c r="BWA49" s="612" t="s">
        <v>283</v>
      </c>
      <c r="BWB49" s="612" t="s">
        <v>326</v>
      </c>
      <c r="BWC49" s="612" t="s">
        <v>283</v>
      </c>
      <c r="BWD49" s="612" t="s">
        <v>326</v>
      </c>
      <c r="BWE49" s="612" t="s">
        <v>283</v>
      </c>
      <c r="BWF49" s="612" t="s">
        <v>326</v>
      </c>
      <c r="BWG49" s="612" t="s">
        <v>283</v>
      </c>
      <c r="BWH49" s="612" t="s">
        <v>326</v>
      </c>
      <c r="BWI49" s="612" t="s">
        <v>283</v>
      </c>
      <c r="BWJ49" s="612" t="s">
        <v>326</v>
      </c>
      <c r="BWK49" s="612" t="s">
        <v>283</v>
      </c>
      <c r="BWL49" s="612" t="s">
        <v>326</v>
      </c>
      <c r="BWM49" s="612" t="s">
        <v>283</v>
      </c>
      <c r="BWN49" s="612" t="s">
        <v>326</v>
      </c>
      <c r="BWO49" s="612" t="s">
        <v>283</v>
      </c>
      <c r="BWP49" s="612" t="s">
        <v>326</v>
      </c>
      <c r="BWQ49" s="612" t="s">
        <v>283</v>
      </c>
      <c r="BWR49" s="612" t="s">
        <v>326</v>
      </c>
      <c r="BWS49" s="612" t="s">
        <v>283</v>
      </c>
      <c r="BWT49" s="612" t="s">
        <v>326</v>
      </c>
      <c r="BWU49" s="612" t="s">
        <v>283</v>
      </c>
      <c r="BWV49" s="612" t="s">
        <v>326</v>
      </c>
      <c r="BWW49" s="612" t="s">
        <v>283</v>
      </c>
      <c r="BWX49" s="612" t="s">
        <v>326</v>
      </c>
      <c r="BWY49" s="612" t="s">
        <v>283</v>
      </c>
      <c r="BWZ49" s="612" t="s">
        <v>326</v>
      </c>
      <c r="BXA49" s="612" t="s">
        <v>283</v>
      </c>
      <c r="BXB49" s="612" t="s">
        <v>326</v>
      </c>
      <c r="BXC49" s="612" t="s">
        <v>283</v>
      </c>
      <c r="BXD49" s="612" t="s">
        <v>326</v>
      </c>
      <c r="BXE49" s="612" t="s">
        <v>283</v>
      </c>
      <c r="BXF49" s="612" t="s">
        <v>326</v>
      </c>
      <c r="BXG49" s="612" t="s">
        <v>283</v>
      </c>
      <c r="BXH49" s="612" t="s">
        <v>326</v>
      </c>
      <c r="BXI49" s="612" t="s">
        <v>283</v>
      </c>
      <c r="BXJ49" s="612" t="s">
        <v>326</v>
      </c>
      <c r="BXK49" s="612" t="s">
        <v>283</v>
      </c>
      <c r="BXL49" s="612" t="s">
        <v>326</v>
      </c>
      <c r="BXM49" s="612" t="s">
        <v>283</v>
      </c>
      <c r="BXN49" s="612" t="s">
        <v>326</v>
      </c>
      <c r="BXO49" s="612" t="s">
        <v>283</v>
      </c>
      <c r="BXP49" s="612" t="s">
        <v>326</v>
      </c>
      <c r="BXQ49" s="612" t="s">
        <v>283</v>
      </c>
      <c r="BXR49" s="612" t="s">
        <v>326</v>
      </c>
      <c r="BXS49" s="612" t="s">
        <v>283</v>
      </c>
      <c r="BXT49" s="612" t="s">
        <v>326</v>
      </c>
      <c r="BXU49" s="612" t="s">
        <v>283</v>
      </c>
      <c r="BXV49" s="612" t="s">
        <v>326</v>
      </c>
      <c r="BXW49" s="612" t="s">
        <v>283</v>
      </c>
      <c r="BXX49" s="612" t="s">
        <v>326</v>
      </c>
      <c r="BXY49" s="612" t="s">
        <v>283</v>
      </c>
      <c r="BXZ49" s="612" t="s">
        <v>326</v>
      </c>
      <c r="BYA49" s="612" t="s">
        <v>283</v>
      </c>
      <c r="BYB49" s="612" t="s">
        <v>326</v>
      </c>
      <c r="BYC49" s="612" t="s">
        <v>283</v>
      </c>
      <c r="BYD49" s="612" t="s">
        <v>326</v>
      </c>
      <c r="BYE49" s="612" t="s">
        <v>283</v>
      </c>
      <c r="BYF49" s="612" t="s">
        <v>326</v>
      </c>
      <c r="BYG49" s="612" t="s">
        <v>283</v>
      </c>
      <c r="BYH49" s="612" t="s">
        <v>326</v>
      </c>
      <c r="BYI49" s="612" t="s">
        <v>283</v>
      </c>
      <c r="BYJ49" s="612" t="s">
        <v>326</v>
      </c>
      <c r="BYK49" s="612" t="s">
        <v>283</v>
      </c>
      <c r="BYL49" s="612" t="s">
        <v>326</v>
      </c>
      <c r="BYM49" s="612" t="s">
        <v>283</v>
      </c>
      <c r="BYN49" s="612" t="s">
        <v>326</v>
      </c>
      <c r="BYO49" s="612" t="s">
        <v>283</v>
      </c>
      <c r="BYP49" s="612" t="s">
        <v>326</v>
      </c>
      <c r="BYQ49" s="612" t="s">
        <v>283</v>
      </c>
      <c r="BYR49" s="612" t="s">
        <v>326</v>
      </c>
      <c r="BYS49" s="612" t="s">
        <v>283</v>
      </c>
      <c r="BYT49" s="612" t="s">
        <v>326</v>
      </c>
      <c r="BYU49" s="612" t="s">
        <v>283</v>
      </c>
      <c r="BYV49" s="612" t="s">
        <v>326</v>
      </c>
      <c r="BYW49" s="612" t="s">
        <v>283</v>
      </c>
      <c r="BYX49" s="612" t="s">
        <v>326</v>
      </c>
      <c r="BYY49" s="612" t="s">
        <v>283</v>
      </c>
      <c r="BYZ49" s="612" t="s">
        <v>326</v>
      </c>
      <c r="BZA49" s="612" t="s">
        <v>283</v>
      </c>
      <c r="BZB49" s="612" t="s">
        <v>326</v>
      </c>
      <c r="BZC49" s="612" t="s">
        <v>283</v>
      </c>
      <c r="BZD49" s="612" t="s">
        <v>326</v>
      </c>
      <c r="BZE49" s="612" t="s">
        <v>283</v>
      </c>
      <c r="BZF49" s="612" t="s">
        <v>326</v>
      </c>
      <c r="BZG49" s="612" t="s">
        <v>283</v>
      </c>
      <c r="BZH49" s="612" t="s">
        <v>326</v>
      </c>
      <c r="BZI49" s="612" t="s">
        <v>283</v>
      </c>
      <c r="BZJ49" s="612" t="s">
        <v>326</v>
      </c>
      <c r="BZK49" s="612" t="s">
        <v>283</v>
      </c>
      <c r="BZL49" s="612" t="s">
        <v>326</v>
      </c>
      <c r="BZM49" s="612" t="s">
        <v>283</v>
      </c>
      <c r="BZN49" s="612" t="s">
        <v>326</v>
      </c>
      <c r="BZO49" s="612" t="s">
        <v>283</v>
      </c>
      <c r="BZP49" s="612" t="s">
        <v>326</v>
      </c>
      <c r="BZQ49" s="612" t="s">
        <v>283</v>
      </c>
      <c r="BZR49" s="612" t="s">
        <v>326</v>
      </c>
      <c r="BZS49" s="612" t="s">
        <v>283</v>
      </c>
      <c r="BZT49" s="612" t="s">
        <v>326</v>
      </c>
      <c r="BZU49" s="612" t="s">
        <v>283</v>
      </c>
      <c r="BZV49" s="612" t="s">
        <v>326</v>
      </c>
      <c r="BZW49" s="612" t="s">
        <v>283</v>
      </c>
      <c r="BZX49" s="612" t="s">
        <v>326</v>
      </c>
      <c r="BZY49" s="612" t="s">
        <v>283</v>
      </c>
      <c r="BZZ49" s="612" t="s">
        <v>326</v>
      </c>
      <c r="CAA49" s="612" t="s">
        <v>283</v>
      </c>
      <c r="CAB49" s="612" t="s">
        <v>326</v>
      </c>
      <c r="CAC49" s="612" t="s">
        <v>283</v>
      </c>
      <c r="CAD49" s="612" t="s">
        <v>326</v>
      </c>
      <c r="CAE49" s="612" t="s">
        <v>283</v>
      </c>
      <c r="CAF49" s="612" t="s">
        <v>326</v>
      </c>
      <c r="CAG49" s="612" t="s">
        <v>283</v>
      </c>
      <c r="CAH49" s="612" t="s">
        <v>326</v>
      </c>
      <c r="CAI49" s="612" t="s">
        <v>283</v>
      </c>
      <c r="CAJ49" s="612" t="s">
        <v>326</v>
      </c>
      <c r="CAK49" s="612" t="s">
        <v>283</v>
      </c>
      <c r="CAL49" s="612" t="s">
        <v>326</v>
      </c>
      <c r="CAM49" s="612" t="s">
        <v>283</v>
      </c>
      <c r="CAN49" s="612" t="s">
        <v>326</v>
      </c>
      <c r="CAO49" s="612" t="s">
        <v>283</v>
      </c>
      <c r="CAP49" s="612" t="s">
        <v>326</v>
      </c>
      <c r="CAQ49" s="612" t="s">
        <v>283</v>
      </c>
      <c r="CAR49" s="612" t="s">
        <v>326</v>
      </c>
      <c r="CAS49" s="612" t="s">
        <v>283</v>
      </c>
      <c r="CAT49" s="612" t="s">
        <v>326</v>
      </c>
      <c r="CAU49" s="612" t="s">
        <v>283</v>
      </c>
      <c r="CAV49" s="612" t="s">
        <v>326</v>
      </c>
      <c r="CAW49" s="612" t="s">
        <v>283</v>
      </c>
      <c r="CAX49" s="612" t="s">
        <v>326</v>
      </c>
      <c r="CAY49" s="612" t="s">
        <v>283</v>
      </c>
      <c r="CAZ49" s="612" t="s">
        <v>326</v>
      </c>
      <c r="CBA49" s="612" t="s">
        <v>283</v>
      </c>
      <c r="CBB49" s="612" t="s">
        <v>326</v>
      </c>
      <c r="CBC49" s="612" t="s">
        <v>283</v>
      </c>
      <c r="CBD49" s="612" t="s">
        <v>326</v>
      </c>
      <c r="CBE49" s="612" t="s">
        <v>283</v>
      </c>
      <c r="CBF49" s="612" t="s">
        <v>326</v>
      </c>
      <c r="CBG49" s="612" t="s">
        <v>283</v>
      </c>
      <c r="CBH49" s="612" t="s">
        <v>326</v>
      </c>
      <c r="CBI49" s="612" t="s">
        <v>283</v>
      </c>
      <c r="CBJ49" s="612" t="s">
        <v>326</v>
      </c>
      <c r="CBK49" s="612" t="s">
        <v>283</v>
      </c>
      <c r="CBL49" s="612" t="s">
        <v>326</v>
      </c>
      <c r="CBM49" s="612" t="s">
        <v>283</v>
      </c>
      <c r="CBN49" s="612" t="s">
        <v>326</v>
      </c>
      <c r="CBO49" s="612" t="s">
        <v>283</v>
      </c>
      <c r="CBP49" s="612" t="s">
        <v>326</v>
      </c>
      <c r="CBQ49" s="612" t="s">
        <v>283</v>
      </c>
      <c r="CBR49" s="612" t="s">
        <v>326</v>
      </c>
      <c r="CBS49" s="612" t="s">
        <v>283</v>
      </c>
      <c r="CBT49" s="612" t="s">
        <v>326</v>
      </c>
      <c r="CBU49" s="612" t="s">
        <v>283</v>
      </c>
      <c r="CBV49" s="612" t="s">
        <v>326</v>
      </c>
      <c r="CBW49" s="612" t="s">
        <v>283</v>
      </c>
      <c r="CBX49" s="612" t="s">
        <v>326</v>
      </c>
      <c r="CBY49" s="612" t="s">
        <v>283</v>
      </c>
      <c r="CBZ49" s="612" t="s">
        <v>326</v>
      </c>
      <c r="CCA49" s="612" t="s">
        <v>283</v>
      </c>
      <c r="CCB49" s="612" t="s">
        <v>326</v>
      </c>
      <c r="CCC49" s="612" t="s">
        <v>283</v>
      </c>
      <c r="CCD49" s="612" t="s">
        <v>326</v>
      </c>
      <c r="CCE49" s="612" t="s">
        <v>283</v>
      </c>
      <c r="CCF49" s="612" t="s">
        <v>326</v>
      </c>
      <c r="CCG49" s="612" t="s">
        <v>283</v>
      </c>
      <c r="CCH49" s="612" t="s">
        <v>326</v>
      </c>
      <c r="CCI49" s="612" t="s">
        <v>283</v>
      </c>
      <c r="CCJ49" s="612" t="s">
        <v>326</v>
      </c>
      <c r="CCK49" s="612" t="s">
        <v>283</v>
      </c>
      <c r="CCL49" s="612" t="s">
        <v>326</v>
      </c>
      <c r="CCM49" s="612" t="s">
        <v>283</v>
      </c>
      <c r="CCN49" s="612" t="s">
        <v>326</v>
      </c>
      <c r="CCO49" s="612" t="s">
        <v>283</v>
      </c>
      <c r="CCP49" s="612" t="s">
        <v>326</v>
      </c>
      <c r="CCQ49" s="612" t="s">
        <v>283</v>
      </c>
      <c r="CCR49" s="612" t="s">
        <v>326</v>
      </c>
      <c r="CCS49" s="612" t="s">
        <v>283</v>
      </c>
      <c r="CCT49" s="612" t="s">
        <v>326</v>
      </c>
      <c r="CCU49" s="612" t="s">
        <v>283</v>
      </c>
      <c r="CCV49" s="612" t="s">
        <v>326</v>
      </c>
      <c r="CCW49" s="612" t="s">
        <v>283</v>
      </c>
      <c r="CCX49" s="612" t="s">
        <v>326</v>
      </c>
      <c r="CCY49" s="612" t="s">
        <v>283</v>
      </c>
      <c r="CCZ49" s="612" t="s">
        <v>326</v>
      </c>
      <c r="CDA49" s="612" t="s">
        <v>283</v>
      </c>
      <c r="CDB49" s="612" t="s">
        <v>326</v>
      </c>
      <c r="CDC49" s="612" t="s">
        <v>283</v>
      </c>
      <c r="CDD49" s="612" t="s">
        <v>326</v>
      </c>
      <c r="CDE49" s="612" t="s">
        <v>283</v>
      </c>
      <c r="CDF49" s="612" t="s">
        <v>326</v>
      </c>
      <c r="CDG49" s="612" t="s">
        <v>283</v>
      </c>
      <c r="CDH49" s="612" t="s">
        <v>326</v>
      </c>
      <c r="CDI49" s="612" t="s">
        <v>283</v>
      </c>
      <c r="CDJ49" s="612" t="s">
        <v>326</v>
      </c>
      <c r="CDK49" s="612" t="s">
        <v>283</v>
      </c>
      <c r="CDL49" s="612" t="s">
        <v>326</v>
      </c>
      <c r="CDM49" s="612" t="s">
        <v>283</v>
      </c>
      <c r="CDN49" s="612" t="s">
        <v>326</v>
      </c>
      <c r="CDO49" s="612" t="s">
        <v>283</v>
      </c>
      <c r="CDP49" s="612" t="s">
        <v>326</v>
      </c>
      <c r="CDQ49" s="612" t="s">
        <v>283</v>
      </c>
      <c r="CDR49" s="612" t="s">
        <v>326</v>
      </c>
      <c r="CDS49" s="612" t="s">
        <v>283</v>
      </c>
      <c r="CDT49" s="612" t="s">
        <v>326</v>
      </c>
      <c r="CDU49" s="612" t="s">
        <v>283</v>
      </c>
      <c r="CDV49" s="612" t="s">
        <v>326</v>
      </c>
      <c r="CDW49" s="612" t="s">
        <v>283</v>
      </c>
      <c r="CDX49" s="612" t="s">
        <v>326</v>
      </c>
      <c r="CDY49" s="612" t="s">
        <v>283</v>
      </c>
      <c r="CDZ49" s="612" t="s">
        <v>326</v>
      </c>
      <c r="CEA49" s="612" t="s">
        <v>283</v>
      </c>
      <c r="CEB49" s="612" t="s">
        <v>326</v>
      </c>
      <c r="CEC49" s="612" t="s">
        <v>283</v>
      </c>
      <c r="CED49" s="612" t="s">
        <v>326</v>
      </c>
      <c r="CEE49" s="612" t="s">
        <v>283</v>
      </c>
      <c r="CEF49" s="612" t="s">
        <v>326</v>
      </c>
      <c r="CEG49" s="612" t="s">
        <v>283</v>
      </c>
      <c r="CEH49" s="612" t="s">
        <v>326</v>
      </c>
      <c r="CEI49" s="612" t="s">
        <v>283</v>
      </c>
      <c r="CEJ49" s="612" t="s">
        <v>326</v>
      </c>
      <c r="CEK49" s="612" t="s">
        <v>283</v>
      </c>
      <c r="CEL49" s="612" t="s">
        <v>326</v>
      </c>
      <c r="CEM49" s="612" t="s">
        <v>283</v>
      </c>
      <c r="CEN49" s="612" t="s">
        <v>326</v>
      </c>
      <c r="CEO49" s="612" t="s">
        <v>283</v>
      </c>
      <c r="CEP49" s="612" t="s">
        <v>326</v>
      </c>
      <c r="CEQ49" s="612" t="s">
        <v>283</v>
      </c>
      <c r="CER49" s="612" t="s">
        <v>326</v>
      </c>
      <c r="CES49" s="612" t="s">
        <v>283</v>
      </c>
      <c r="CET49" s="612" t="s">
        <v>326</v>
      </c>
      <c r="CEU49" s="612" t="s">
        <v>283</v>
      </c>
      <c r="CEV49" s="612" t="s">
        <v>326</v>
      </c>
      <c r="CEW49" s="612" t="s">
        <v>283</v>
      </c>
      <c r="CEX49" s="612" t="s">
        <v>326</v>
      </c>
      <c r="CEY49" s="612" t="s">
        <v>283</v>
      </c>
      <c r="CEZ49" s="612" t="s">
        <v>326</v>
      </c>
      <c r="CFA49" s="612" t="s">
        <v>283</v>
      </c>
      <c r="CFB49" s="612" t="s">
        <v>326</v>
      </c>
      <c r="CFC49" s="612" t="s">
        <v>283</v>
      </c>
      <c r="CFD49" s="612" t="s">
        <v>326</v>
      </c>
      <c r="CFE49" s="612" t="s">
        <v>283</v>
      </c>
      <c r="CFF49" s="612" t="s">
        <v>326</v>
      </c>
      <c r="CFG49" s="612" t="s">
        <v>283</v>
      </c>
      <c r="CFH49" s="612" t="s">
        <v>326</v>
      </c>
      <c r="CFI49" s="612" t="s">
        <v>283</v>
      </c>
      <c r="CFJ49" s="612" t="s">
        <v>326</v>
      </c>
      <c r="CFK49" s="612" t="s">
        <v>283</v>
      </c>
      <c r="CFL49" s="612" t="s">
        <v>326</v>
      </c>
      <c r="CFM49" s="612" t="s">
        <v>283</v>
      </c>
      <c r="CFN49" s="612" t="s">
        <v>326</v>
      </c>
      <c r="CFO49" s="612" t="s">
        <v>283</v>
      </c>
      <c r="CFP49" s="612" t="s">
        <v>326</v>
      </c>
      <c r="CFQ49" s="612" t="s">
        <v>283</v>
      </c>
      <c r="CFR49" s="612" t="s">
        <v>326</v>
      </c>
      <c r="CFS49" s="612" t="s">
        <v>283</v>
      </c>
      <c r="CFT49" s="612" t="s">
        <v>326</v>
      </c>
      <c r="CFU49" s="612" t="s">
        <v>283</v>
      </c>
      <c r="CFV49" s="612" t="s">
        <v>326</v>
      </c>
      <c r="CFW49" s="612" t="s">
        <v>283</v>
      </c>
      <c r="CFX49" s="612" t="s">
        <v>326</v>
      </c>
      <c r="CFY49" s="612" t="s">
        <v>283</v>
      </c>
      <c r="CFZ49" s="612" t="s">
        <v>326</v>
      </c>
      <c r="CGA49" s="612" t="s">
        <v>283</v>
      </c>
      <c r="CGB49" s="612" t="s">
        <v>326</v>
      </c>
      <c r="CGC49" s="612" t="s">
        <v>283</v>
      </c>
      <c r="CGD49" s="612" t="s">
        <v>326</v>
      </c>
      <c r="CGE49" s="612" t="s">
        <v>283</v>
      </c>
      <c r="CGF49" s="612" t="s">
        <v>326</v>
      </c>
      <c r="CGG49" s="612" t="s">
        <v>283</v>
      </c>
      <c r="CGH49" s="612" t="s">
        <v>326</v>
      </c>
      <c r="CGI49" s="612" t="s">
        <v>283</v>
      </c>
      <c r="CGJ49" s="612" t="s">
        <v>326</v>
      </c>
      <c r="CGK49" s="612" t="s">
        <v>283</v>
      </c>
      <c r="CGL49" s="612" t="s">
        <v>326</v>
      </c>
      <c r="CGM49" s="612" t="s">
        <v>283</v>
      </c>
      <c r="CGN49" s="612" t="s">
        <v>326</v>
      </c>
      <c r="CGO49" s="612" t="s">
        <v>283</v>
      </c>
      <c r="CGP49" s="612" t="s">
        <v>326</v>
      </c>
      <c r="CGQ49" s="612" t="s">
        <v>283</v>
      </c>
      <c r="CGR49" s="612" t="s">
        <v>326</v>
      </c>
      <c r="CGS49" s="612" t="s">
        <v>283</v>
      </c>
      <c r="CGT49" s="612" t="s">
        <v>326</v>
      </c>
      <c r="CGU49" s="612" t="s">
        <v>283</v>
      </c>
      <c r="CGV49" s="612" t="s">
        <v>326</v>
      </c>
      <c r="CGW49" s="612" t="s">
        <v>283</v>
      </c>
      <c r="CGX49" s="612" t="s">
        <v>326</v>
      </c>
      <c r="CGY49" s="612" t="s">
        <v>283</v>
      </c>
      <c r="CGZ49" s="612" t="s">
        <v>326</v>
      </c>
      <c r="CHA49" s="612" t="s">
        <v>283</v>
      </c>
      <c r="CHB49" s="612" t="s">
        <v>326</v>
      </c>
      <c r="CHC49" s="612" t="s">
        <v>283</v>
      </c>
      <c r="CHD49" s="612" t="s">
        <v>326</v>
      </c>
      <c r="CHE49" s="612" t="s">
        <v>283</v>
      </c>
      <c r="CHF49" s="612" t="s">
        <v>326</v>
      </c>
      <c r="CHG49" s="612" t="s">
        <v>283</v>
      </c>
      <c r="CHH49" s="612" t="s">
        <v>326</v>
      </c>
      <c r="CHI49" s="612" t="s">
        <v>283</v>
      </c>
      <c r="CHJ49" s="612" t="s">
        <v>326</v>
      </c>
      <c r="CHK49" s="612" t="s">
        <v>283</v>
      </c>
      <c r="CHL49" s="612" t="s">
        <v>326</v>
      </c>
      <c r="CHM49" s="612" t="s">
        <v>283</v>
      </c>
      <c r="CHN49" s="612" t="s">
        <v>326</v>
      </c>
      <c r="CHO49" s="612" t="s">
        <v>283</v>
      </c>
      <c r="CHP49" s="612" t="s">
        <v>326</v>
      </c>
      <c r="CHQ49" s="612" t="s">
        <v>283</v>
      </c>
      <c r="CHR49" s="612" t="s">
        <v>326</v>
      </c>
      <c r="CHS49" s="612" t="s">
        <v>283</v>
      </c>
      <c r="CHT49" s="612" t="s">
        <v>326</v>
      </c>
      <c r="CHU49" s="612" t="s">
        <v>283</v>
      </c>
      <c r="CHV49" s="612" t="s">
        <v>326</v>
      </c>
      <c r="CHW49" s="612" t="s">
        <v>283</v>
      </c>
      <c r="CHX49" s="612" t="s">
        <v>326</v>
      </c>
      <c r="CHY49" s="612" t="s">
        <v>283</v>
      </c>
      <c r="CHZ49" s="612" t="s">
        <v>326</v>
      </c>
      <c r="CIA49" s="612" t="s">
        <v>283</v>
      </c>
      <c r="CIB49" s="612" t="s">
        <v>326</v>
      </c>
      <c r="CIC49" s="612" t="s">
        <v>283</v>
      </c>
      <c r="CID49" s="612" t="s">
        <v>326</v>
      </c>
      <c r="CIE49" s="612" t="s">
        <v>283</v>
      </c>
      <c r="CIF49" s="612" t="s">
        <v>326</v>
      </c>
      <c r="CIG49" s="612" t="s">
        <v>283</v>
      </c>
      <c r="CIH49" s="612" t="s">
        <v>326</v>
      </c>
      <c r="CII49" s="612" t="s">
        <v>283</v>
      </c>
      <c r="CIJ49" s="612" t="s">
        <v>326</v>
      </c>
      <c r="CIK49" s="612" t="s">
        <v>283</v>
      </c>
      <c r="CIL49" s="612" t="s">
        <v>326</v>
      </c>
      <c r="CIM49" s="612" t="s">
        <v>283</v>
      </c>
      <c r="CIN49" s="612" t="s">
        <v>326</v>
      </c>
      <c r="CIO49" s="612" t="s">
        <v>283</v>
      </c>
      <c r="CIP49" s="612" t="s">
        <v>326</v>
      </c>
      <c r="CIQ49" s="612" t="s">
        <v>283</v>
      </c>
      <c r="CIR49" s="612" t="s">
        <v>326</v>
      </c>
      <c r="CIS49" s="612" t="s">
        <v>283</v>
      </c>
      <c r="CIT49" s="612" t="s">
        <v>326</v>
      </c>
      <c r="CIU49" s="612" t="s">
        <v>283</v>
      </c>
      <c r="CIV49" s="612" t="s">
        <v>326</v>
      </c>
      <c r="CIW49" s="612" t="s">
        <v>283</v>
      </c>
      <c r="CIX49" s="612" t="s">
        <v>326</v>
      </c>
      <c r="CIY49" s="612" t="s">
        <v>283</v>
      </c>
      <c r="CIZ49" s="612" t="s">
        <v>326</v>
      </c>
      <c r="CJA49" s="612" t="s">
        <v>283</v>
      </c>
      <c r="CJB49" s="612" t="s">
        <v>326</v>
      </c>
      <c r="CJC49" s="612" t="s">
        <v>283</v>
      </c>
      <c r="CJD49" s="612" t="s">
        <v>326</v>
      </c>
      <c r="CJE49" s="612" t="s">
        <v>283</v>
      </c>
      <c r="CJF49" s="612" t="s">
        <v>326</v>
      </c>
      <c r="CJG49" s="612" t="s">
        <v>283</v>
      </c>
      <c r="CJH49" s="612" t="s">
        <v>326</v>
      </c>
      <c r="CJI49" s="612" t="s">
        <v>283</v>
      </c>
      <c r="CJJ49" s="612" t="s">
        <v>326</v>
      </c>
      <c r="CJK49" s="612" t="s">
        <v>283</v>
      </c>
      <c r="CJL49" s="612" t="s">
        <v>326</v>
      </c>
      <c r="CJM49" s="612" t="s">
        <v>283</v>
      </c>
      <c r="CJN49" s="612" t="s">
        <v>326</v>
      </c>
      <c r="CJO49" s="612" t="s">
        <v>283</v>
      </c>
      <c r="CJP49" s="612" t="s">
        <v>326</v>
      </c>
      <c r="CJQ49" s="612" t="s">
        <v>283</v>
      </c>
      <c r="CJR49" s="612" t="s">
        <v>326</v>
      </c>
      <c r="CJS49" s="612" t="s">
        <v>283</v>
      </c>
      <c r="CJT49" s="612" t="s">
        <v>326</v>
      </c>
      <c r="CJU49" s="612" t="s">
        <v>283</v>
      </c>
      <c r="CJV49" s="612" t="s">
        <v>326</v>
      </c>
      <c r="CJW49" s="612" t="s">
        <v>283</v>
      </c>
      <c r="CJX49" s="612" t="s">
        <v>326</v>
      </c>
      <c r="CJY49" s="612" t="s">
        <v>283</v>
      </c>
      <c r="CJZ49" s="612" t="s">
        <v>326</v>
      </c>
      <c r="CKA49" s="612" t="s">
        <v>283</v>
      </c>
      <c r="CKB49" s="612" t="s">
        <v>326</v>
      </c>
      <c r="CKC49" s="612" t="s">
        <v>283</v>
      </c>
      <c r="CKD49" s="612" t="s">
        <v>326</v>
      </c>
      <c r="CKE49" s="612" t="s">
        <v>283</v>
      </c>
      <c r="CKF49" s="612" t="s">
        <v>326</v>
      </c>
      <c r="CKG49" s="612" t="s">
        <v>283</v>
      </c>
      <c r="CKH49" s="612" t="s">
        <v>326</v>
      </c>
      <c r="CKI49" s="612" t="s">
        <v>283</v>
      </c>
      <c r="CKJ49" s="612" t="s">
        <v>326</v>
      </c>
      <c r="CKK49" s="612" t="s">
        <v>283</v>
      </c>
      <c r="CKL49" s="612" t="s">
        <v>326</v>
      </c>
      <c r="CKM49" s="612" t="s">
        <v>283</v>
      </c>
      <c r="CKN49" s="612" t="s">
        <v>326</v>
      </c>
      <c r="CKO49" s="612" t="s">
        <v>283</v>
      </c>
      <c r="CKP49" s="612" t="s">
        <v>326</v>
      </c>
      <c r="CKQ49" s="612" t="s">
        <v>283</v>
      </c>
      <c r="CKR49" s="612" t="s">
        <v>326</v>
      </c>
      <c r="CKS49" s="612" t="s">
        <v>283</v>
      </c>
      <c r="CKT49" s="612" t="s">
        <v>326</v>
      </c>
      <c r="CKU49" s="612" t="s">
        <v>283</v>
      </c>
      <c r="CKV49" s="612" t="s">
        <v>326</v>
      </c>
      <c r="CKW49" s="612" t="s">
        <v>283</v>
      </c>
      <c r="CKX49" s="612" t="s">
        <v>326</v>
      </c>
      <c r="CKY49" s="612" t="s">
        <v>283</v>
      </c>
      <c r="CKZ49" s="612" t="s">
        <v>326</v>
      </c>
      <c r="CLA49" s="612" t="s">
        <v>283</v>
      </c>
      <c r="CLB49" s="612" t="s">
        <v>326</v>
      </c>
      <c r="CLC49" s="612" t="s">
        <v>283</v>
      </c>
      <c r="CLD49" s="612" t="s">
        <v>326</v>
      </c>
      <c r="CLE49" s="612" t="s">
        <v>283</v>
      </c>
      <c r="CLF49" s="612" t="s">
        <v>326</v>
      </c>
      <c r="CLG49" s="612" t="s">
        <v>283</v>
      </c>
      <c r="CLH49" s="612" t="s">
        <v>326</v>
      </c>
      <c r="CLI49" s="612" t="s">
        <v>283</v>
      </c>
      <c r="CLJ49" s="612" t="s">
        <v>326</v>
      </c>
      <c r="CLK49" s="612" t="s">
        <v>283</v>
      </c>
      <c r="CLL49" s="612" t="s">
        <v>326</v>
      </c>
      <c r="CLM49" s="612" t="s">
        <v>283</v>
      </c>
      <c r="CLN49" s="612" t="s">
        <v>326</v>
      </c>
      <c r="CLO49" s="612" t="s">
        <v>283</v>
      </c>
      <c r="CLP49" s="612" t="s">
        <v>326</v>
      </c>
      <c r="CLQ49" s="612" t="s">
        <v>283</v>
      </c>
      <c r="CLR49" s="612" t="s">
        <v>326</v>
      </c>
      <c r="CLS49" s="612" t="s">
        <v>283</v>
      </c>
      <c r="CLT49" s="612" t="s">
        <v>326</v>
      </c>
      <c r="CLU49" s="612" t="s">
        <v>283</v>
      </c>
      <c r="CLV49" s="612" t="s">
        <v>326</v>
      </c>
      <c r="CLW49" s="612" t="s">
        <v>283</v>
      </c>
      <c r="CLX49" s="612" t="s">
        <v>326</v>
      </c>
      <c r="CLY49" s="612" t="s">
        <v>283</v>
      </c>
      <c r="CLZ49" s="612" t="s">
        <v>326</v>
      </c>
      <c r="CMA49" s="612" t="s">
        <v>283</v>
      </c>
      <c r="CMB49" s="612" t="s">
        <v>326</v>
      </c>
      <c r="CMC49" s="612" t="s">
        <v>283</v>
      </c>
      <c r="CMD49" s="612" t="s">
        <v>326</v>
      </c>
      <c r="CME49" s="612" t="s">
        <v>283</v>
      </c>
      <c r="CMF49" s="612" t="s">
        <v>326</v>
      </c>
      <c r="CMG49" s="612" t="s">
        <v>283</v>
      </c>
      <c r="CMH49" s="612" t="s">
        <v>326</v>
      </c>
      <c r="CMI49" s="612" t="s">
        <v>283</v>
      </c>
      <c r="CMJ49" s="612" t="s">
        <v>326</v>
      </c>
      <c r="CMK49" s="612" t="s">
        <v>283</v>
      </c>
      <c r="CML49" s="612" t="s">
        <v>326</v>
      </c>
      <c r="CMM49" s="612" t="s">
        <v>283</v>
      </c>
      <c r="CMN49" s="612" t="s">
        <v>326</v>
      </c>
      <c r="CMO49" s="612" t="s">
        <v>283</v>
      </c>
      <c r="CMP49" s="612" t="s">
        <v>326</v>
      </c>
      <c r="CMQ49" s="612" t="s">
        <v>283</v>
      </c>
      <c r="CMR49" s="612" t="s">
        <v>326</v>
      </c>
      <c r="CMS49" s="612" t="s">
        <v>283</v>
      </c>
      <c r="CMT49" s="612" t="s">
        <v>326</v>
      </c>
      <c r="CMU49" s="612" t="s">
        <v>283</v>
      </c>
      <c r="CMV49" s="612" t="s">
        <v>326</v>
      </c>
      <c r="CMW49" s="612" t="s">
        <v>283</v>
      </c>
      <c r="CMX49" s="612" t="s">
        <v>326</v>
      </c>
      <c r="CMY49" s="612" t="s">
        <v>283</v>
      </c>
      <c r="CMZ49" s="612" t="s">
        <v>326</v>
      </c>
      <c r="CNA49" s="612" t="s">
        <v>283</v>
      </c>
      <c r="CNB49" s="612" t="s">
        <v>326</v>
      </c>
      <c r="CNC49" s="612" t="s">
        <v>283</v>
      </c>
      <c r="CND49" s="612" t="s">
        <v>326</v>
      </c>
      <c r="CNE49" s="612" t="s">
        <v>283</v>
      </c>
      <c r="CNF49" s="612" t="s">
        <v>326</v>
      </c>
      <c r="CNG49" s="612" t="s">
        <v>283</v>
      </c>
      <c r="CNH49" s="612" t="s">
        <v>326</v>
      </c>
      <c r="CNI49" s="612" t="s">
        <v>283</v>
      </c>
      <c r="CNJ49" s="612" t="s">
        <v>326</v>
      </c>
      <c r="CNK49" s="612" t="s">
        <v>283</v>
      </c>
      <c r="CNL49" s="612" t="s">
        <v>326</v>
      </c>
      <c r="CNM49" s="612" t="s">
        <v>283</v>
      </c>
      <c r="CNN49" s="612" t="s">
        <v>326</v>
      </c>
      <c r="CNO49" s="612" t="s">
        <v>283</v>
      </c>
      <c r="CNP49" s="612" t="s">
        <v>326</v>
      </c>
      <c r="CNQ49" s="612" t="s">
        <v>283</v>
      </c>
      <c r="CNR49" s="612" t="s">
        <v>326</v>
      </c>
      <c r="CNS49" s="612" t="s">
        <v>283</v>
      </c>
      <c r="CNT49" s="612" t="s">
        <v>326</v>
      </c>
      <c r="CNU49" s="612" t="s">
        <v>283</v>
      </c>
      <c r="CNV49" s="612" t="s">
        <v>326</v>
      </c>
      <c r="CNW49" s="612" t="s">
        <v>283</v>
      </c>
      <c r="CNX49" s="612" t="s">
        <v>326</v>
      </c>
      <c r="CNY49" s="612" t="s">
        <v>283</v>
      </c>
      <c r="CNZ49" s="612" t="s">
        <v>326</v>
      </c>
      <c r="COA49" s="612" t="s">
        <v>283</v>
      </c>
      <c r="COB49" s="612" t="s">
        <v>326</v>
      </c>
      <c r="COC49" s="612" t="s">
        <v>283</v>
      </c>
      <c r="COD49" s="612" t="s">
        <v>326</v>
      </c>
      <c r="COE49" s="612" t="s">
        <v>283</v>
      </c>
      <c r="COF49" s="612" t="s">
        <v>326</v>
      </c>
      <c r="COG49" s="612" t="s">
        <v>283</v>
      </c>
      <c r="COH49" s="612" t="s">
        <v>326</v>
      </c>
      <c r="COI49" s="612" t="s">
        <v>283</v>
      </c>
      <c r="COJ49" s="612" t="s">
        <v>326</v>
      </c>
      <c r="COK49" s="612" t="s">
        <v>283</v>
      </c>
      <c r="COL49" s="612" t="s">
        <v>326</v>
      </c>
      <c r="COM49" s="612" t="s">
        <v>283</v>
      </c>
      <c r="CON49" s="612" t="s">
        <v>326</v>
      </c>
      <c r="COO49" s="612" t="s">
        <v>283</v>
      </c>
      <c r="COP49" s="612" t="s">
        <v>326</v>
      </c>
      <c r="COQ49" s="612" t="s">
        <v>283</v>
      </c>
      <c r="COR49" s="612" t="s">
        <v>326</v>
      </c>
      <c r="COS49" s="612" t="s">
        <v>283</v>
      </c>
      <c r="COT49" s="612" t="s">
        <v>326</v>
      </c>
      <c r="COU49" s="612" t="s">
        <v>283</v>
      </c>
      <c r="COV49" s="612" t="s">
        <v>326</v>
      </c>
      <c r="COW49" s="612" t="s">
        <v>283</v>
      </c>
      <c r="COX49" s="612" t="s">
        <v>326</v>
      </c>
      <c r="COY49" s="612" t="s">
        <v>283</v>
      </c>
      <c r="COZ49" s="612" t="s">
        <v>326</v>
      </c>
      <c r="CPA49" s="612" t="s">
        <v>283</v>
      </c>
      <c r="CPB49" s="612" t="s">
        <v>326</v>
      </c>
      <c r="CPC49" s="612" t="s">
        <v>283</v>
      </c>
      <c r="CPD49" s="612" t="s">
        <v>326</v>
      </c>
      <c r="CPE49" s="612" t="s">
        <v>283</v>
      </c>
      <c r="CPF49" s="612" t="s">
        <v>326</v>
      </c>
      <c r="CPG49" s="612" t="s">
        <v>283</v>
      </c>
      <c r="CPH49" s="612" t="s">
        <v>326</v>
      </c>
      <c r="CPI49" s="612" t="s">
        <v>283</v>
      </c>
      <c r="CPJ49" s="612" t="s">
        <v>326</v>
      </c>
      <c r="CPK49" s="612" t="s">
        <v>283</v>
      </c>
      <c r="CPL49" s="612" t="s">
        <v>326</v>
      </c>
      <c r="CPM49" s="612" t="s">
        <v>283</v>
      </c>
      <c r="CPN49" s="612" t="s">
        <v>326</v>
      </c>
      <c r="CPO49" s="612" t="s">
        <v>283</v>
      </c>
      <c r="CPP49" s="612" t="s">
        <v>326</v>
      </c>
      <c r="CPQ49" s="612" t="s">
        <v>283</v>
      </c>
      <c r="CPR49" s="612" t="s">
        <v>326</v>
      </c>
      <c r="CPS49" s="612" t="s">
        <v>283</v>
      </c>
      <c r="CPT49" s="612" t="s">
        <v>326</v>
      </c>
      <c r="CPU49" s="612" t="s">
        <v>283</v>
      </c>
      <c r="CPV49" s="612" t="s">
        <v>326</v>
      </c>
      <c r="CPW49" s="612" t="s">
        <v>283</v>
      </c>
      <c r="CPX49" s="612" t="s">
        <v>326</v>
      </c>
      <c r="CPY49" s="612" t="s">
        <v>283</v>
      </c>
      <c r="CPZ49" s="612" t="s">
        <v>326</v>
      </c>
      <c r="CQA49" s="612" t="s">
        <v>283</v>
      </c>
      <c r="CQB49" s="612" t="s">
        <v>326</v>
      </c>
      <c r="CQC49" s="612" t="s">
        <v>283</v>
      </c>
      <c r="CQD49" s="612" t="s">
        <v>326</v>
      </c>
      <c r="CQE49" s="612" t="s">
        <v>283</v>
      </c>
      <c r="CQF49" s="612" t="s">
        <v>326</v>
      </c>
      <c r="CQG49" s="612" t="s">
        <v>283</v>
      </c>
      <c r="CQH49" s="612" t="s">
        <v>326</v>
      </c>
      <c r="CQI49" s="612" t="s">
        <v>283</v>
      </c>
      <c r="CQJ49" s="612" t="s">
        <v>326</v>
      </c>
      <c r="CQK49" s="612" t="s">
        <v>283</v>
      </c>
      <c r="CQL49" s="612" t="s">
        <v>326</v>
      </c>
      <c r="CQM49" s="612" t="s">
        <v>283</v>
      </c>
      <c r="CQN49" s="612" t="s">
        <v>326</v>
      </c>
      <c r="CQO49" s="612" t="s">
        <v>283</v>
      </c>
      <c r="CQP49" s="612" t="s">
        <v>326</v>
      </c>
      <c r="CQQ49" s="612" t="s">
        <v>283</v>
      </c>
      <c r="CQR49" s="612" t="s">
        <v>326</v>
      </c>
      <c r="CQS49" s="612" t="s">
        <v>283</v>
      </c>
      <c r="CQT49" s="612" t="s">
        <v>326</v>
      </c>
      <c r="CQU49" s="612" t="s">
        <v>283</v>
      </c>
      <c r="CQV49" s="612" t="s">
        <v>326</v>
      </c>
      <c r="CQW49" s="612" t="s">
        <v>283</v>
      </c>
      <c r="CQX49" s="612" t="s">
        <v>326</v>
      </c>
      <c r="CQY49" s="612" t="s">
        <v>283</v>
      </c>
      <c r="CQZ49" s="612" t="s">
        <v>326</v>
      </c>
      <c r="CRA49" s="612" t="s">
        <v>283</v>
      </c>
      <c r="CRB49" s="612" t="s">
        <v>326</v>
      </c>
      <c r="CRC49" s="612" t="s">
        <v>283</v>
      </c>
      <c r="CRD49" s="612" t="s">
        <v>326</v>
      </c>
      <c r="CRE49" s="612" t="s">
        <v>283</v>
      </c>
      <c r="CRF49" s="612" t="s">
        <v>326</v>
      </c>
      <c r="CRG49" s="612" t="s">
        <v>283</v>
      </c>
      <c r="CRH49" s="612" t="s">
        <v>326</v>
      </c>
      <c r="CRI49" s="612" t="s">
        <v>283</v>
      </c>
      <c r="CRJ49" s="612" t="s">
        <v>326</v>
      </c>
      <c r="CRK49" s="612" t="s">
        <v>283</v>
      </c>
      <c r="CRL49" s="612" t="s">
        <v>326</v>
      </c>
      <c r="CRM49" s="612" t="s">
        <v>283</v>
      </c>
      <c r="CRN49" s="612" t="s">
        <v>326</v>
      </c>
      <c r="CRO49" s="612" t="s">
        <v>283</v>
      </c>
      <c r="CRP49" s="612" t="s">
        <v>326</v>
      </c>
      <c r="CRQ49" s="612" t="s">
        <v>283</v>
      </c>
      <c r="CRR49" s="612" t="s">
        <v>326</v>
      </c>
      <c r="CRS49" s="612" t="s">
        <v>283</v>
      </c>
      <c r="CRT49" s="612" t="s">
        <v>326</v>
      </c>
      <c r="CRU49" s="612" t="s">
        <v>283</v>
      </c>
      <c r="CRV49" s="612" t="s">
        <v>326</v>
      </c>
      <c r="CRW49" s="612" t="s">
        <v>283</v>
      </c>
      <c r="CRX49" s="612" t="s">
        <v>326</v>
      </c>
      <c r="CRY49" s="612" t="s">
        <v>283</v>
      </c>
      <c r="CRZ49" s="612" t="s">
        <v>326</v>
      </c>
      <c r="CSA49" s="612" t="s">
        <v>283</v>
      </c>
      <c r="CSB49" s="612" t="s">
        <v>326</v>
      </c>
      <c r="CSC49" s="612" t="s">
        <v>283</v>
      </c>
      <c r="CSD49" s="612" t="s">
        <v>326</v>
      </c>
      <c r="CSE49" s="612" t="s">
        <v>283</v>
      </c>
      <c r="CSF49" s="612" t="s">
        <v>326</v>
      </c>
      <c r="CSG49" s="612" t="s">
        <v>283</v>
      </c>
      <c r="CSH49" s="612" t="s">
        <v>326</v>
      </c>
      <c r="CSI49" s="612" t="s">
        <v>283</v>
      </c>
      <c r="CSJ49" s="612" t="s">
        <v>326</v>
      </c>
      <c r="CSK49" s="612" t="s">
        <v>283</v>
      </c>
      <c r="CSL49" s="612" t="s">
        <v>326</v>
      </c>
      <c r="CSM49" s="612" t="s">
        <v>283</v>
      </c>
      <c r="CSN49" s="612" t="s">
        <v>326</v>
      </c>
      <c r="CSO49" s="612" t="s">
        <v>283</v>
      </c>
      <c r="CSP49" s="612" t="s">
        <v>326</v>
      </c>
      <c r="CSQ49" s="612" t="s">
        <v>283</v>
      </c>
      <c r="CSR49" s="612" t="s">
        <v>326</v>
      </c>
      <c r="CSS49" s="612" t="s">
        <v>283</v>
      </c>
      <c r="CST49" s="612" t="s">
        <v>326</v>
      </c>
      <c r="CSU49" s="612" t="s">
        <v>283</v>
      </c>
      <c r="CSV49" s="612" t="s">
        <v>326</v>
      </c>
      <c r="CSW49" s="612" t="s">
        <v>283</v>
      </c>
      <c r="CSX49" s="612" t="s">
        <v>326</v>
      </c>
      <c r="CSY49" s="612" t="s">
        <v>283</v>
      </c>
      <c r="CSZ49" s="612" t="s">
        <v>326</v>
      </c>
      <c r="CTA49" s="612" t="s">
        <v>283</v>
      </c>
      <c r="CTB49" s="612" t="s">
        <v>326</v>
      </c>
      <c r="CTC49" s="612" t="s">
        <v>283</v>
      </c>
      <c r="CTD49" s="612" t="s">
        <v>326</v>
      </c>
      <c r="CTE49" s="612" t="s">
        <v>283</v>
      </c>
      <c r="CTF49" s="612" t="s">
        <v>326</v>
      </c>
      <c r="CTG49" s="612" t="s">
        <v>283</v>
      </c>
      <c r="CTH49" s="612" t="s">
        <v>326</v>
      </c>
      <c r="CTI49" s="612" t="s">
        <v>283</v>
      </c>
      <c r="CTJ49" s="612" t="s">
        <v>326</v>
      </c>
      <c r="CTK49" s="612" t="s">
        <v>283</v>
      </c>
      <c r="CTL49" s="612" t="s">
        <v>326</v>
      </c>
      <c r="CTM49" s="612" t="s">
        <v>283</v>
      </c>
      <c r="CTN49" s="612" t="s">
        <v>326</v>
      </c>
      <c r="CTO49" s="612" t="s">
        <v>283</v>
      </c>
      <c r="CTP49" s="612" t="s">
        <v>326</v>
      </c>
      <c r="CTQ49" s="612" t="s">
        <v>283</v>
      </c>
      <c r="CTR49" s="612" t="s">
        <v>326</v>
      </c>
      <c r="CTS49" s="612" t="s">
        <v>283</v>
      </c>
      <c r="CTT49" s="612" t="s">
        <v>326</v>
      </c>
      <c r="CTU49" s="612" t="s">
        <v>283</v>
      </c>
      <c r="CTV49" s="612" t="s">
        <v>326</v>
      </c>
      <c r="CTW49" s="612" t="s">
        <v>283</v>
      </c>
      <c r="CTX49" s="612" t="s">
        <v>326</v>
      </c>
      <c r="CTY49" s="612" t="s">
        <v>283</v>
      </c>
      <c r="CTZ49" s="612" t="s">
        <v>326</v>
      </c>
      <c r="CUA49" s="612" t="s">
        <v>283</v>
      </c>
      <c r="CUB49" s="612" t="s">
        <v>326</v>
      </c>
      <c r="CUC49" s="612" t="s">
        <v>283</v>
      </c>
      <c r="CUD49" s="612" t="s">
        <v>326</v>
      </c>
      <c r="CUE49" s="612" t="s">
        <v>283</v>
      </c>
      <c r="CUF49" s="612" t="s">
        <v>326</v>
      </c>
      <c r="CUG49" s="612" t="s">
        <v>283</v>
      </c>
      <c r="CUH49" s="612" t="s">
        <v>326</v>
      </c>
      <c r="CUI49" s="612" t="s">
        <v>283</v>
      </c>
      <c r="CUJ49" s="612" t="s">
        <v>326</v>
      </c>
      <c r="CUK49" s="612" t="s">
        <v>283</v>
      </c>
      <c r="CUL49" s="612" t="s">
        <v>326</v>
      </c>
      <c r="CUM49" s="612" t="s">
        <v>283</v>
      </c>
      <c r="CUN49" s="612" t="s">
        <v>326</v>
      </c>
      <c r="CUO49" s="612" t="s">
        <v>283</v>
      </c>
      <c r="CUP49" s="612" t="s">
        <v>326</v>
      </c>
      <c r="CUQ49" s="612" t="s">
        <v>283</v>
      </c>
      <c r="CUR49" s="612" t="s">
        <v>326</v>
      </c>
      <c r="CUS49" s="612" t="s">
        <v>283</v>
      </c>
      <c r="CUT49" s="612" t="s">
        <v>326</v>
      </c>
      <c r="CUU49" s="612" t="s">
        <v>283</v>
      </c>
      <c r="CUV49" s="612" t="s">
        <v>326</v>
      </c>
      <c r="CUW49" s="612" t="s">
        <v>283</v>
      </c>
      <c r="CUX49" s="612" t="s">
        <v>326</v>
      </c>
      <c r="CUY49" s="612" t="s">
        <v>283</v>
      </c>
      <c r="CUZ49" s="612" t="s">
        <v>326</v>
      </c>
      <c r="CVA49" s="612" t="s">
        <v>283</v>
      </c>
      <c r="CVB49" s="612" t="s">
        <v>326</v>
      </c>
      <c r="CVC49" s="612" t="s">
        <v>283</v>
      </c>
      <c r="CVD49" s="612" t="s">
        <v>326</v>
      </c>
      <c r="CVE49" s="612" t="s">
        <v>283</v>
      </c>
      <c r="CVF49" s="612" t="s">
        <v>326</v>
      </c>
      <c r="CVG49" s="612" t="s">
        <v>283</v>
      </c>
      <c r="CVH49" s="612" t="s">
        <v>326</v>
      </c>
      <c r="CVI49" s="612" t="s">
        <v>283</v>
      </c>
      <c r="CVJ49" s="612" t="s">
        <v>326</v>
      </c>
      <c r="CVK49" s="612" t="s">
        <v>283</v>
      </c>
      <c r="CVL49" s="612" t="s">
        <v>326</v>
      </c>
      <c r="CVM49" s="612" t="s">
        <v>283</v>
      </c>
      <c r="CVN49" s="612" t="s">
        <v>326</v>
      </c>
      <c r="CVO49" s="612" t="s">
        <v>283</v>
      </c>
      <c r="CVP49" s="612" t="s">
        <v>326</v>
      </c>
      <c r="CVQ49" s="612" t="s">
        <v>283</v>
      </c>
      <c r="CVR49" s="612" t="s">
        <v>326</v>
      </c>
      <c r="CVS49" s="612" t="s">
        <v>283</v>
      </c>
      <c r="CVT49" s="612" t="s">
        <v>326</v>
      </c>
      <c r="CVU49" s="612" t="s">
        <v>283</v>
      </c>
      <c r="CVV49" s="612" t="s">
        <v>326</v>
      </c>
      <c r="CVW49" s="612" t="s">
        <v>283</v>
      </c>
      <c r="CVX49" s="612" t="s">
        <v>326</v>
      </c>
      <c r="CVY49" s="612" t="s">
        <v>283</v>
      </c>
      <c r="CVZ49" s="612" t="s">
        <v>326</v>
      </c>
      <c r="CWA49" s="612" t="s">
        <v>283</v>
      </c>
      <c r="CWB49" s="612" t="s">
        <v>326</v>
      </c>
      <c r="CWC49" s="612" t="s">
        <v>283</v>
      </c>
      <c r="CWD49" s="612" t="s">
        <v>326</v>
      </c>
      <c r="CWE49" s="612" t="s">
        <v>283</v>
      </c>
      <c r="CWF49" s="612" t="s">
        <v>326</v>
      </c>
      <c r="CWG49" s="612" t="s">
        <v>283</v>
      </c>
      <c r="CWH49" s="612" t="s">
        <v>326</v>
      </c>
      <c r="CWI49" s="612" t="s">
        <v>283</v>
      </c>
      <c r="CWJ49" s="612" t="s">
        <v>326</v>
      </c>
      <c r="CWK49" s="612" t="s">
        <v>283</v>
      </c>
      <c r="CWL49" s="612" t="s">
        <v>326</v>
      </c>
      <c r="CWM49" s="612" t="s">
        <v>283</v>
      </c>
      <c r="CWN49" s="612" t="s">
        <v>326</v>
      </c>
      <c r="CWO49" s="612" t="s">
        <v>283</v>
      </c>
      <c r="CWP49" s="612" t="s">
        <v>326</v>
      </c>
      <c r="CWQ49" s="612" t="s">
        <v>283</v>
      </c>
      <c r="CWR49" s="612" t="s">
        <v>326</v>
      </c>
      <c r="CWS49" s="612" t="s">
        <v>283</v>
      </c>
      <c r="CWT49" s="612" t="s">
        <v>326</v>
      </c>
      <c r="CWU49" s="612" t="s">
        <v>283</v>
      </c>
      <c r="CWV49" s="612" t="s">
        <v>326</v>
      </c>
      <c r="CWW49" s="612" t="s">
        <v>283</v>
      </c>
      <c r="CWX49" s="612" t="s">
        <v>326</v>
      </c>
      <c r="CWY49" s="612" t="s">
        <v>283</v>
      </c>
      <c r="CWZ49" s="612" t="s">
        <v>326</v>
      </c>
      <c r="CXA49" s="612" t="s">
        <v>283</v>
      </c>
      <c r="CXB49" s="612" t="s">
        <v>326</v>
      </c>
      <c r="CXC49" s="612" t="s">
        <v>283</v>
      </c>
      <c r="CXD49" s="612" t="s">
        <v>326</v>
      </c>
      <c r="CXE49" s="612" t="s">
        <v>283</v>
      </c>
      <c r="CXF49" s="612" t="s">
        <v>326</v>
      </c>
      <c r="CXG49" s="612" t="s">
        <v>283</v>
      </c>
      <c r="CXH49" s="612" t="s">
        <v>326</v>
      </c>
      <c r="CXI49" s="612" t="s">
        <v>283</v>
      </c>
      <c r="CXJ49" s="612" t="s">
        <v>326</v>
      </c>
      <c r="CXK49" s="612" t="s">
        <v>283</v>
      </c>
      <c r="CXL49" s="612" t="s">
        <v>326</v>
      </c>
      <c r="CXM49" s="612" t="s">
        <v>283</v>
      </c>
      <c r="CXN49" s="612" t="s">
        <v>326</v>
      </c>
      <c r="CXO49" s="612" t="s">
        <v>283</v>
      </c>
      <c r="CXP49" s="612" t="s">
        <v>326</v>
      </c>
      <c r="CXQ49" s="612" t="s">
        <v>283</v>
      </c>
      <c r="CXR49" s="612" t="s">
        <v>326</v>
      </c>
      <c r="CXS49" s="612" t="s">
        <v>283</v>
      </c>
      <c r="CXT49" s="612" t="s">
        <v>326</v>
      </c>
      <c r="CXU49" s="612" t="s">
        <v>283</v>
      </c>
      <c r="CXV49" s="612" t="s">
        <v>326</v>
      </c>
      <c r="CXW49" s="612" t="s">
        <v>283</v>
      </c>
      <c r="CXX49" s="612" t="s">
        <v>326</v>
      </c>
      <c r="CXY49" s="612" t="s">
        <v>283</v>
      </c>
      <c r="CXZ49" s="612" t="s">
        <v>326</v>
      </c>
      <c r="CYA49" s="612" t="s">
        <v>283</v>
      </c>
      <c r="CYB49" s="612" t="s">
        <v>326</v>
      </c>
      <c r="CYC49" s="612" t="s">
        <v>283</v>
      </c>
      <c r="CYD49" s="612" t="s">
        <v>326</v>
      </c>
      <c r="CYE49" s="612" t="s">
        <v>283</v>
      </c>
      <c r="CYF49" s="612" t="s">
        <v>326</v>
      </c>
      <c r="CYG49" s="612" t="s">
        <v>283</v>
      </c>
      <c r="CYH49" s="612" t="s">
        <v>326</v>
      </c>
      <c r="CYI49" s="612" t="s">
        <v>283</v>
      </c>
      <c r="CYJ49" s="612" t="s">
        <v>326</v>
      </c>
      <c r="CYK49" s="612" t="s">
        <v>283</v>
      </c>
      <c r="CYL49" s="612" t="s">
        <v>326</v>
      </c>
      <c r="CYM49" s="612" t="s">
        <v>283</v>
      </c>
      <c r="CYN49" s="612" t="s">
        <v>326</v>
      </c>
      <c r="CYO49" s="612" t="s">
        <v>283</v>
      </c>
      <c r="CYP49" s="612" t="s">
        <v>326</v>
      </c>
      <c r="CYQ49" s="612" t="s">
        <v>283</v>
      </c>
      <c r="CYR49" s="612" t="s">
        <v>326</v>
      </c>
      <c r="CYS49" s="612" t="s">
        <v>283</v>
      </c>
      <c r="CYT49" s="612" t="s">
        <v>326</v>
      </c>
      <c r="CYU49" s="612" t="s">
        <v>283</v>
      </c>
      <c r="CYV49" s="612" t="s">
        <v>326</v>
      </c>
      <c r="CYW49" s="612" t="s">
        <v>283</v>
      </c>
      <c r="CYX49" s="612" t="s">
        <v>326</v>
      </c>
      <c r="CYY49" s="612" t="s">
        <v>283</v>
      </c>
      <c r="CYZ49" s="612" t="s">
        <v>326</v>
      </c>
      <c r="CZA49" s="612" t="s">
        <v>283</v>
      </c>
      <c r="CZB49" s="612" t="s">
        <v>326</v>
      </c>
      <c r="CZC49" s="612" t="s">
        <v>283</v>
      </c>
      <c r="CZD49" s="612" t="s">
        <v>326</v>
      </c>
      <c r="CZE49" s="612" t="s">
        <v>283</v>
      </c>
      <c r="CZF49" s="612" t="s">
        <v>326</v>
      </c>
      <c r="CZG49" s="612" t="s">
        <v>283</v>
      </c>
      <c r="CZH49" s="612" t="s">
        <v>326</v>
      </c>
      <c r="CZI49" s="612" t="s">
        <v>283</v>
      </c>
      <c r="CZJ49" s="612" t="s">
        <v>326</v>
      </c>
      <c r="CZK49" s="612" t="s">
        <v>283</v>
      </c>
      <c r="CZL49" s="612" t="s">
        <v>326</v>
      </c>
      <c r="CZM49" s="612" t="s">
        <v>283</v>
      </c>
      <c r="CZN49" s="612" t="s">
        <v>326</v>
      </c>
      <c r="CZO49" s="612" t="s">
        <v>283</v>
      </c>
      <c r="CZP49" s="612" t="s">
        <v>326</v>
      </c>
      <c r="CZQ49" s="612" t="s">
        <v>283</v>
      </c>
      <c r="CZR49" s="612" t="s">
        <v>326</v>
      </c>
      <c r="CZS49" s="612" t="s">
        <v>283</v>
      </c>
      <c r="CZT49" s="612" t="s">
        <v>326</v>
      </c>
      <c r="CZU49" s="612" t="s">
        <v>283</v>
      </c>
      <c r="CZV49" s="612" t="s">
        <v>326</v>
      </c>
      <c r="CZW49" s="612" t="s">
        <v>283</v>
      </c>
      <c r="CZX49" s="612" t="s">
        <v>326</v>
      </c>
      <c r="CZY49" s="612" t="s">
        <v>283</v>
      </c>
      <c r="CZZ49" s="612" t="s">
        <v>326</v>
      </c>
      <c r="DAA49" s="612" t="s">
        <v>283</v>
      </c>
      <c r="DAB49" s="612" t="s">
        <v>326</v>
      </c>
      <c r="DAC49" s="612" t="s">
        <v>283</v>
      </c>
      <c r="DAD49" s="612" t="s">
        <v>326</v>
      </c>
      <c r="DAE49" s="612" t="s">
        <v>283</v>
      </c>
      <c r="DAF49" s="612" t="s">
        <v>326</v>
      </c>
      <c r="DAG49" s="612" t="s">
        <v>283</v>
      </c>
      <c r="DAH49" s="612" t="s">
        <v>326</v>
      </c>
      <c r="DAI49" s="612" t="s">
        <v>283</v>
      </c>
      <c r="DAJ49" s="612" t="s">
        <v>326</v>
      </c>
      <c r="DAK49" s="612" t="s">
        <v>283</v>
      </c>
      <c r="DAL49" s="612" t="s">
        <v>326</v>
      </c>
      <c r="DAM49" s="612" t="s">
        <v>283</v>
      </c>
      <c r="DAN49" s="612" t="s">
        <v>326</v>
      </c>
      <c r="DAO49" s="612" t="s">
        <v>283</v>
      </c>
      <c r="DAP49" s="612" t="s">
        <v>326</v>
      </c>
      <c r="DAQ49" s="612" t="s">
        <v>283</v>
      </c>
      <c r="DAR49" s="612" t="s">
        <v>326</v>
      </c>
      <c r="DAS49" s="612" t="s">
        <v>283</v>
      </c>
      <c r="DAT49" s="612" t="s">
        <v>326</v>
      </c>
      <c r="DAU49" s="612" t="s">
        <v>283</v>
      </c>
      <c r="DAV49" s="612" t="s">
        <v>326</v>
      </c>
      <c r="DAW49" s="612" t="s">
        <v>283</v>
      </c>
      <c r="DAX49" s="612" t="s">
        <v>326</v>
      </c>
      <c r="DAY49" s="612" t="s">
        <v>283</v>
      </c>
      <c r="DAZ49" s="612" t="s">
        <v>326</v>
      </c>
      <c r="DBA49" s="612" t="s">
        <v>283</v>
      </c>
      <c r="DBB49" s="612" t="s">
        <v>326</v>
      </c>
      <c r="DBC49" s="612" t="s">
        <v>283</v>
      </c>
      <c r="DBD49" s="612" t="s">
        <v>326</v>
      </c>
      <c r="DBE49" s="612" t="s">
        <v>283</v>
      </c>
      <c r="DBF49" s="612" t="s">
        <v>326</v>
      </c>
      <c r="DBG49" s="612" t="s">
        <v>283</v>
      </c>
      <c r="DBH49" s="612" t="s">
        <v>326</v>
      </c>
      <c r="DBI49" s="612" t="s">
        <v>283</v>
      </c>
      <c r="DBJ49" s="612" t="s">
        <v>326</v>
      </c>
      <c r="DBK49" s="612" t="s">
        <v>283</v>
      </c>
      <c r="DBL49" s="612" t="s">
        <v>326</v>
      </c>
      <c r="DBM49" s="612" t="s">
        <v>283</v>
      </c>
      <c r="DBN49" s="612" t="s">
        <v>326</v>
      </c>
      <c r="DBO49" s="612" t="s">
        <v>283</v>
      </c>
      <c r="DBP49" s="612" t="s">
        <v>326</v>
      </c>
      <c r="DBQ49" s="612" t="s">
        <v>283</v>
      </c>
      <c r="DBR49" s="612" t="s">
        <v>326</v>
      </c>
      <c r="DBS49" s="612" t="s">
        <v>283</v>
      </c>
      <c r="DBT49" s="612" t="s">
        <v>326</v>
      </c>
      <c r="DBU49" s="612" t="s">
        <v>283</v>
      </c>
      <c r="DBV49" s="612" t="s">
        <v>326</v>
      </c>
      <c r="DBW49" s="612" t="s">
        <v>283</v>
      </c>
      <c r="DBX49" s="612" t="s">
        <v>326</v>
      </c>
      <c r="DBY49" s="612" t="s">
        <v>283</v>
      </c>
      <c r="DBZ49" s="612" t="s">
        <v>326</v>
      </c>
      <c r="DCA49" s="612" t="s">
        <v>283</v>
      </c>
      <c r="DCB49" s="612" t="s">
        <v>326</v>
      </c>
      <c r="DCC49" s="612" t="s">
        <v>283</v>
      </c>
      <c r="DCD49" s="612" t="s">
        <v>326</v>
      </c>
      <c r="DCE49" s="612" t="s">
        <v>283</v>
      </c>
      <c r="DCF49" s="612" t="s">
        <v>326</v>
      </c>
      <c r="DCG49" s="612" t="s">
        <v>283</v>
      </c>
      <c r="DCH49" s="612" t="s">
        <v>326</v>
      </c>
      <c r="DCI49" s="612" t="s">
        <v>283</v>
      </c>
      <c r="DCJ49" s="612" t="s">
        <v>326</v>
      </c>
      <c r="DCK49" s="612" t="s">
        <v>283</v>
      </c>
      <c r="DCL49" s="612" t="s">
        <v>326</v>
      </c>
      <c r="DCM49" s="612" t="s">
        <v>283</v>
      </c>
      <c r="DCN49" s="612" t="s">
        <v>326</v>
      </c>
      <c r="DCO49" s="612" t="s">
        <v>283</v>
      </c>
      <c r="DCP49" s="612" t="s">
        <v>326</v>
      </c>
      <c r="DCQ49" s="612" t="s">
        <v>283</v>
      </c>
      <c r="DCR49" s="612" t="s">
        <v>326</v>
      </c>
      <c r="DCS49" s="612" t="s">
        <v>283</v>
      </c>
      <c r="DCT49" s="612" t="s">
        <v>326</v>
      </c>
      <c r="DCU49" s="612" t="s">
        <v>283</v>
      </c>
      <c r="DCV49" s="612" t="s">
        <v>326</v>
      </c>
      <c r="DCW49" s="612" t="s">
        <v>283</v>
      </c>
      <c r="DCX49" s="612" t="s">
        <v>326</v>
      </c>
      <c r="DCY49" s="612" t="s">
        <v>283</v>
      </c>
      <c r="DCZ49" s="612" t="s">
        <v>326</v>
      </c>
      <c r="DDA49" s="612" t="s">
        <v>283</v>
      </c>
      <c r="DDB49" s="612" t="s">
        <v>326</v>
      </c>
      <c r="DDC49" s="612" t="s">
        <v>283</v>
      </c>
      <c r="DDD49" s="612" t="s">
        <v>326</v>
      </c>
      <c r="DDE49" s="612" t="s">
        <v>283</v>
      </c>
      <c r="DDF49" s="612" t="s">
        <v>326</v>
      </c>
      <c r="DDG49" s="612" t="s">
        <v>283</v>
      </c>
      <c r="DDH49" s="612" t="s">
        <v>326</v>
      </c>
      <c r="DDI49" s="612" t="s">
        <v>283</v>
      </c>
      <c r="DDJ49" s="612" t="s">
        <v>326</v>
      </c>
      <c r="DDK49" s="612" t="s">
        <v>283</v>
      </c>
      <c r="DDL49" s="612" t="s">
        <v>326</v>
      </c>
      <c r="DDM49" s="612" t="s">
        <v>283</v>
      </c>
      <c r="DDN49" s="612" t="s">
        <v>326</v>
      </c>
      <c r="DDO49" s="612" t="s">
        <v>283</v>
      </c>
      <c r="DDP49" s="612" t="s">
        <v>326</v>
      </c>
      <c r="DDQ49" s="612" t="s">
        <v>283</v>
      </c>
      <c r="DDR49" s="612" t="s">
        <v>326</v>
      </c>
      <c r="DDS49" s="612" t="s">
        <v>283</v>
      </c>
      <c r="DDT49" s="612" t="s">
        <v>326</v>
      </c>
      <c r="DDU49" s="612" t="s">
        <v>283</v>
      </c>
      <c r="DDV49" s="612" t="s">
        <v>326</v>
      </c>
      <c r="DDW49" s="612" t="s">
        <v>283</v>
      </c>
      <c r="DDX49" s="612" t="s">
        <v>326</v>
      </c>
      <c r="DDY49" s="612" t="s">
        <v>283</v>
      </c>
      <c r="DDZ49" s="612" t="s">
        <v>326</v>
      </c>
      <c r="DEA49" s="612" t="s">
        <v>283</v>
      </c>
      <c r="DEB49" s="612" t="s">
        <v>326</v>
      </c>
      <c r="DEC49" s="612" t="s">
        <v>283</v>
      </c>
      <c r="DED49" s="612" t="s">
        <v>326</v>
      </c>
      <c r="DEE49" s="612" t="s">
        <v>283</v>
      </c>
      <c r="DEF49" s="612" t="s">
        <v>326</v>
      </c>
      <c r="DEG49" s="612" t="s">
        <v>283</v>
      </c>
      <c r="DEH49" s="612" t="s">
        <v>326</v>
      </c>
      <c r="DEI49" s="612" t="s">
        <v>283</v>
      </c>
      <c r="DEJ49" s="612" t="s">
        <v>326</v>
      </c>
      <c r="DEK49" s="612" t="s">
        <v>283</v>
      </c>
      <c r="DEL49" s="612" t="s">
        <v>326</v>
      </c>
      <c r="DEM49" s="612" t="s">
        <v>283</v>
      </c>
      <c r="DEN49" s="612" t="s">
        <v>326</v>
      </c>
      <c r="DEO49" s="612" t="s">
        <v>283</v>
      </c>
      <c r="DEP49" s="612" t="s">
        <v>326</v>
      </c>
      <c r="DEQ49" s="612" t="s">
        <v>283</v>
      </c>
      <c r="DER49" s="612" t="s">
        <v>326</v>
      </c>
      <c r="DES49" s="612" t="s">
        <v>283</v>
      </c>
      <c r="DET49" s="612" t="s">
        <v>326</v>
      </c>
      <c r="DEU49" s="612" t="s">
        <v>283</v>
      </c>
      <c r="DEV49" s="612" t="s">
        <v>326</v>
      </c>
      <c r="DEW49" s="612" t="s">
        <v>283</v>
      </c>
      <c r="DEX49" s="612" t="s">
        <v>326</v>
      </c>
      <c r="DEY49" s="612" t="s">
        <v>283</v>
      </c>
      <c r="DEZ49" s="612" t="s">
        <v>326</v>
      </c>
      <c r="DFA49" s="612" t="s">
        <v>283</v>
      </c>
      <c r="DFB49" s="612" t="s">
        <v>326</v>
      </c>
      <c r="DFC49" s="612" t="s">
        <v>283</v>
      </c>
      <c r="DFD49" s="612" t="s">
        <v>326</v>
      </c>
      <c r="DFE49" s="612" t="s">
        <v>283</v>
      </c>
      <c r="DFF49" s="612" t="s">
        <v>326</v>
      </c>
      <c r="DFG49" s="612" t="s">
        <v>283</v>
      </c>
      <c r="DFH49" s="612" t="s">
        <v>326</v>
      </c>
      <c r="DFI49" s="612" t="s">
        <v>283</v>
      </c>
      <c r="DFJ49" s="612" t="s">
        <v>326</v>
      </c>
      <c r="DFK49" s="612" t="s">
        <v>283</v>
      </c>
      <c r="DFL49" s="612" t="s">
        <v>326</v>
      </c>
      <c r="DFM49" s="612" t="s">
        <v>283</v>
      </c>
      <c r="DFN49" s="612" t="s">
        <v>326</v>
      </c>
      <c r="DFO49" s="612" t="s">
        <v>283</v>
      </c>
      <c r="DFP49" s="612" t="s">
        <v>326</v>
      </c>
      <c r="DFQ49" s="612" t="s">
        <v>283</v>
      </c>
      <c r="DFR49" s="612" t="s">
        <v>326</v>
      </c>
      <c r="DFS49" s="612" t="s">
        <v>283</v>
      </c>
      <c r="DFT49" s="612" t="s">
        <v>326</v>
      </c>
      <c r="DFU49" s="612" t="s">
        <v>283</v>
      </c>
      <c r="DFV49" s="612" t="s">
        <v>326</v>
      </c>
      <c r="DFW49" s="612" t="s">
        <v>283</v>
      </c>
      <c r="DFX49" s="612" t="s">
        <v>326</v>
      </c>
      <c r="DFY49" s="612" t="s">
        <v>283</v>
      </c>
      <c r="DFZ49" s="612" t="s">
        <v>326</v>
      </c>
      <c r="DGA49" s="612" t="s">
        <v>283</v>
      </c>
      <c r="DGB49" s="612" t="s">
        <v>326</v>
      </c>
      <c r="DGC49" s="612" t="s">
        <v>283</v>
      </c>
      <c r="DGD49" s="612" t="s">
        <v>326</v>
      </c>
      <c r="DGE49" s="612" t="s">
        <v>283</v>
      </c>
      <c r="DGF49" s="612" t="s">
        <v>326</v>
      </c>
      <c r="DGG49" s="612" t="s">
        <v>283</v>
      </c>
      <c r="DGH49" s="612" t="s">
        <v>326</v>
      </c>
      <c r="DGI49" s="612" t="s">
        <v>283</v>
      </c>
      <c r="DGJ49" s="612" t="s">
        <v>326</v>
      </c>
      <c r="DGK49" s="612" t="s">
        <v>283</v>
      </c>
      <c r="DGL49" s="612" t="s">
        <v>326</v>
      </c>
      <c r="DGM49" s="612" t="s">
        <v>283</v>
      </c>
      <c r="DGN49" s="612" t="s">
        <v>326</v>
      </c>
      <c r="DGO49" s="612" t="s">
        <v>283</v>
      </c>
      <c r="DGP49" s="612" t="s">
        <v>326</v>
      </c>
      <c r="DGQ49" s="612" t="s">
        <v>283</v>
      </c>
      <c r="DGR49" s="612" t="s">
        <v>326</v>
      </c>
      <c r="DGS49" s="612" t="s">
        <v>283</v>
      </c>
      <c r="DGT49" s="612" t="s">
        <v>326</v>
      </c>
      <c r="DGU49" s="612" t="s">
        <v>283</v>
      </c>
      <c r="DGV49" s="612" t="s">
        <v>326</v>
      </c>
      <c r="DGW49" s="612" t="s">
        <v>283</v>
      </c>
      <c r="DGX49" s="612" t="s">
        <v>326</v>
      </c>
      <c r="DGY49" s="612" t="s">
        <v>283</v>
      </c>
      <c r="DGZ49" s="612" t="s">
        <v>326</v>
      </c>
      <c r="DHA49" s="612" t="s">
        <v>283</v>
      </c>
      <c r="DHB49" s="612" t="s">
        <v>326</v>
      </c>
      <c r="DHC49" s="612" t="s">
        <v>283</v>
      </c>
      <c r="DHD49" s="612" t="s">
        <v>326</v>
      </c>
      <c r="DHE49" s="612" t="s">
        <v>283</v>
      </c>
      <c r="DHF49" s="612" t="s">
        <v>326</v>
      </c>
      <c r="DHG49" s="612" t="s">
        <v>283</v>
      </c>
      <c r="DHH49" s="612" t="s">
        <v>326</v>
      </c>
      <c r="DHI49" s="612" t="s">
        <v>283</v>
      </c>
      <c r="DHJ49" s="612" t="s">
        <v>326</v>
      </c>
      <c r="DHK49" s="612" t="s">
        <v>283</v>
      </c>
      <c r="DHL49" s="612" t="s">
        <v>326</v>
      </c>
      <c r="DHM49" s="612" t="s">
        <v>283</v>
      </c>
      <c r="DHN49" s="612" t="s">
        <v>326</v>
      </c>
      <c r="DHO49" s="612" t="s">
        <v>283</v>
      </c>
      <c r="DHP49" s="612" t="s">
        <v>326</v>
      </c>
      <c r="DHQ49" s="612" t="s">
        <v>283</v>
      </c>
      <c r="DHR49" s="612" t="s">
        <v>326</v>
      </c>
      <c r="DHS49" s="612" t="s">
        <v>283</v>
      </c>
      <c r="DHT49" s="612" t="s">
        <v>326</v>
      </c>
      <c r="DHU49" s="612" t="s">
        <v>283</v>
      </c>
      <c r="DHV49" s="612" t="s">
        <v>326</v>
      </c>
      <c r="DHW49" s="612" t="s">
        <v>283</v>
      </c>
      <c r="DHX49" s="612" t="s">
        <v>326</v>
      </c>
      <c r="DHY49" s="612" t="s">
        <v>283</v>
      </c>
      <c r="DHZ49" s="612" t="s">
        <v>326</v>
      </c>
      <c r="DIA49" s="612" t="s">
        <v>283</v>
      </c>
      <c r="DIB49" s="612" t="s">
        <v>326</v>
      </c>
      <c r="DIC49" s="612" t="s">
        <v>283</v>
      </c>
      <c r="DID49" s="612" t="s">
        <v>326</v>
      </c>
      <c r="DIE49" s="612" t="s">
        <v>283</v>
      </c>
      <c r="DIF49" s="612" t="s">
        <v>326</v>
      </c>
      <c r="DIG49" s="612" t="s">
        <v>283</v>
      </c>
      <c r="DIH49" s="612" t="s">
        <v>326</v>
      </c>
      <c r="DII49" s="612" t="s">
        <v>283</v>
      </c>
      <c r="DIJ49" s="612" t="s">
        <v>326</v>
      </c>
      <c r="DIK49" s="612" t="s">
        <v>283</v>
      </c>
      <c r="DIL49" s="612" t="s">
        <v>326</v>
      </c>
      <c r="DIM49" s="612" t="s">
        <v>283</v>
      </c>
      <c r="DIN49" s="612" t="s">
        <v>326</v>
      </c>
      <c r="DIO49" s="612" t="s">
        <v>283</v>
      </c>
      <c r="DIP49" s="612" t="s">
        <v>326</v>
      </c>
      <c r="DIQ49" s="612" t="s">
        <v>283</v>
      </c>
      <c r="DIR49" s="612" t="s">
        <v>326</v>
      </c>
      <c r="DIS49" s="612" t="s">
        <v>283</v>
      </c>
      <c r="DIT49" s="612" t="s">
        <v>326</v>
      </c>
      <c r="DIU49" s="612" t="s">
        <v>283</v>
      </c>
      <c r="DIV49" s="612" t="s">
        <v>326</v>
      </c>
      <c r="DIW49" s="612" t="s">
        <v>283</v>
      </c>
      <c r="DIX49" s="612" t="s">
        <v>326</v>
      </c>
      <c r="DIY49" s="612" t="s">
        <v>283</v>
      </c>
      <c r="DIZ49" s="612" t="s">
        <v>326</v>
      </c>
      <c r="DJA49" s="612" t="s">
        <v>283</v>
      </c>
      <c r="DJB49" s="612" t="s">
        <v>326</v>
      </c>
      <c r="DJC49" s="612" t="s">
        <v>283</v>
      </c>
      <c r="DJD49" s="612" t="s">
        <v>326</v>
      </c>
      <c r="DJE49" s="612" t="s">
        <v>283</v>
      </c>
      <c r="DJF49" s="612" t="s">
        <v>326</v>
      </c>
      <c r="DJG49" s="612" t="s">
        <v>283</v>
      </c>
      <c r="DJH49" s="612" t="s">
        <v>326</v>
      </c>
      <c r="DJI49" s="612" t="s">
        <v>283</v>
      </c>
      <c r="DJJ49" s="612" t="s">
        <v>326</v>
      </c>
      <c r="DJK49" s="612" t="s">
        <v>283</v>
      </c>
      <c r="DJL49" s="612" t="s">
        <v>326</v>
      </c>
      <c r="DJM49" s="612" t="s">
        <v>283</v>
      </c>
      <c r="DJN49" s="612" t="s">
        <v>326</v>
      </c>
      <c r="DJO49" s="612" t="s">
        <v>283</v>
      </c>
      <c r="DJP49" s="612" t="s">
        <v>326</v>
      </c>
      <c r="DJQ49" s="612" t="s">
        <v>283</v>
      </c>
      <c r="DJR49" s="612" t="s">
        <v>326</v>
      </c>
      <c r="DJS49" s="612" t="s">
        <v>283</v>
      </c>
      <c r="DJT49" s="612" t="s">
        <v>326</v>
      </c>
      <c r="DJU49" s="612" t="s">
        <v>283</v>
      </c>
      <c r="DJV49" s="612" t="s">
        <v>326</v>
      </c>
      <c r="DJW49" s="612" t="s">
        <v>283</v>
      </c>
      <c r="DJX49" s="612" t="s">
        <v>326</v>
      </c>
      <c r="DJY49" s="612" t="s">
        <v>283</v>
      </c>
      <c r="DJZ49" s="612" t="s">
        <v>326</v>
      </c>
      <c r="DKA49" s="612" t="s">
        <v>283</v>
      </c>
      <c r="DKB49" s="612" t="s">
        <v>326</v>
      </c>
      <c r="DKC49" s="612" t="s">
        <v>283</v>
      </c>
      <c r="DKD49" s="612" t="s">
        <v>326</v>
      </c>
      <c r="DKE49" s="612" t="s">
        <v>283</v>
      </c>
      <c r="DKF49" s="612" t="s">
        <v>326</v>
      </c>
      <c r="DKG49" s="612" t="s">
        <v>283</v>
      </c>
      <c r="DKH49" s="612" t="s">
        <v>326</v>
      </c>
      <c r="DKI49" s="612" t="s">
        <v>283</v>
      </c>
      <c r="DKJ49" s="612" t="s">
        <v>326</v>
      </c>
      <c r="DKK49" s="612" t="s">
        <v>283</v>
      </c>
      <c r="DKL49" s="612" t="s">
        <v>326</v>
      </c>
      <c r="DKM49" s="612" t="s">
        <v>283</v>
      </c>
      <c r="DKN49" s="612" t="s">
        <v>326</v>
      </c>
      <c r="DKO49" s="612" t="s">
        <v>283</v>
      </c>
      <c r="DKP49" s="612" t="s">
        <v>326</v>
      </c>
      <c r="DKQ49" s="612" t="s">
        <v>283</v>
      </c>
      <c r="DKR49" s="612" t="s">
        <v>326</v>
      </c>
      <c r="DKS49" s="612" t="s">
        <v>283</v>
      </c>
      <c r="DKT49" s="612" t="s">
        <v>326</v>
      </c>
      <c r="DKU49" s="612" t="s">
        <v>283</v>
      </c>
      <c r="DKV49" s="612" t="s">
        <v>326</v>
      </c>
      <c r="DKW49" s="612" t="s">
        <v>283</v>
      </c>
      <c r="DKX49" s="612" t="s">
        <v>326</v>
      </c>
      <c r="DKY49" s="612" t="s">
        <v>283</v>
      </c>
      <c r="DKZ49" s="612" t="s">
        <v>326</v>
      </c>
      <c r="DLA49" s="612" t="s">
        <v>283</v>
      </c>
      <c r="DLB49" s="612" t="s">
        <v>326</v>
      </c>
      <c r="DLC49" s="612" t="s">
        <v>283</v>
      </c>
      <c r="DLD49" s="612" t="s">
        <v>326</v>
      </c>
      <c r="DLE49" s="612" t="s">
        <v>283</v>
      </c>
      <c r="DLF49" s="612" t="s">
        <v>326</v>
      </c>
      <c r="DLG49" s="612" t="s">
        <v>283</v>
      </c>
      <c r="DLH49" s="612" t="s">
        <v>326</v>
      </c>
      <c r="DLI49" s="612" t="s">
        <v>283</v>
      </c>
      <c r="DLJ49" s="612" t="s">
        <v>326</v>
      </c>
      <c r="DLK49" s="612" t="s">
        <v>283</v>
      </c>
      <c r="DLL49" s="612" t="s">
        <v>326</v>
      </c>
      <c r="DLM49" s="612" t="s">
        <v>283</v>
      </c>
      <c r="DLN49" s="612" t="s">
        <v>326</v>
      </c>
      <c r="DLO49" s="612" t="s">
        <v>283</v>
      </c>
      <c r="DLP49" s="612" t="s">
        <v>326</v>
      </c>
      <c r="DLQ49" s="612" t="s">
        <v>283</v>
      </c>
      <c r="DLR49" s="612" t="s">
        <v>326</v>
      </c>
      <c r="DLS49" s="612" t="s">
        <v>283</v>
      </c>
      <c r="DLT49" s="612" t="s">
        <v>326</v>
      </c>
      <c r="DLU49" s="612" t="s">
        <v>283</v>
      </c>
      <c r="DLV49" s="612" t="s">
        <v>326</v>
      </c>
      <c r="DLW49" s="612" t="s">
        <v>283</v>
      </c>
      <c r="DLX49" s="612" t="s">
        <v>326</v>
      </c>
      <c r="DLY49" s="612" t="s">
        <v>283</v>
      </c>
      <c r="DLZ49" s="612" t="s">
        <v>326</v>
      </c>
      <c r="DMA49" s="612" t="s">
        <v>283</v>
      </c>
      <c r="DMB49" s="612" t="s">
        <v>326</v>
      </c>
      <c r="DMC49" s="612" t="s">
        <v>283</v>
      </c>
      <c r="DMD49" s="612" t="s">
        <v>326</v>
      </c>
      <c r="DME49" s="612" t="s">
        <v>283</v>
      </c>
      <c r="DMF49" s="612" t="s">
        <v>326</v>
      </c>
      <c r="DMG49" s="612" t="s">
        <v>283</v>
      </c>
      <c r="DMH49" s="612" t="s">
        <v>326</v>
      </c>
      <c r="DMI49" s="612" t="s">
        <v>283</v>
      </c>
      <c r="DMJ49" s="612" t="s">
        <v>326</v>
      </c>
      <c r="DMK49" s="612" t="s">
        <v>283</v>
      </c>
      <c r="DML49" s="612" t="s">
        <v>326</v>
      </c>
      <c r="DMM49" s="612" t="s">
        <v>283</v>
      </c>
      <c r="DMN49" s="612" t="s">
        <v>326</v>
      </c>
      <c r="DMO49" s="612" t="s">
        <v>283</v>
      </c>
      <c r="DMP49" s="612" t="s">
        <v>326</v>
      </c>
      <c r="DMQ49" s="612" t="s">
        <v>283</v>
      </c>
      <c r="DMR49" s="612" t="s">
        <v>326</v>
      </c>
      <c r="DMS49" s="612" t="s">
        <v>283</v>
      </c>
      <c r="DMT49" s="612" t="s">
        <v>326</v>
      </c>
      <c r="DMU49" s="612" t="s">
        <v>283</v>
      </c>
      <c r="DMV49" s="612" t="s">
        <v>326</v>
      </c>
      <c r="DMW49" s="612" t="s">
        <v>283</v>
      </c>
      <c r="DMX49" s="612" t="s">
        <v>326</v>
      </c>
      <c r="DMY49" s="612" t="s">
        <v>283</v>
      </c>
      <c r="DMZ49" s="612" t="s">
        <v>326</v>
      </c>
      <c r="DNA49" s="612" t="s">
        <v>283</v>
      </c>
      <c r="DNB49" s="612" t="s">
        <v>326</v>
      </c>
      <c r="DNC49" s="612" t="s">
        <v>283</v>
      </c>
      <c r="DND49" s="612" t="s">
        <v>326</v>
      </c>
      <c r="DNE49" s="612" t="s">
        <v>283</v>
      </c>
      <c r="DNF49" s="612" t="s">
        <v>326</v>
      </c>
      <c r="DNG49" s="612" t="s">
        <v>283</v>
      </c>
      <c r="DNH49" s="612" t="s">
        <v>326</v>
      </c>
      <c r="DNI49" s="612" t="s">
        <v>283</v>
      </c>
      <c r="DNJ49" s="612" t="s">
        <v>326</v>
      </c>
      <c r="DNK49" s="612" t="s">
        <v>283</v>
      </c>
      <c r="DNL49" s="612" t="s">
        <v>326</v>
      </c>
      <c r="DNM49" s="612" t="s">
        <v>283</v>
      </c>
      <c r="DNN49" s="612" t="s">
        <v>326</v>
      </c>
      <c r="DNO49" s="612" t="s">
        <v>283</v>
      </c>
      <c r="DNP49" s="612" t="s">
        <v>326</v>
      </c>
      <c r="DNQ49" s="612" t="s">
        <v>283</v>
      </c>
      <c r="DNR49" s="612" t="s">
        <v>326</v>
      </c>
      <c r="DNS49" s="612" t="s">
        <v>283</v>
      </c>
      <c r="DNT49" s="612" t="s">
        <v>326</v>
      </c>
      <c r="DNU49" s="612" t="s">
        <v>283</v>
      </c>
      <c r="DNV49" s="612" t="s">
        <v>326</v>
      </c>
      <c r="DNW49" s="612" t="s">
        <v>283</v>
      </c>
      <c r="DNX49" s="612" t="s">
        <v>326</v>
      </c>
      <c r="DNY49" s="612" t="s">
        <v>283</v>
      </c>
      <c r="DNZ49" s="612" t="s">
        <v>326</v>
      </c>
      <c r="DOA49" s="612" t="s">
        <v>283</v>
      </c>
      <c r="DOB49" s="612" t="s">
        <v>326</v>
      </c>
      <c r="DOC49" s="612" t="s">
        <v>283</v>
      </c>
      <c r="DOD49" s="612" t="s">
        <v>326</v>
      </c>
      <c r="DOE49" s="612" t="s">
        <v>283</v>
      </c>
      <c r="DOF49" s="612" t="s">
        <v>326</v>
      </c>
      <c r="DOG49" s="612" t="s">
        <v>283</v>
      </c>
      <c r="DOH49" s="612" t="s">
        <v>326</v>
      </c>
      <c r="DOI49" s="612" t="s">
        <v>283</v>
      </c>
      <c r="DOJ49" s="612" t="s">
        <v>326</v>
      </c>
      <c r="DOK49" s="612" t="s">
        <v>283</v>
      </c>
      <c r="DOL49" s="612" t="s">
        <v>326</v>
      </c>
      <c r="DOM49" s="612" t="s">
        <v>283</v>
      </c>
      <c r="DON49" s="612" t="s">
        <v>326</v>
      </c>
      <c r="DOO49" s="612" t="s">
        <v>283</v>
      </c>
      <c r="DOP49" s="612" t="s">
        <v>326</v>
      </c>
      <c r="DOQ49" s="612" t="s">
        <v>283</v>
      </c>
      <c r="DOR49" s="612" t="s">
        <v>326</v>
      </c>
      <c r="DOS49" s="612" t="s">
        <v>283</v>
      </c>
      <c r="DOT49" s="612" t="s">
        <v>326</v>
      </c>
      <c r="DOU49" s="612" t="s">
        <v>283</v>
      </c>
      <c r="DOV49" s="612" t="s">
        <v>326</v>
      </c>
      <c r="DOW49" s="612" t="s">
        <v>283</v>
      </c>
      <c r="DOX49" s="612" t="s">
        <v>326</v>
      </c>
      <c r="DOY49" s="612" t="s">
        <v>283</v>
      </c>
      <c r="DOZ49" s="612" t="s">
        <v>326</v>
      </c>
      <c r="DPA49" s="612" t="s">
        <v>283</v>
      </c>
      <c r="DPB49" s="612" t="s">
        <v>326</v>
      </c>
      <c r="DPC49" s="612" t="s">
        <v>283</v>
      </c>
      <c r="DPD49" s="612" t="s">
        <v>326</v>
      </c>
      <c r="DPE49" s="612" t="s">
        <v>283</v>
      </c>
      <c r="DPF49" s="612" t="s">
        <v>326</v>
      </c>
      <c r="DPG49" s="612" t="s">
        <v>283</v>
      </c>
      <c r="DPH49" s="612" t="s">
        <v>326</v>
      </c>
      <c r="DPI49" s="612" t="s">
        <v>283</v>
      </c>
      <c r="DPJ49" s="612" t="s">
        <v>326</v>
      </c>
      <c r="DPK49" s="612" t="s">
        <v>283</v>
      </c>
      <c r="DPL49" s="612" t="s">
        <v>326</v>
      </c>
      <c r="DPM49" s="612" t="s">
        <v>283</v>
      </c>
      <c r="DPN49" s="612" t="s">
        <v>326</v>
      </c>
      <c r="DPO49" s="612" t="s">
        <v>283</v>
      </c>
      <c r="DPP49" s="612" t="s">
        <v>326</v>
      </c>
      <c r="DPQ49" s="612" t="s">
        <v>283</v>
      </c>
      <c r="DPR49" s="612" t="s">
        <v>326</v>
      </c>
      <c r="DPS49" s="612" t="s">
        <v>283</v>
      </c>
      <c r="DPT49" s="612" t="s">
        <v>326</v>
      </c>
      <c r="DPU49" s="612" t="s">
        <v>283</v>
      </c>
      <c r="DPV49" s="612" t="s">
        <v>326</v>
      </c>
      <c r="DPW49" s="612" t="s">
        <v>283</v>
      </c>
      <c r="DPX49" s="612" t="s">
        <v>326</v>
      </c>
      <c r="DPY49" s="612" t="s">
        <v>283</v>
      </c>
      <c r="DPZ49" s="612" t="s">
        <v>326</v>
      </c>
      <c r="DQA49" s="612" t="s">
        <v>283</v>
      </c>
      <c r="DQB49" s="612" t="s">
        <v>326</v>
      </c>
      <c r="DQC49" s="612" t="s">
        <v>283</v>
      </c>
      <c r="DQD49" s="612" t="s">
        <v>326</v>
      </c>
      <c r="DQE49" s="612" t="s">
        <v>283</v>
      </c>
      <c r="DQF49" s="612" t="s">
        <v>326</v>
      </c>
      <c r="DQG49" s="612" t="s">
        <v>283</v>
      </c>
      <c r="DQH49" s="612" t="s">
        <v>326</v>
      </c>
      <c r="DQI49" s="612" t="s">
        <v>283</v>
      </c>
      <c r="DQJ49" s="612" t="s">
        <v>326</v>
      </c>
      <c r="DQK49" s="612" t="s">
        <v>283</v>
      </c>
      <c r="DQL49" s="612" t="s">
        <v>326</v>
      </c>
      <c r="DQM49" s="612" t="s">
        <v>283</v>
      </c>
      <c r="DQN49" s="612" t="s">
        <v>326</v>
      </c>
      <c r="DQO49" s="612" t="s">
        <v>283</v>
      </c>
      <c r="DQP49" s="612" t="s">
        <v>326</v>
      </c>
      <c r="DQQ49" s="612" t="s">
        <v>283</v>
      </c>
      <c r="DQR49" s="612" t="s">
        <v>326</v>
      </c>
      <c r="DQS49" s="612" t="s">
        <v>283</v>
      </c>
      <c r="DQT49" s="612" t="s">
        <v>326</v>
      </c>
      <c r="DQU49" s="612" t="s">
        <v>283</v>
      </c>
      <c r="DQV49" s="612" t="s">
        <v>326</v>
      </c>
      <c r="DQW49" s="612" t="s">
        <v>283</v>
      </c>
      <c r="DQX49" s="612" t="s">
        <v>326</v>
      </c>
      <c r="DQY49" s="612" t="s">
        <v>283</v>
      </c>
      <c r="DQZ49" s="612" t="s">
        <v>326</v>
      </c>
      <c r="DRA49" s="612" t="s">
        <v>283</v>
      </c>
      <c r="DRB49" s="612" t="s">
        <v>326</v>
      </c>
      <c r="DRC49" s="612" t="s">
        <v>283</v>
      </c>
      <c r="DRD49" s="612" t="s">
        <v>326</v>
      </c>
      <c r="DRE49" s="612" t="s">
        <v>283</v>
      </c>
      <c r="DRF49" s="612" t="s">
        <v>326</v>
      </c>
      <c r="DRG49" s="612" t="s">
        <v>283</v>
      </c>
      <c r="DRH49" s="612" t="s">
        <v>326</v>
      </c>
      <c r="DRI49" s="612" t="s">
        <v>283</v>
      </c>
      <c r="DRJ49" s="612" t="s">
        <v>326</v>
      </c>
      <c r="DRK49" s="612" t="s">
        <v>283</v>
      </c>
      <c r="DRL49" s="612" t="s">
        <v>326</v>
      </c>
      <c r="DRM49" s="612" t="s">
        <v>283</v>
      </c>
      <c r="DRN49" s="612" t="s">
        <v>326</v>
      </c>
      <c r="DRO49" s="612" t="s">
        <v>283</v>
      </c>
      <c r="DRP49" s="612" t="s">
        <v>326</v>
      </c>
      <c r="DRQ49" s="612" t="s">
        <v>283</v>
      </c>
      <c r="DRR49" s="612" t="s">
        <v>326</v>
      </c>
      <c r="DRS49" s="612" t="s">
        <v>283</v>
      </c>
      <c r="DRT49" s="612" t="s">
        <v>326</v>
      </c>
      <c r="DRU49" s="612" t="s">
        <v>283</v>
      </c>
      <c r="DRV49" s="612" t="s">
        <v>326</v>
      </c>
      <c r="DRW49" s="612" t="s">
        <v>283</v>
      </c>
      <c r="DRX49" s="612" t="s">
        <v>326</v>
      </c>
      <c r="DRY49" s="612" t="s">
        <v>283</v>
      </c>
      <c r="DRZ49" s="612" t="s">
        <v>326</v>
      </c>
      <c r="DSA49" s="612" t="s">
        <v>283</v>
      </c>
      <c r="DSB49" s="612" t="s">
        <v>326</v>
      </c>
      <c r="DSC49" s="612" t="s">
        <v>283</v>
      </c>
      <c r="DSD49" s="612" t="s">
        <v>326</v>
      </c>
      <c r="DSE49" s="612" t="s">
        <v>283</v>
      </c>
      <c r="DSF49" s="612" t="s">
        <v>326</v>
      </c>
      <c r="DSG49" s="612" t="s">
        <v>283</v>
      </c>
      <c r="DSH49" s="612" t="s">
        <v>326</v>
      </c>
      <c r="DSI49" s="612" t="s">
        <v>283</v>
      </c>
      <c r="DSJ49" s="612" t="s">
        <v>326</v>
      </c>
      <c r="DSK49" s="612" t="s">
        <v>283</v>
      </c>
      <c r="DSL49" s="612" t="s">
        <v>326</v>
      </c>
      <c r="DSM49" s="612" t="s">
        <v>283</v>
      </c>
      <c r="DSN49" s="612" t="s">
        <v>326</v>
      </c>
      <c r="DSO49" s="612" t="s">
        <v>283</v>
      </c>
      <c r="DSP49" s="612" t="s">
        <v>326</v>
      </c>
      <c r="DSQ49" s="612" t="s">
        <v>283</v>
      </c>
      <c r="DSR49" s="612" t="s">
        <v>326</v>
      </c>
      <c r="DSS49" s="612" t="s">
        <v>283</v>
      </c>
      <c r="DST49" s="612" t="s">
        <v>326</v>
      </c>
      <c r="DSU49" s="612" t="s">
        <v>283</v>
      </c>
      <c r="DSV49" s="612" t="s">
        <v>326</v>
      </c>
      <c r="DSW49" s="612" t="s">
        <v>283</v>
      </c>
      <c r="DSX49" s="612" t="s">
        <v>326</v>
      </c>
      <c r="DSY49" s="612" t="s">
        <v>283</v>
      </c>
      <c r="DSZ49" s="612" t="s">
        <v>326</v>
      </c>
      <c r="DTA49" s="612" t="s">
        <v>283</v>
      </c>
      <c r="DTB49" s="612" t="s">
        <v>326</v>
      </c>
      <c r="DTC49" s="612" t="s">
        <v>283</v>
      </c>
      <c r="DTD49" s="612" t="s">
        <v>326</v>
      </c>
      <c r="DTE49" s="612" t="s">
        <v>283</v>
      </c>
      <c r="DTF49" s="612" t="s">
        <v>326</v>
      </c>
      <c r="DTG49" s="612" t="s">
        <v>283</v>
      </c>
      <c r="DTH49" s="612" t="s">
        <v>326</v>
      </c>
      <c r="DTI49" s="612" t="s">
        <v>283</v>
      </c>
      <c r="DTJ49" s="612" t="s">
        <v>326</v>
      </c>
      <c r="DTK49" s="612" t="s">
        <v>283</v>
      </c>
      <c r="DTL49" s="612" t="s">
        <v>326</v>
      </c>
      <c r="DTM49" s="612" t="s">
        <v>283</v>
      </c>
      <c r="DTN49" s="612" t="s">
        <v>326</v>
      </c>
      <c r="DTO49" s="612" t="s">
        <v>283</v>
      </c>
      <c r="DTP49" s="612" t="s">
        <v>326</v>
      </c>
      <c r="DTQ49" s="612" t="s">
        <v>283</v>
      </c>
      <c r="DTR49" s="612" t="s">
        <v>326</v>
      </c>
      <c r="DTS49" s="612" t="s">
        <v>283</v>
      </c>
      <c r="DTT49" s="612" t="s">
        <v>326</v>
      </c>
      <c r="DTU49" s="612" t="s">
        <v>283</v>
      </c>
      <c r="DTV49" s="612" t="s">
        <v>326</v>
      </c>
      <c r="DTW49" s="612" t="s">
        <v>283</v>
      </c>
      <c r="DTX49" s="612" t="s">
        <v>326</v>
      </c>
      <c r="DTY49" s="612" t="s">
        <v>283</v>
      </c>
      <c r="DTZ49" s="612" t="s">
        <v>326</v>
      </c>
      <c r="DUA49" s="612" t="s">
        <v>283</v>
      </c>
      <c r="DUB49" s="612" t="s">
        <v>326</v>
      </c>
      <c r="DUC49" s="612" t="s">
        <v>283</v>
      </c>
      <c r="DUD49" s="612" t="s">
        <v>326</v>
      </c>
      <c r="DUE49" s="612" t="s">
        <v>283</v>
      </c>
      <c r="DUF49" s="612" t="s">
        <v>326</v>
      </c>
      <c r="DUG49" s="612" t="s">
        <v>283</v>
      </c>
      <c r="DUH49" s="612" t="s">
        <v>326</v>
      </c>
      <c r="DUI49" s="612" t="s">
        <v>283</v>
      </c>
      <c r="DUJ49" s="612" t="s">
        <v>326</v>
      </c>
      <c r="DUK49" s="612" t="s">
        <v>283</v>
      </c>
      <c r="DUL49" s="612" t="s">
        <v>326</v>
      </c>
      <c r="DUM49" s="612" t="s">
        <v>283</v>
      </c>
      <c r="DUN49" s="612" t="s">
        <v>326</v>
      </c>
      <c r="DUO49" s="612" t="s">
        <v>283</v>
      </c>
      <c r="DUP49" s="612" t="s">
        <v>326</v>
      </c>
      <c r="DUQ49" s="612" t="s">
        <v>283</v>
      </c>
      <c r="DUR49" s="612" t="s">
        <v>326</v>
      </c>
      <c r="DUS49" s="612" t="s">
        <v>283</v>
      </c>
      <c r="DUT49" s="612" t="s">
        <v>326</v>
      </c>
      <c r="DUU49" s="612" t="s">
        <v>283</v>
      </c>
      <c r="DUV49" s="612" t="s">
        <v>326</v>
      </c>
      <c r="DUW49" s="612" t="s">
        <v>283</v>
      </c>
      <c r="DUX49" s="612" t="s">
        <v>326</v>
      </c>
      <c r="DUY49" s="612" t="s">
        <v>283</v>
      </c>
      <c r="DUZ49" s="612" t="s">
        <v>326</v>
      </c>
      <c r="DVA49" s="612" t="s">
        <v>283</v>
      </c>
      <c r="DVB49" s="612" t="s">
        <v>326</v>
      </c>
      <c r="DVC49" s="612" t="s">
        <v>283</v>
      </c>
      <c r="DVD49" s="612" t="s">
        <v>326</v>
      </c>
      <c r="DVE49" s="612" t="s">
        <v>283</v>
      </c>
      <c r="DVF49" s="612" t="s">
        <v>326</v>
      </c>
      <c r="DVG49" s="612" t="s">
        <v>283</v>
      </c>
      <c r="DVH49" s="612" t="s">
        <v>326</v>
      </c>
      <c r="DVI49" s="612" t="s">
        <v>283</v>
      </c>
      <c r="DVJ49" s="612" t="s">
        <v>326</v>
      </c>
      <c r="DVK49" s="612" t="s">
        <v>283</v>
      </c>
      <c r="DVL49" s="612" t="s">
        <v>326</v>
      </c>
      <c r="DVM49" s="612" t="s">
        <v>283</v>
      </c>
      <c r="DVN49" s="612" t="s">
        <v>326</v>
      </c>
      <c r="DVO49" s="612" t="s">
        <v>283</v>
      </c>
      <c r="DVP49" s="612" t="s">
        <v>326</v>
      </c>
      <c r="DVQ49" s="612" t="s">
        <v>283</v>
      </c>
      <c r="DVR49" s="612" t="s">
        <v>326</v>
      </c>
      <c r="DVS49" s="612" t="s">
        <v>283</v>
      </c>
      <c r="DVT49" s="612" t="s">
        <v>326</v>
      </c>
      <c r="DVU49" s="612" t="s">
        <v>283</v>
      </c>
      <c r="DVV49" s="612" t="s">
        <v>326</v>
      </c>
      <c r="DVW49" s="612" t="s">
        <v>283</v>
      </c>
      <c r="DVX49" s="612" t="s">
        <v>326</v>
      </c>
      <c r="DVY49" s="612" t="s">
        <v>283</v>
      </c>
      <c r="DVZ49" s="612" t="s">
        <v>326</v>
      </c>
      <c r="DWA49" s="612" t="s">
        <v>283</v>
      </c>
      <c r="DWB49" s="612" t="s">
        <v>326</v>
      </c>
      <c r="DWC49" s="612" t="s">
        <v>283</v>
      </c>
      <c r="DWD49" s="612" t="s">
        <v>326</v>
      </c>
      <c r="DWE49" s="612" t="s">
        <v>283</v>
      </c>
      <c r="DWF49" s="612" t="s">
        <v>326</v>
      </c>
      <c r="DWG49" s="612" t="s">
        <v>283</v>
      </c>
      <c r="DWH49" s="612" t="s">
        <v>326</v>
      </c>
      <c r="DWI49" s="612" t="s">
        <v>283</v>
      </c>
      <c r="DWJ49" s="612" t="s">
        <v>326</v>
      </c>
      <c r="DWK49" s="612" t="s">
        <v>283</v>
      </c>
      <c r="DWL49" s="612" t="s">
        <v>326</v>
      </c>
      <c r="DWM49" s="612" t="s">
        <v>283</v>
      </c>
      <c r="DWN49" s="612" t="s">
        <v>326</v>
      </c>
      <c r="DWO49" s="612" t="s">
        <v>283</v>
      </c>
      <c r="DWP49" s="612" t="s">
        <v>326</v>
      </c>
      <c r="DWQ49" s="612" t="s">
        <v>283</v>
      </c>
      <c r="DWR49" s="612" t="s">
        <v>326</v>
      </c>
      <c r="DWS49" s="612" t="s">
        <v>283</v>
      </c>
      <c r="DWT49" s="612" t="s">
        <v>326</v>
      </c>
      <c r="DWU49" s="612" t="s">
        <v>283</v>
      </c>
      <c r="DWV49" s="612" t="s">
        <v>326</v>
      </c>
      <c r="DWW49" s="612" t="s">
        <v>283</v>
      </c>
      <c r="DWX49" s="612" t="s">
        <v>326</v>
      </c>
      <c r="DWY49" s="612" t="s">
        <v>283</v>
      </c>
      <c r="DWZ49" s="612" t="s">
        <v>326</v>
      </c>
      <c r="DXA49" s="612" t="s">
        <v>283</v>
      </c>
      <c r="DXB49" s="612" t="s">
        <v>326</v>
      </c>
      <c r="DXC49" s="612" t="s">
        <v>283</v>
      </c>
      <c r="DXD49" s="612" t="s">
        <v>326</v>
      </c>
      <c r="DXE49" s="612" t="s">
        <v>283</v>
      </c>
      <c r="DXF49" s="612" t="s">
        <v>326</v>
      </c>
      <c r="DXG49" s="612" t="s">
        <v>283</v>
      </c>
      <c r="DXH49" s="612" t="s">
        <v>326</v>
      </c>
      <c r="DXI49" s="612" t="s">
        <v>283</v>
      </c>
      <c r="DXJ49" s="612" t="s">
        <v>326</v>
      </c>
      <c r="DXK49" s="612" t="s">
        <v>283</v>
      </c>
      <c r="DXL49" s="612" t="s">
        <v>326</v>
      </c>
      <c r="DXM49" s="612" t="s">
        <v>283</v>
      </c>
      <c r="DXN49" s="612" t="s">
        <v>326</v>
      </c>
      <c r="DXO49" s="612" t="s">
        <v>283</v>
      </c>
      <c r="DXP49" s="612" t="s">
        <v>326</v>
      </c>
      <c r="DXQ49" s="612" t="s">
        <v>283</v>
      </c>
      <c r="DXR49" s="612" t="s">
        <v>326</v>
      </c>
      <c r="DXS49" s="612" t="s">
        <v>283</v>
      </c>
      <c r="DXT49" s="612" t="s">
        <v>326</v>
      </c>
      <c r="DXU49" s="612" t="s">
        <v>283</v>
      </c>
      <c r="DXV49" s="612" t="s">
        <v>326</v>
      </c>
      <c r="DXW49" s="612" t="s">
        <v>283</v>
      </c>
      <c r="DXX49" s="612" t="s">
        <v>326</v>
      </c>
      <c r="DXY49" s="612" t="s">
        <v>283</v>
      </c>
      <c r="DXZ49" s="612" t="s">
        <v>326</v>
      </c>
      <c r="DYA49" s="612" t="s">
        <v>283</v>
      </c>
      <c r="DYB49" s="612" t="s">
        <v>326</v>
      </c>
      <c r="DYC49" s="612" t="s">
        <v>283</v>
      </c>
      <c r="DYD49" s="612" t="s">
        <v>326</v>
      </c>
      <c r="DYE49" s="612" t="s">
        <v>283</v>
      </c>
      <c r="DYF49" s="612" t="s">
        <v>326</v>
      </c>
      <c r="DYG49" s="612" t="s">
        <v>283</v>
      </c>
      <c r="DYH49" s="612" t="s">
        <v>326</v>
      </c>
      <c r="DYI49" s="612" t="s">
        <v>283</v>
      </c>
      <c r="DYJ49" s="612" t="s">
        <v>326</v>
      </c>
      <c r="DYK49" s="612" t="s">
        <v>283</v>
      </c>
      <c r="DYL49" s="612" t="s">
        <v>326</v>
      </c>
      <c r="DYM49" s="612" t="s">
        <v>283</v>
      </c>
      <c r="DYN49" s="612" t="s">
        <v>326</v>
      </c>
      <c r="DYO49" s="612" t="s">
        <v>283</v>
      </c>
      <c r="DYP49" s="612" t="s">
        <v>326</v>
      </c>
      <c r="DYQ49" s="612" t="s">
        <v>283</v>
      </c>
      <c r="DYR49" s="612" t="s">
        <v>326</v>
      </c>
      <c r="DYS49" s="612" t="s">
        <v>283</v>
      </c>
      <c r="DYT49" s="612" t="s">
        <v>326</v>
      </c>
      <c r="DYU49" s="612" t="s">
        <v>283</v>
      </c>
      <c r="DYV49" s="612" t="s">
        <v>326</v>
      </c>
      <c r="DYW49" s="612" t="s">
        <v>283</v>
      </c>
      <c r="DYX49" s="612" t="s">
        <v>326</v>
      </c>
      <c r="DYY49" s="612" t="s">
        <v>283</v>
      </c>
      <c r="DYZ49" s="612" t="s">
        <v>326</v>
      </c>
      <c r="DZA49" s="612" t="s">
        <v>283</v>
      </c>
      <c r="DZB49" s="612" t="s">
        <v>326</v>
      </c>
      <c r="DZC49" s="612" t="s">
        <v>283</v>
      </c>
      <c r="DZD49" s="612" t="s">
        <v>326</v>
      </c>
      <c r="DZE49" s="612" t="s">
        <v>283</v>
      </c>
      <c r="DZF49" s="612" t="s">
        <v>326</v>
      </c>
      <c r="DZG49" s="612" t="s">
        <v>283</v>
      </c>
      <c r="DZH49" s="612" t="s">
        <v>326</v>
      </c>
      <c r="DZI49" s="612" t="s">
        <v>283</v>
      </c>
      <c r="DZJ49" s="612" t="s">
        <v>326</v>
      </c>
      <c r="DZK49" s="612" t="s">
        <v>283</v>
      </c>
      <c r="DZL49" s="612" t="s">
        <v>326</v>
      </c>
      <c r="DZM49" s="612" t="s">
        <v>283</v>
      </c>
      <c r="DZN49" s="612" t="s">
        <v>326</v>
      </c>
      <c r="DZO49" s="612" t="s">
        <v>283</v>
      </c>
      <c r="DZP49" s="612" t="s">
        <v>326</v>
      </c>
      <c r="DZQ49" s="612" t="s">
        <v>283</v>
      </c>
      <c r="DZR49" s="612" t="s">
        <v>326</v>
      </c>
      <c r="DZS49" s="612" t="s">
        <v>283</v>
      </c>
      <c r="DZT49" s="612" t="s">
        <v>326</v>
      </c>
      <c r="DZU49" s="612" t="s">
        <v>283</v>
      </c>
      <c r="DZV49" s="612" t="s">
        <v>326</v>
      </c>
      <c r="DZW49" s="612" t="s">
        <v>283</v>
      </c>
      <c r="DZX49" s="612" t="s">
        <v>326</v>
      </c>
      <c r="DZY49" s="612" t="s">
        <v>283</v>
      </c>
      <c r="DZZ49" s="612" t="s">
        <v>326</v>
      </c>
      <c r="EAA49" s="612" t="s">
        <v>283</v>
      </c>
      <c r="EAB49" s="612" t="s">
        <v>326</v>
      </c>
      <c r="EAC49" s="612" t="s">
        <v>283</v>
      </c>
      <c r="EAD49" s="612" t="s">
        <v>326</v>
      </c>
      <c r="EAE49" s="612" t="s">
        <v>283</v>
      </c>
      <c r="EAF49" s="612" t="s">
        <v>326</v>
      </c>
      <c r="EAG49" s="612" t="s">
        <v>283</v>
      </c>
      <c r="EAH49" s="612" t="s">
        <v>326</v>
      </c>
      <c r="EAI49" s="612" t="s">
        <v>283</v>
      </c>
      <c r="EAJ49" s="612" t="s">
        <v>326</v>
      </c>
      <c r="EAK49" s="612" t="s">
        <v>283</v>
      </c>
      <c r="EAL49" s="612" t="s">
        <v>326</v>
      </c>
      <c r="EAM49" s="612" t="s">
        <v>283</v>
      </c>
      <c r="EAN49" s="612" t="s">
        <v>326</v>
      </c>
      <c r="EAO49" s="612" t="s">
        <v>283</v>
      </c>
      <c r="EAP49" s="612" t="s">
        <v>326</v>
      </c>
      <c r="EAQ49" s="612" t="s">
        <v>283</v>
      </c>
      <c r="EAR49" s="612" t="s">
        <v>326</v>
      </c>
      <c r="EAS49" s="612" t="s">
        <v>283</v>
      </c>
      <c r="EAT49" s="612" t="s">
        <v>326</v>
      </c>
      <c r="EAU49" s="612" t="s">
        <v>283</v>
      </c>
      <c r="EAV49" s="612" t="s">
        <v>326</v>
      </c>
      <c r="EAW49" s="612" t="s">
        <v>283</v>
      </c>
      <c r="EAX49" s="612" t="s">
        <v>326</v>
      </c>
      <c r="EAY49" s="612" t="s">
        <v>283</v>
      </c>
      <c r="EAZ49" s="612" t="s">
        <v>326</v>
      </c>
      <c r="EBA49" s="612" t="s">
        <v>283</v>
      </c>
      <c r="EBB49" s="612" t="s">
        <v>326</v>
      </c>
      <c r="EBC49" s="612" t="s">
        <v>283</v>
      </c>
      <c r="EBD49" s="612" t="s">
        <v>326</v>
      </c>
      <c r="EBE49" s="612" t="s">
        <v>283</v>
      </c>
      <c r="EBF49" s="612" t="s">
        <v>326</v>
      </c>
      <c r="EBG49" s="612" t="s">
        <v>283</v>
      </c>
      <c r="EBH49" s="612" t="s">
        <v>326</v>
      </c>
      <c r="EBI49" s="612" t="s">
        <v>283</v>
      </c>
      <c r="EBJ49" s="612" t="s">
        <v>326</v>
      </c>
      <c r="EBK49" s="612" t="s">
        <v>283</v>
      </c>
      <c r="EBL49" s="612" t="s">
        <v>326</v>
      </c>
      <c r="EBM49" s="612" t="s">
        <v>283</v>
      </c>
      <c r="EBN49" s="612" t="s">
        <v>326</v>
      </c>
      <c r="EBO49" s="612" t="s">
        <v>283</v>
      </c>
      <c r="EBP49" s="612" t="s">
        <v>326</v>
      </c>
      <c r="EBQ49" s="612" t="s">
        <v>283</v>
      </c>
      <c r="EBR49" s="612" t="s">
        <v>326</v>
      </c>
      <c r="EBS49" s="612" t="s">
        <v>283</v>
      </c>
      <c r="EBT49" s="612" t="s">
        <v>326</v>
      </c>
      <c r="EBU49" s="612" t="s">
        <v>283</v>
      </c>
      <c r="EBV49" s="612" t="s">
        <v>326</v>
      </c>
      <c r="EBW49" s="612" t="s">
        <v>283</v>
      </c>
      <c r="EBX49" s="612" t="s">
        <v>326</v>
      </c>
      <c r="EBY49" s="612" t="s">
        <v>283</v>
      </c>
      <c r="EBZ49" s="612" t="s">
        <v>326</v>
      </c>
      <c r="ECA49" s="612" t="s">
        <v>283</v>
      </c>
      <c r="ECB49" s="612" t="s">
        <v>326</v>
      </c>
      <c r="ECC49" s="612" t="s">
        <v>283</v>
      </c>
      <c r="ECD49" s="612" t="s">
        <v>326</v>
      </c>
      <c r="ECE49" s="612" t="s">
        <v>283</v>
      </c>
      <c r="ECF49" s="612" t="s">
        <v>326</v>
      </c>
      <c r="ECG49" s="612" t="s">
        <v>283</v>
      </c>
      <c r="ECH49" s="612" t="s">
        <v>326</v>
      </c>
      <c r="ECI49" s="612" t="s">
        <v>283</v>
      </c>
      <c r="ECJ49" s="612" t="s">
        <v>326</v>
      </c>
      <c r="ECK49" s="612" t="s">
        <v>283</v>
      </c>
      <c r="ECL49" s="612" t="s">
        <v>326</v>
      </c>
      <c r="ECM49" s="612" t="s">
        <v>283</v>
      </c>
      <c r="ECN49" s="612" t="s">
        <v>326</v>
      </c>
      <c r="ECO49" s="612" t="s">
        <v>283</v>
      </c>
      <c r="ECP49" s="612" t="s">
        <v>326</v>
      </c>
      <c r="ECQ49" s="612" t="s">
        <v>283</v>
      </c>
      <c r="ECR49" s="612" t="s">
        <v>326</v>
      </c>
      <c r="ECS49" s="612" t="s">
        <v>283</v>
      </c>
      <c r="ECT49" s="612" t="s">
        <v>326</v>
      </c>
      <c r="ECU49" s="612" t="s">
        <v>283</v>
      </c>
      <c r="ECV49" s="612" t="s">
        <v>326</v>
      </c>
      <c r="ECW49" s="612" t="s">
        <v>283</v>
      </c>
      <c r="ECX49" s="612" t="s">
        <v>326</v>
      </c>
      <c r="ECY49" s="612" t="s">
        <v>283</v>
      </c>
      <c r="ECZ49" s="612" t="s">
        <v>326</v>
      </c>
      <c r="EDA49" s="612" t="s">
        <v>283</v>
      </c>
      <c r="EDB49" s="612" t="s">
        <v>326</v>
      </c>
      <c r="EDC49" s="612" t="s">
        <v>283</v>
      </c>
      <c r="EDD49" s="612" t="s">
        <v>326</v>
      </c>
      <c r="EDE49" s="612" t="s">
        <v>283</v>
      </c>
      <c r="EDF49" s="612" t="s">
        <v>326</v>
      </c>
      <c r="EDG49" s="612" t="s">
        <v>283</v>
      </c>
      <c r="EDH49" s="612" t="s">
        <v>326</v>
      </c>
      <c r="EDI49" s="612" t="s">
        <v>283</v>
      </c>
      <c r="EDJ49" s="612" t="s">
        <v>326</v>
      </c>
      <c r="EDK49" s="612" t="s">
        <v>283</v>
      </c>
      <c r="EDL49" s="612" t="s">
        <v>326</v>
      </c>
      <c r="EDM49" s="612" t="s">
        <v>283</v>
      </c>
      <c r="EDN49" s="612" t="s">
        <v>326</v>
      </c>
      <c r="EDO49" s="612" t="s">
        <v>283</v>
      </c>
      <c r="EDP49" s="612" t="s">
        <v>326</v>
      </c>
      <c r="EDQ49" s="612" t="s">
        <v>283</v>
      </c>
      <c r="EDR49" s="612" t="s">
        <v>326</v>
      </c>
      <c r="EDS49" s="612" t="s">
        <v>283</v>
      </c>
      <c r="EDT49" s="612" t="s">
        <v>326</v>
      </c>
      <c r="EDU49" s="612" t="s">
        <v>283</v>
      </c>
      <c r="EDV49" s="612" t="s">
        <v>326</v>
      </c>
      <c r="EDW49" s="612" t="s">
        <v>283</v>
      </c>
      <c r="EDX49" s="612" t="s">
        <v>326</v>
      </c>
      <c r="EDY49" s="612" t="s">
        <v>283</v>
      </c>
      <c r="EDZ49" s="612" t="s">
        <v>326</v>
      </c>
      <c r="EEA49" s="612" t="s">
        <v>283</v>
      </c>
      <c r="EEB49" s="612" t="s">
        <v>326</v>
      </c>
      <c r="EEC49" s="612" t="s">
        <v>283</v>
      </c>
      <c r="EED49" s="612" t="s">
        <v>326</v>
      </c>
      <c r="EEE49" s="612" t="s">
        <v>283</v>
      </c>
      <c r="EEF49" s="612" t="s">
        <v>326</v>
      </c>
      <c r="EEG49" s="612" t="s">
        <v>283</v>
      </c>
      <c r="EEH49" s="612" t="s">
        <v>326</v>
      </c>
      <c r="EEI49" s="612" t="s">
        <v>283</v>
      </c>
      <c r="EEJ49" s="612" t="s">
        <v>326</v>
      </c>
      <c r="EEK49" s="612" t="s">
        <v>283</v>
      </c>
      <c r="EEL49" s="612" t="s">
        <v>326</v>
      </c>
      <c r="EEM49" s="612" t="s">
        <v>283</v>
      </c>
      <c r="EEN49" s="612" t="s">
        <v>326</v>
      </c>
      <c r="EEO49" s="612" t="s">
        <v>283</v>
      </c>
      <c r="EEP49" s="612" t="s">
        <v>326</v>
      </c>
      <c r="EEQ49" s="612" t="s">
        <v>283</v>
      </c>
      <c r="EER49" s="612" t="s">
        <v>326</v>
      </c>
      <c r="EES49" s="612" t="s">
        <v>283</v>
      </c>
      <c r="EET49" s="612" t="s">
        <v>326</v>
      </c>
      <c r="EEU49" s="612" t="s">
        <v>283</v>
      </c>
      <c r="EEV49" s="612" t="s">
        <v>326</v>
      </c>
      <c r="EEW49" s="612" t="s">
        <v>283</v>
      </c>
      <c r="EEX49" s="612" t="s">
        <v>326</v>
      </c>
      <c r="EEY49" s="612" t="s">
        <v>283</v>
      </c>
      <c r="EEZ49" s="612" t="s">
        <v>326</v>
      </c>
      <c r="EFA49" s="612" t="s">
        <v>283</v>
      </c>
      <c r="EFB49" s="612" t="s">
        <v>326</v>
      </c>
      <c r="EFC49" s="612" t="s">
        <v>283</v>
      </c>
      <c r="EFD49" s="612" t="s">
        <v>326</v>
      </c>
      <c r="EFE49" s="612" t="s">
        <v>283</v>
      </c>
      <c r="EFF49" s="612" t="s">
        <v>326</v>
      </c>
      <c r="EFG49" s="612" t="s">
        <v>283</v>
      </c>
      <c r="EFH49" s="612" t="s">
        <v>326</v>
      </c>
      <c r="EFI49" s="612" t="s">
        <v>283</v>
      </c>
      <c r="EFJ49" s="612" t="s">
        <v>326</v>
      </c>
      <c r="EFK49" s="612" t="s">
        <v>283</v>
      </c>
      <c r="EFL49" s="612" t="s">
        <v>326</v>
      </c>
      <c r="EFM49" s="612" t="s">
        <v>283</v>
      </c>
      <c r="EFN49" s="612" t="s">
        <v>326</v>
      </c>
      <c r="EFO49" s="612" t="s">
        <v>283</v>
      </c>
      <c r="EFP49" s="612" t="s">
        <v>326</v>
      </c>
      <c r="EFQ49" s="612" t="s">
        <v>283</v>
      </c>
      <c r="EFR49" s="612" t="s">
        <v>326</v>
      </c>
      <c r="EFS49" s="612" t="s">
        <v>283</v>
      </c>
      <c r="EFT49" s="612" t="s">
        <v>326</v>
      </c>
      <c r="EFU49" s="612" t="s">
        <v>283</v>
      </c>
      <c r="EFV49" s="612" t="s">
        <v>326</v>
      </c>
      <c r="EFW49" s="612" t="s">
        <v>283</v>
      </c>
      <c r="EFX49" s="612" t="s">
        <v>326</v>
      </c>
      <c r="EFY49" s="612" t="s">
        <v>283</v>
      </c>
      <c r="EFZ49" s="612" t="s">
        <v>326</v>
      </c>
      <c r="EGA49" s="612" t="s">
        <v>283</v>
      </c>
      <c r="EGB49" s="612" t="s">
        <v>326</v>
      </c>
      <c r="EGC49" s="612" t="s">
        <v>283</v>
      </c>
      <c r="EGD49" s="612" t="s">
        <v>326</v>
      </c>
      <c r="EGE49" s="612" t="s">
        <v>283</v>
      </c>
      <c r="EGF49" s="612" t="s">
        <v>326</v>
      </c>
      <c r="EGG49" s="612" t="s">
        <v>283</v>
      </c>
      <c r="EGH49" s="612" t="s">
        <v>326</v>
      </c>
      <c r="EGI49" s="612" t="s">
        <v>283</v>
      </c>
      <c r="EGJ49" s="612" t="s">
        <v>326</v>
      </c>
      <c r="EGK49" s="612" t="s">
        <v>283</v>
      </c>
      <c r="EGL49" s="612" t="s">
        <v>326</v>
      </c>
      <c r="EGM49" s="612" t="s">
        <v>283</v>
      </c>
      <c r="EGN49" s="612" t="s">
        <v>326</v>
      </c>
      <c r="EGO49" s="612" t="s">
        <v>283</v>
      </c>
      <c r="EGP49" s="612" t="s">
        <v>326</v>
      </c>
      <c r="EGQ49" s="612" t="s">
        <v>283</v>
      </c>
      <c r="EGR49" s="612" t="s">
        <v>326</v>
      </c>
      <c r="EGS49" s="612" t="s">
        <v>283</v>
      </c>
      <c r="EGT49" s="612" t="s">
        <v>326</v>
      </c>
      <c r="EGU49" s="612" t="s">
        <v>283</v>
      </c>
      <c r="EGV49" s="612" t="s">
        <v>326</v>
      </c>
      <c r="EGW49" s="612" t="s">
        <v>283</v>
      </c>
      <c r="EGX49" s="612" t="s">
        <v>326</v>
      </c>
      <c r="EGY49" s="612" t="s">
        <v>283</v>
      </c>
      <c r="EGZ49" s="612" t="s">
        <v>326</v>
      </c>
      <c r="EHA49" s="612" t="s">
        <v>283</v>
      </c>
      <c r="EHB49" s="612" t="s">
        <v>326</v>
      </c>
      <c r="EHC49" s="612" t="s">
        <v>283</v>
      </c>
      <c r="EHD49" s="612" t="s">
        <v>326</v>
      </c>
      <c r="EHE49" s="612" t="s">
        <v>283</v>
      </c>
      <c r="EHF49" s="612" t="s">
        <v>326</v>
      </c>
      <c r="EHG49" s="612" t="s">
        <v>283</v>
      </c>
      <c r="EHH49" s="612" t="s">
        <v>326</v>
      </c>
      <c r="EHI49" s="612" t="s">
        <v>283</v>
      </c>
      <c r="EHJ49" s="612" t="s">
        <v>326</v>
      </c>
      <c r="EHK49" s="612" t="s">
        <v>283</v>
      </c>
      <c r="EHL49" s="612" t="s">
        <v>326</v>
      </c>
      <c r="EHM49" s="612" t="s">
        <v>283</v>
      </c>
      <c r="EHN49" s="612" t="s">
        <v>326</v>
      </c>
      <c r="EHO49" s="612" t="s">
        <v>283</v>
      </c>
      <c r="EHP49" s="612" t="s">
        <v>326</v>
      </c>
      <c r="EHQ49" s="612" t="s">
        <v>283</v>
      </c>
      <c r="EHR49" s="612" t="s">
        <v>326</v>
      </c>
      <c r="EHS49" s="612" t="s">
        <v>283</v>
      </c>
      <c r="EHT49" s="612" t="s">
        <v>326</v>
      </c>
      <c r="EHU49" s="612" t="s">
        <v>283</v>
      </c>
      <c r="EHV49" s="612" t="s">
        <v>326</v>
      </c>
      <c r="EHW49" s="612" t="s">
        <v>283</v>
      </c>
      <c r="EHX49" s="612" t="s">
        <v>326</v>
      </c>
      <c r="EHY49" s="612" t="s">
        <v>283</v>
      </c>
      <c r="EHZ49" s="612" t="s">
        <v>326</v>
      </c>
      <c r="EIA49" s="612" t="s">
        <v>283</v>
      </c>
      <c r="EIB49" s="612" t="s">
        <v>326</v>
      </c>
      <c r="EIC49" s="612" t="s">
        <v>283</v>
      </c>
      <c r="EID49" s="612" t="s">
        <v>326</v>
      </c>
      <c r="EIE49" s="612" t="s">
        <v>283</v>
      </c>
      <c r="EIF49" s="612" t="s">
        <v>326</v>
      </c>
      <c r="EIG49" s="612" t="s">
        <v>283</v>
      </c>
      <c r="EIH49" s="612" t="s">
        <v>326</v>
      </c>
      <c r="EII49" s="612" t="s">
        <v>283</v>
      </c>
      <c r="EIJ49" s="612" t="s">
        <v>326</v>
      </c>
      <c r="EIK49" s="612" t="s">
        <v>283</v>
      </c>
      <c r="EIL49" s="612" t="s">
        <v>326</v>
      </c>
      <c r="EIM49" s="612" t="s">
        <v>283</v>
      </c>
      <c r="EIN49" s="612" t="s">
        <v>326</v>
      </c>
      <c r="EIO49" s="612" t="s">
        <v>283</v>
      </c>
      <c r="EIP49" s="612" t="s">
        <v>326</v>
      </c>
      <c r="EIQ49" s="612" t="s">
        <v>283</v>
      </c>
      <c r="EIR49" s="612" t="s">
        <v>326</v>
      </c>
      <c r="EIS49" s="612" t="s">
        <v>283</v>
      </c>
      <c r="EIT49" s="612" t="s">
        <v>326</v>
      </c>
      <c r="EIU49" s="612" t="s">
        <v>283</v>
      </c>
      <c r="EIV49" s="612" t="s">
        <v>326</v>
      </c>
      <c r="EIW49" s="612" t="s">
        <v>283</v>
      </c>
      <c r="EIX49" s="612" t="s">
        <v>326</v>
      </c>
      <c r="EIY49" s="612" t="s">
        <v>283</v>
      </c>
      <c r="EIZ49" s="612" t="s">
        <v>326</v>
      </c>
      <c r="EJA49" s="612" t="s">
        <v>283</v>
      </c>
      <c r="EJB49" s="612" t="s">
        <v>326</v>
      </c>
      <c r="EJC49" s="612" t="s">
        <v>283</v>
      </c>
      <c r="EJD49" s="612" t="s">
        <v>326</v>
      </c>
      <c r="EJE49" s="612" t="s">
        <v>283</v>
      </c>
      <c r="EJF49" s="612" t="s">
        <v>326</v>
      </c>
      <c r="EJG49" s="612" t="s">
        <v>283</v>
      </c>
      <c r="EJH49" s="612" t="s">
        <v>326</v>
      </c>
      <c r="EJI49" s="612" t="s">
        <v>283</v>
      </c>
      <c r="EJJ49" s="612" t="s">
        <v>326</v>
      </c>
      <c r="EJK49" s="612" t="s">
        <v>283</v>
      </c>
      <c r="EJL49" s="612" t="s">
        <v>326</v>
      </c>
      <c r="EJM49" s="612" t="s">
        <v>283</v>
      </c>
      <c r="EJN49" s="612" t="s">
        <v>326</v>
      </c>
      <c r="EJO49" s="612" t="s">
        <v>283</v>
      </c>
      <c r="EJP49" s="612" t="s">
        <v>326</v>
      </c>
      <c r="EJQ49" s="612" t="s">
        <v>283</v>
      </c>
      <c r="EJR49" s="612" t="s">
        <v>326</v>
      </c>
      <c r="EJS49" s="612" t="s">
        <v>283</v>
      </c>
      <c r="EJT49" s="612" t="s">
        <v>326</v>
      </c>
      <c r="EJU49" s="612" t="s">
        <v>283</v>
      </c>
      <c r="EJV49" s="612" t="s">
        <v>326</v>
      </c>
      <c r="EJW49" s="612" t="s">
        <v>283</v>
      </c>
      <c r="EJX49" s="612" t="s">
        <v>326</v>
      </c>
      <c r="EJY49" s="612" t="s">
        <v>283</v>
      </c>
      <c r="EJZ49" s="612" t="s">
        <v>326</v>
      </c>
      <c r="EKA49" s="612" t="s">
        <v>283</v>
      </c>
      <c r="EKB49" s="612" t="s">
        <v>326</v>
      </c>
      <c r="EKC49" s="612" t="s">
        <v>283</v>
      </c>
      <c r="EKD49" s="612" t="s">
        <v>326</v>
      </c>
      <c r="EKE49" s="612" t="s">
        <v>283</v>
      </c>
      <c r="EKF49" s="612" t="s">
        <v>326</v>
      </c>
      <c r="EKG49" s="612" t="s">
        <v>283</v>
      </c>
      <c r="EKH49" s="612" t="s">
        <v>326</v>
      </c>
      <c r="EKI49" s="612" t="s">
        <v>283</v>
      </c>
      <c r="EKJ49" s="612" t="s">
        <v>326</v>
      </c>
      <c r="EKK49" s="612" t="s">
        <v>283</v>
      </c>
      <c r="EKL49" s="612" t="s">
        <v>326</v>
      </c>
      <c r="EKM49" s="612" t="s">
        <v>283</v>
      </c>
      <c r="EKN49" s="612" t="s">
        <v>326</v>
      </c>
      <c r="EKO49" s="612" t="s">
        <v>283</v>
      </c>
      <c r="EKP49" s="612" t="s">
        <v>326</v>
      </c>
      <c r="EKQ49" s="612" t="s">
        <v>283</v>
      </c>
      <c r="EKR49" s="612" t="s">
        <v>326</v>
      </c>
      <c r="EKS49" s="612" t="s">
        <v>283</v>
      </c>
      <c r="EKT49" s="612" t="s">
        <v>326</v>
      </c>
      <c r="EKU49" s="612" t="s">
        <v>283</v>
      </c>
      <c r="EKV49" s="612" t="s">
        <v>326</v>
      </c>
      <c r="EKW49" s="612" t="s">
        <v>283</v>
      </c>
      <c r="EKX49" s="612" t="s">
        <v>326</v>
      </c>
      <c r="EKY49" s="612" t="s">
        <v>283</v>
      </c>
      <c r="EKZ49" s="612" t="s">
        <v>326</v>
      </c>
      <c r="ELA49" s="612" t="s">
        <v>283</v>
      </c>
      <c r="ELB49" s="612" t="s">
        <v>326</v>
      </c>
      <c r="ELC49" s="612" t="s">
        <v>283</v>
      </c>
      <c r="ELD49" s="612" t="s">
        <v>326</v>
      </c>
      <c r="ELE49" s="612" t="s">
        <v>283</v>
      </c>
      <c r="ELF49" s="612" t="s">
        <v>326</v>
      </c>
      <c r="ELG49" s="612" t="s">
        <v>283</v>
      </c>
      <c r="ELH49" s="612" t="s">
        <v>326</v>
      </c>
      <c r="ELI49" s="612" t="s">
        <v>283</v>
      </c>
      <c r="ELJ49" s="612" t="s">
        <v>326</v>
      </c>
      <c r="ELK49" s="612" t="s">
        <v>283</v>
      </c>
      <c r="ELL49" s="612" t="s">
        <v>326</v>
      </c>
      <c r="ELM49" s="612" t="s">
        <v>283</v>
      </c>
      <c r="ELN49" s="612" t="s">
        <v>326</v>
      </c>
      <c r="ELO49" s="612" t="s">
        <v>283</v>
      </c>
      <c r="ELP49" s="612" t="s">
        <v>326</v>
      </c>
      <c r="ELQ49" s="612" t="s">
        <v>283</v>
      </c>
      <c r="ELR49" s="612" t="s">
        <v>326</v>
      </c>
      <c r="ELS49" s="612" t="s">
        <v>283</v>
      </c>
      <c r="ELT49" s="612" t="s">
        <v>326</v>
      </c>
      <c r="ELU49" s="612" t="s">
        <v>283</v>
      </c>
      <c r="ELV49" s="612" t="s">
        <v>326</v>
      </c>
      <c r="ELW49" s="612" t="s">
        <v>283</v>
      </c>
      <c r="ELX49" s="612" t="s">
        <v>326</v>
      </c>
      <c r="ELY49" s="612" t="s">
        <v>283</v>
      </c>
      <c r="ELZ49" s="612" t="s">
        <v>326</v>
      </c>
      <c r="EMA49" s="612" t="s">
        <v>283</v>
      </c>
      <c r="EMB49" s="612" t="s">
        <v>326</v>
      </c>
      <c r="EMC49" s="612" t="s">
        <v>283</v>
      </c>
      <c r="EMD49" s="612" t="s">
        <v>326</v>
      </c>
      <c r="EME49" s="612" t="s">
        <v>283</v>
      </c>
      <c r="EMF49" s="612" t="s">
        <v>326</v>
      </c>
      <c r="EMG49" s="612" t="s">
        <v>283</v>
      </c>
      <c r="EMH49" s="612" t="s">
        <v>326</v>
      </c>
      <c r="EMI49" s="612" t="s">
        <v>283</v>
      </c>
      <c r="EMJ49" s="612" t="s">
        <v>326</v>
      </c>
      <c r="EMK49" s="612" t="s">
        <v>283</v>
      </c>
      <c r="EML49" s="612" t="s">
        <v>326</v>
      </c>
      <c r="EMM49" s="612" t="s">
        <v>283</v>
      </c>
      <c r="EMN49" s="612" t="s">
        <v>326</v>
      </c>
      <c r="EMO49" s="612" t="s">
        <v>283</v>
      </c>
      <c r="EMP49" s="612" t="s">
        <v>326</v>
      </c>
      <c r="EMQ49" s="612" t="s">
        <v>283</v>
      </c>
      <c r="EMR49" s="612" t="s">
        <v>326</v>
      </c>
      <c r="EMS49" s="612" t="s">
        <v>283</v>
      </c>
      <c r="EMT49" s="612" t="s">
        <v>326</v>
      </c>
      <c r="EMU49" s="612" t="s">
        <v>283</v>
      </c>
      <c r="EMV49" s="612" t="s">
        <v>326</v>
      </c>
      <c r="EMW49" s="612" t="s">
        <v>283</v>
      </c>
      <c r="EMX49" s="612" t="s">
        <v>326</v>
      </c>
      <c r="EMY49" s="612" t="s">
        <v>283</v>
      </c>
      <c r="EMZ49" s="612" t="s">
        <v>326</v>
      </c>
      <c r="ENA49" s="612" t="s">
        <v>283</v>
      </c>
      <c r="ENB49" s="612" t="s">
        <v>326</v>
      </c>
      <c r="ENC49" s="612" t="s">
        <v>283</v>
      </c>
      <c r="END49" s="612" t="s">
        <v>326</v>
      </c>
      <c r="ENE49" s="612" t="s">
        <v>283</v>
      </c>
      <c r="ENF49" s="612" t="s">
        <v>326</v>
      </c>
      <c r="ENG49" s="612" t="s">
        <v>283</v>
      </c>
      <c r="ENH49" s="612" t="s">
        <v>326</v>
      </c>
      <c r="ENI49" s="612" t="s">
        <v>283</v>
      </c>
      <c r="ENJ49" s="612" t="s">
        <v>326</v>
      </c>
      <c r="ENK49" s="612" t="s">
        <v>283</v>
      </c>
      <c r="ENL49" s="612" t="s">
        <v>326</v>
      </c>
      <c r="ENM49" s="612" t="s">
        <v>283</v>
      </c>
      <c r="ENN49" s="612" t="s">
        <v>326</v>
      </c>
      <c r="ENO49" s="612" t="s">
        <v>283</v>
      </c>
      <c r="ENP49" s="612" t="s">
        <v>326</v>
      </c>
      <c r="ENQ49" s="612" t="s">
        <v>283</v>
      </c>
      <c r="ENR49" s="612" t="s">
        <v>326</v>
      </c>
      <c r="ENS49" s="612" t="s">
        <v>283</v>
      </c>
      <c r="ENT49" s="612" t="s">
        <v>326</v>
      </c>
      <c r="ENU49" s="612" t="s">
        <v>283</v>
      </c>
      <c r="ENV49" s="612" t="s">
        <v>326</v>
      </c>
      <c r="ENW49" s="612" t="s">
        <v>283</v>
      </c>
      <c r="ENX49" s="612" t="s">
        <v>326</v>
      </c>
      <c r="ENY49" s="612" t="s">
        <v>283</v>
      </c>
      <c r="ENZ49" s="612" t="s">
        <v>326</v>
      </c>
      <c r="EOA49" s="612" t="s">
        <v>283</v>
      </c>
      <c r="EOB49" s="612" t="s">
        <v>326</v>
      </c>
      <c r="EOC49" s="612" t="s">
        <v>283</v>
      </c>
      <c r="EOD49" s="612" t="s">
        <v>326</v>
      </c>
      <c r="EOE49" s="612" t="s">
        <v>283</v>
      </c>
      <c r="EOF49" s="612" t="s">
        <v>326</v>
      </c>
      <c r="EOG49" s="612" t="s">
        <v>283</v>
      </c>
      <c r="EOH49" s="612" t="s">
        <v>326</v>
      </c>
      <c r="EOI49" s="612" t="s">
        <v>283</v>
      </c>
      <c r="EOJ49" s="612" t="s">
        <v>326</v>
      </c>
      <c r="EOK49" s="612" t="s">
        <v>283</v>
      </c>
      <c r="EOL49" s="612" t="s">
        <v>326</v>
      </c>
      <c r="EOM49" s="612" t="s">
        <v>283</v>
      </c>
      <c r="EON49" s="612" t="s">
        <v>326</v>
      </c>
      <c r="EOO49" s="612" t="s">
        <v>283</v>
      </c>
      <c r="EOP49" s="612" t="s">
        <v>326</v>
      </c>
      <c r="EOQ49" s="612" t="s">
        <v>283</v>
      </c>
      <c r="EOR49" s="612" t="s">
        <v>326</v>
      </c>
      <c r="EOS49" s="612" t="s">
        <v>283</v>
      </c>
      <c r="EOT49" s="612" t="s">
        <v>326</v>
      </c>
      <c r="EOU49" s="612" t="s">
        <v>283</v>
      </c>
      <c r="EOV49" s="612" t="s">
        <v>326</v>
      </c>
      <c r="EOW49" s="612" t="s">
        <v>283</v>
      </c>
      <c r="EOX49" s="612" t="s">
        <v>326</v>
      </c>
      <c r="EOY49" s="612" t="s">
        <v>283</v>
      </c>
      <c r="EOZ49" s="612" t="s">
        <v>326</v>
      </c>
      <c r="EPA49" s="612" t="s">
        <v>283</v>
      </c>
      <c r="EPB49" s="612" t="s">
        <v>326</v>
      </c>
      <c r="EPC49" s="612" t="s">
        <v>283</v>
      </c>
      <c r="EPD49" s="612" t="s">
        <v>326</v>
      </c>
      <c r="EPE49" s="612" t="s">
        <v>283</v>
      </c>
      <c r="EPF49" s="612" t="s">
        <v>326</v>
      </c>
      <c r="EPG49" s="612" t="s">
        <v>283</v>
      </c>
      <c r="EPH49" s="612" t="s">
        <v>326</v>
      </c>
      <c r="EPI49" s="612" t="s">
        <v>283</v>
      </c>
      <c r="EPJ49" s="612" t="s">
        <v>326</v>
      </c>
      <c r="EPK49" s="612" t="s">
        <v>283</v>
      </c>
      <c r="EPL49" s="612" t="s">
        <v>326</v>
      </c>
      <c r="EPM49" s="612" t="s">
        <v>283</v>
      </c>
      <c r="EPN49" s="612" t="s">
        <v>326</v>
      </c>
      <c r="EPO49" s="612" t="s">
        <v>283</v>
      </c>
      <c r="EPP49" s="612" t="s">
        <v>326</v>
      </c>
      <c r="EPQ49" s="612" t="s">
        <v>283</v>
      </c>
      <c r="EPR49" s="612" t="s">
        <v>326</v>
      </c>
      <c r="EPS49" s="612" t="s">
        <v>283</v>
      </c>
      <c r="EPT49" s="612" t="s">
        <v>326</v>
      </c>
      <c r="EPU49" s="612" t="s">
        <v>283</v>
      </c>
      <c r="EPV49" s="612" t="s">
        <v>326</v>
      </c>
      <c r="EPW49" s="612" t="s">
        <v>283</v>
      </c>
      <c r="EPX49" s="612" t="s">
        <v>326</v>
      </c>
      <c r="EPY49" s="612" t="s">
        <v>283</v>
      </c>
      <c r="EPZ49" s="612" t="s">
        <v>326</v>
      </c>
      <c r="EQA49" s="612" t="s">
        <v>283</v>
      </c>
      <c r="EQB49" s="612" t="s">
        <v>326</v>
      </c>
      <c r="EQC49" s="612" t="s">
        <v>283</v>
      </c>
      <c r="EQD49" s="612" t="s">
        <v>326</v>
      </c>
      <c r="EQE49" s="612" t="s">
        <v>283</v>
      </c>
      <c r="EQF49" s="612" t="s">
        <v>326</v>
      </c>
      <c r="EQG49" s="612" t="s">
        <v>283</v>
      </c>
      <c r="EQH49" s="612" t="s">
        <v>326</v>
      </c>
      <c r="EQI49" s="612" t="s">
        <v>283</v>
      </c>
      <c r="EQJ49" s="612" t="s">
        <v>326</v>
      </c>
      <c r="EQK49" s="612" t="s">
        <v>283</v>
      </c>
      <c r="EQL49" s="612" t="s">
        <v>326</v>
      </c>
      <c r="EQM49" s="612" t="s">
        <v>283</v>
      </c>
      <c r="EQN49" s="612" t="s">
        <v>326</v>
      </c>
      <c r="EQO49" s="612" t="s">
        <v>283</v>
      </c>
      <c r="EQP49" s="612" t="s">
        <v>326</v>
      </c>
      <c r="EQQ49" s="612" t="s">
        <v>283</v>
      </c>
      <c r="EQR49" s="612" t="s">
        <v>326</v>
      </c>
      <c r="EQS49" s="612" t="s">
        <v>283</v>
      </c>
      <c r="EQT49" s="612" t="s">
        <v>326</v>
      </c>
      <c r="EQU49" s="612" t="s">
        <v>283</v>
      </c>
      <c r="EQV49" s="612" t="s">
        <v>326</v>
      </c>
      <c r="EQW49" s="612" t="s">
        <v>283</v>
      </c>
      <c r="EQX49" s="612" t="s">
        <v>326</v>
      </c>
      <c r="EQY49" s="612" t="s">
        <v>283</v>
      </c>
      <c r="EQZ49" s="612" t="s">
        <v>326</v>
      </c>
      <c r="ERA49" s="612" t="s">
        <v>283</v>
      </c>
      <c r="ERB49" s="612" t="s">
        <v>326</v>
      </c>
      <c r="ERC49" s="612" t="s">
        <v>283</v>
      </c>
      <c r="ERD49" s="612" t="s">
        <v>326</v>
      </c>
      <c r="ERE49" s="612" t="s">
        <v>283</v>
      </c>
      <c r="ERF49" s="612" t="s">
        <v>326</v>
      </c>
      <c r="ERG49" s="612" t="s">
        <v>283</v>
      </c>
      <c r="ERH49" s="612" t="s">
        <v>326</v>
      </c>
      <c r="ERI49" s="612" t="s">
        <v>283</v>
      </c>
      <c r="ERJ49" s="612" t="s">
        <v>326</v>
      </c>
      <c r="ERK49" s="612" t="s">
        <v>283</v>
      </c>
      <c r="ERL49" s="612" t="s">
        <v>326</v>
      </c>
      <c r="ERM49" s="612" t="s">
        <v>283</v>
      </c>
      <c r="ERN49" s="612" t="s">
        <v>326</v>
      </c>
      <c r="ERO49" s="612" t="s">
        <v>283</v>
      </c>
      <c r="ERP49" s="612" t="s">
        <v>326</v>
      </c>
      <c r="ERQ49" s="612" t="s">
        <v>283</v>
      </c>
      <c r="ERR49" s="612" t="s">
        <v>326</v>
      </c>
      <c r="ERS49" s="612" t="s">
        <v>283</v>
      </c>
      <c r="ERT49" s="612" t="s">
        <v>326</v>
      </c>
      <c r="ERU49" s="612" t="s">
        <v>283</v>
      </c>
      <c r="ERV49" s="612" t="s">
        <v>326</v>
      </c>
      <c r="ERW49" s="612" t="s">
        <v>283</v>
      </c>
      <c r="ERX49" s="612" t="s">
        <v>326</v>
      </c>
      <c r="ERY49" s="612" t="s">
        <v>283</v>
      </c>
      <c r="ERZ49" s="612" t="s">
        <v>326</v>
      </c>
      <c r="ESA49" s="612" t="s">
        <v>283</v>
      </c>
      <c r="ESB49" s="612" t="s">
        <v>326</v>
      </c>
      <c r="ESC49" s="612" t="s">
        <v>283</v>
      </c>
      <c r="ESD49" s="612" t="s">
        <v>326</v>
      </c>
      <c r="ESE49" s="612" t="s">
        <v>283</v>
      </c>
      <c r="ESF49" s="612" t="s">
        <v>326</v>
      </c>
      <c r="ESG49" s="612" t="s">
        <v>283</v>
      </c>
      <c r="ESH49" s="612" t="s">
        <v>326</v>
      </c>
      <c r="ESI49" s="612" t="s">
        <v>283</v>
      </c>
      <c r="ESJ49" s="612" t="s">
        <v>326</v>
      </c>
      <c r="ESK49" s="612" t="s">
        <v>283</v>
      </c>
      <c r="ESL49" s="612" t="s">
        <v>326</v>
      </c>
      <c r="ESM49" s="612" t="s">
        <v>283</v>
      </c>
      <c r="ESN49" s="612" t="s">
        <v>326</v>
      </c>
      <c r="ESO49" s="612" t="s">
        <v>283</v>
      </c>
      <c r="ESP49" s="612" t="s">
        <v>326</v>
      </c>
      <c r="ESQ49" s="612" t="s">
        <v>283</v>
      </c>
      <c r="ESR49" s="612" t="s">
        <v>326</v>
      </c>
      <c r="ESS49" s="612" t="s">
        <v>283</v>
      </c>
      <c r="EST49" s="612" t="s">
        <v>326</v>
      </c>
      <c r="ESU49" s="612" t="s">
        <v>283</v>
      </c>
      <c r="ESV49" s="612" t="s">
        <v>326</v>
      </c>
      <c r="ESW49" s="612" t="s">
        <v>283</v>
      </c>
      <c r="ESX49" s="612" t="s">
        <v>326</v>
      </c>
      <c r="ESY49" s="612" t="s">
        <v>283</v>
      </c>
      <c r="ESZ49" s="612" t="s">
        <v>326</v>
      </c>
      <c r="ETA49" s="612" t="s">
        <v>283</v>
      </c>
      <c r="ETB49" s="612" t="s">
        <v>326</v>
      </c>
      <c r="ETC49" s="612" t="s">
        <v>283</v>
      </c>
      <c r="ETD49" s="612" t="s">
        <v>326</v>
      </c>
      <c r="ETE49" s="612" t="s">
        <v>283</v>
      </c>
      <c r="ETF49" s="612" t="s">
        <v>326</v>
      </c>
      <c r="ETG49" s="612" t="s">
        <v>283</v>
      </c>
      <c r="ETH49" s="612" t="s">
        <v>326</v>
      </c>
      <c r="ETI49" s="612" t="s">
        <v>283</v>
      </c>
      <c r="ETJ49" s="612" t="s">
        <v>326</v>
      </c>
      <c r="ETK49" s="612" t="s">
        <v>283</v>
      </c>
      <c r="ETL49" s="612" t="s">
        <v>326</v>
      </c>
      <c r="ETM49" s="612" t="s">
        <v>283</v>
      </c>
      <c r="ETN49" s="612" t="s">
        <v>326</v>
      </c>
      <c r="ETO49" s="612" t="s">
        <v>283</v>
      </c>
      <c r="ETP49" s="612" t="s">
        <v>326</v>
      </c>
      <c r="ETQ49" s="612" t="s">
        <v>283</v>
      </c>
      <c r="ETR49" s="612" t="s">
        <v>326</v>
      </c>
      <c r="ETS49" s="612" t="s">
        <v>283</v>
      </c>
      <c r="ETT49" s="612" t="s">
        <v>326</v>
      </c>
      <c r="ETU49" s="612" t="s">
        <v>283</v>
      </c>
      <c r="ETV49" s="612" t="s">
        <v>326</v>
      </c>
      <c r="ETW49" s="612" t="s">
        <v>283</v>
      </c>
      <c r="ETX49" s="612" t="s">
        <v>326</v>
      </c>
      <c r="ETY49" s="612" t="s">
        <v>283</v>
      </c>
      <c r="ETZ49" s="612" t="s">
        <v>326</v>
      </c>
      <c r="EUA49" s="612" t="s">
        <v>283</v>
      </c>
      <c r="EUB49" s="612" t="s">
        <v>326</v>
      </c>
      <c r="EUC49" s="612" t="s">
        <v>283</v>
      </c>
      <c r="EUD49" s="612" t="s">
        <v>326</v>
      </c>
      <c r="EUE49" s="612" t="s">
        <v>283</v>
      </c>
      <c r="EUF49" s="612" t="s">
        <v>326</v>
      </c>
      <c r="EUG49" s="612" t="s">
        <v>283</v>
      </c>
      <c r="EUH49" s="612" t="s">
        <v>326</v>
      </c>
      <c r="EUI49" s="612" t="s">
        <v>283</v>
      </c>
      <c r="EUJ49" s="612" t="s">
        <v>326</v>
      </c>
      <c r="EUK49" s="612" t="s">
        <v>283</v>
      </c>
      <c r="EUL49" s="612" t="s">
        <v>326</v>
      </c>
      <c r="EUM49" s="612" t="s">
        <v>283</v>
      </c>
      <c r="EUN49" s="612" t="s">
        <v>326</v>
      </c>
      <c r="EUO49" s="612" t="s">
        <v>283</v>
      </c>
      <c r="EUP49" s="612" t="s">
        <v>326</v>
      </c>
      <c r="EUQ49" s="612" t="s">
        <v>283</v>
      </c>
      <c r="EUR49" s="612" t="s">
        <v>326</v>
      </c>
      <c r="EUS49" s="612" t="s">
        <v>283</v>
      </c>
      <c r="EUT49" s="612" t="s">
        <v>326</v>
      </c>
      <c r="EUU49" s="612" t="s">
        <v>283</v>
      </c>
      <c r="EUV49" s="612" t="s">
        <v>326</v>
      </c>
      <c r="EUW49" s="612" t="s">
        <v>283</v>
      </c>
      <c r="EUX49" s="612" t="s">
        <v>326</v>
      </c>
      <c r="EUY49" s="612" t="s">
        <v>283</v>
      </c>
      <c r="EUZ49" s="612" t="s">
        <v>326</v>
      </c>
      <c r="EVA49" s="612" t="s">
        <v>283</v>
      </c>
      <c r="EVB49" s="612" t="s">
        <v>326</v>
      </c>
      <c r="EVC49" s="612" t="s">
        <v>283</v>
      </c>
      <c r="EVD49" s="612" t="s">
        <v>326</v>
      </c>
      <c r="EVE49" s="612" t="s">
        <v>283</v>
      </c>
      <c r="EVF49" s="612" t="s">
        <v>326</v>
      </c>
      <c r="EVG49" s="612" t="s">
        <v>283</v>
      </c>
      <c r="EVH49" s="612" t="s">
        <v>326</v>
      </c>
      <c r="EVI49" s="612" t="s">
        <v>283</v>
      </c>
      <c r="EVJ49" s="612" t="s">
        <v>326</v>
      </c>
      <c r="EVK49" s="612" t="s">
        <v>283</v>
      </c>
      <c r="EVL49" s="612" t="s">
        <v>326</v>
      </c>
      <c r="EVM49" s="612" t="s">
        <v>283</v>
      </c>
      <c r="EVN49" s="612" t="s">
        <v>326</v>
      </c>
      <c r="EVO49" s="612" t="s">
        <v>283</v>
      </c>
      <c r="EVP49" s="612" t="s">
        <v>326</v>
      </c>
      <c r="EVQ49" s="612" t="s">
        <v>283</v>
      </c>
      <c r="EVR49" s="612" t="s">
        <v>326</v>
      </c>
      <c r="EVS49" s="612" t="s">
        <v>283</v>
      </c>
      <c r="EVT49" s="612" t="s">
        <v>326</v>
      </c>
      <c r="EVU49" s="612" t="s">
        <v>283</v>
      </c>
      <c r="EVV49" s="612" t="s">
        <v>326</v>
      </c>
      <c r="EVW49" s="612" t="s">
        <v>283</v>
      </c>
      <c r="EVX49" s="612" t="s">
        <v>326</v>
      </c>
      <c r="EVY49" s="612" t="s">
        <v>283</v>
      </c>
      <c r="EVZ49" s="612" t="s">
        <v>326</v>
      </c>
      <c r="EWA49" s="612" t="s">
        <v>283</v>
      </c>
      <c r="EWB49" s="612" t="s">
        <v>326</v>
      </c>
      <c r="EWC49" s="612" t="s">
        <v>283</v>
      </c>
      <c r="EWD49" s="612" t="s">
        <v>326</v>
      </c>
      <c r="EWE49" s="612" t="s">
        <v>283</v>
      </c>
      <c r="EWF49" s="612" t="s">
        <v>326</v>
      </c>
      <c r="EWG49" s="612" t="s">
        <v>283</v>
      </c>
      <c r="EWH49" s="612" t="s">
        <v>326</v>
      </c>
      <c r="EWI49" s="612" t="s">
        <v>283</v>
      </c>
      <c r="EWJ49" s="612" t="s">
        <v>326</v>
      </c>
      <c r="EWK49" s="612" t="s">
        <v>283</v>
      </c>
      <c r="EWL49" s="612" t="s">
        <v>326</v>
      </c>
      <c r="EWM49" s="612" t="s">
        <v>283</v>
      </c>
      <c r="EWN49" s="612" t="s">
        <v>326</v>
      </c>
      <c r="EWO49" s="612" t="s">
        <v>283</v>
      </c>
      <c r="EWP49" s="612" t="s">
        <v>326</v>
      </c>
      <c r="EWQ49" s="612" t="s">
        <v>283</v>
      </c>
      <c r="EWR49" s="612" t="s">
        <v>326</v>
      </c>
      <c r="EWS49" s="612" t="s">
        <v>283</v>
      </c>
      <c r="EWT49" s="612" t="s">
        <v>326</v>
      </c>
      <c r="EWU49" s="612" t="s">
        <v>283</v>
      </c>
      <c r="EWV49" s="612" t="s">
        <v>326</v>
      </c>
      <c r="EWW49" s="612" t="s">
        <v>283</v>
      </c>
      <c r="EWX49" s="612" t="s">
        <v>326</v>
      </c>
      <c r="EWY49" s="612" t="s">
        <v>283</v>
      </c>
      <c r="EWZ49" s="612" t="s">
        <v>326</v>
      </c>
      <c r="EXA49" s="612" t="s">
        <v>283</v>
      </c>
      <c r="EXB49" s="612" t="s">
        <v>326</v>
      </c>
      <c r="EXC49" s="612" t="s">
        <v>283</v>
      </c>
      <c r="EXD49" s="612" t="s">
        <v>326</v>
      </c>
      <c r="EXE49" s="612" t="s">
        <v>283</v>
      </c>
      <c r="EXF49" s="612" t="s">
        <v>326</v>
      </c>
      <c r="EXG49" s="612" t="s">
        <v>283</v>
      </c>
      <c r="EXH49" s="612" t="s">
        <v>326</v>
      </c>
      <c r="EXI49" s="612" t="s">
        <v>283</v>
      </c>
      <c r="EXJ49" s="612" t="s">
        <v>326</v>
      </c>
      <c r="EXK49" s="612" t="s">
        <v>283</v>
      </c>
      <c r="EXL49" s="612" t="s">
        <v>326</v>
      </c>
      <c r="EXM49" s="612" t="s">
        <v>283</v>
      </c>
      <c r="EXN49" s="612" t="s">
        <v>326</v>
      </c>
      <c r="EXO49" s="612" t="s">
        <v>283</v>
      </c>
      <c r="EXP49" s="612" t="s">
        <v>326</v>
      </c>
      <c r="EXQ49" s="612" t="s">
        <v>283</v>
      </c>
      <c r="EXR49" s="612" t="s">
        <v>326</v>
      </c>
      <c r="EXS49" s="612" t="s">
        <v>283</v>
      </c>
      <c r="EXT49" s="612" t="s">
        <v>326</v>
      </c>
      <c r="EXU49" s="612" t="s">
        <v>283</v>
      </c>
      <c r="EXV49" s="612" t="s">
        <v>326</v>
      </c>
      <c r="EXW49" s="612" t="s">
        <v>283</v>
      </c>
      <c r="EXX49" s="612" t="s">
        <v>326</v>
      </c>
      <c r="EXY49" s="612" t="s">
        <v>283</v>
      </c>
      <c r="EXZ49" s="612" t="s">
        <v>326</v>
      </c>
      <c r="EYA49" s="612" t="s">
        <v>283</v>
      </c>
      <c r="EYB49" s="612" t="s">
        <v>326</v>
      </c>
      <c r="EYC49" s="612" t="s">
        <v>283</v>
      </c>
      <c r="EYD49" s="612" t="s">
        <v>326</v>
      </c>
      <c r="EYE49" s="612" t="s">
        <v>283</v>
      </c>
      <c r="EYF49" s="612" t="s">
        <v>326</v>
      </c>
      <c r="EYG49" s="612" t="s">
        <v>283</v>
      </c>
      <c r="EYH49" s="612" t="s">
        <v>326</v>
      </c>
      <c r="EYI49" s="612" t="s">
        <v>283</v>
      </c>
      <c r="EYJ49" s="612" t="s">
        <v>326</v>
      </c>
      <c r="EYK49" s="612" t="s">
        <v>283</v>
      </c>
      <c r="EYL49" s="612" t="s">
        <v>326</v>
      </c>
      <c r="EYM49" s="612" t="s">
        <v>283</v>
      </c>
      <c r="EYN49" s="612" t="s">
        <v>326</v>
      </c>
      <c r="EYO49" s="612" t="s">
        <v>283</v>
      </c>
      <c r="EYP49" s="612" t="s">
        <v>326</v>
      </c>
      <c r="EYQ49" s="612" t="s">
        <v>283</v>
      </c>
      <c r="EYR49" s="612" t="s">
        <v>326</v>
      </c>
      <c r="EYS49" s="612" t="s">
        <v>283</v>
      </c>
      <c r="EYT49" s="612" t="s">
        <v>326</v>
      </c>
      <c r="EYU49" s="612" t="s">
        <v>283</v>
      </c>
      <c r="EYV49" s="612" t="s">
        <v>326</v>
      </c>
      <c r="EYW49" s="612" t="s">
        <v>283</v>
      </c>
      <c r="EYX49" s="612" t="s">
        <v>326</v>
      </c>
      <c r="EYY49" s="612" t="s">
        <v>283</v>
      </c>
      <c r="EYZ49" s="612" t="s">
        <v>326</v>
      </c>
      <c r="EZA49" s="612" t="s">
        <v>283</v>
      </c>
      <c r="EZB49" s="612" t="s">
        <v>326</v>
      </c>
      <c r="EZC49" s="612" t="s">
        <v>283</v>
      </c>
      <c r="EZD49" s="612" t="s">
        <v>326</v>
      </c>
      <c r="EZE49" s="612" t="s">
        <v>283</v>
      </c>
      <c r="EZF49" s="612" t="s">
        <v>326</v>
      </c>
      <c r="EZG49" s="612" t="s">
        <v>283</v>
      </c>
      <c r="EZH49" s="612" t="s">
        <v>326</v>
      </c>
      <c r="EZI49" s="612" t="s">
        <v>283</v>
      </c>
      <c r="EZJ49" s="612" t="s">
        <v>326</v>
      </c>
      <c r="EZK49" s="612" t="s">
        <v>283</v>
      </c>
      <c r="EZL49" s="612" t="s">
        <v>326</v>
      </c>
      <c r="EZM49" s="612" t="s">
        <v>283</v>
      </c>
      <c r="EZN49" s="612" t="s">
        <v>326</v>
      </c>
      <c r="EZO49" s="612" t="s">
        <v>283</v>
      </c>
      <c r="EZP49" s="612" t="s">
        <v>326</v>
      </c>
      <c r="EZQ49" s="612" t="s">
        <v>283</v>
      </c>
      <c r="EZR49" s="612" t="s">
        <v>326</v>
      </c>
      <c r="EZS49" s="612" t="s">
        <v>283</v>
      </c>
      <c r="EZT49" s="612" t="s">
        <v>326</v>
      </c>
      <c r="EZU49" s="612" t="s">
        <v>283</v>
      </c>
      <c r="EZV49" s="612" t="s">
        <v>326</v>
      </c>
      <c r="EZW49" s="612" t="s">
        <v>283</v>
      </c>
      <c r="EZX49" s="612" t="s">
        <v>326</v>
      </c>
      <c r="EZY49" s="612" t="s">
        <v>283</v>
      </c>
      <c r="EZZ49" s="612" t="s">
        <v>326</v>
      </c>
      <c r="FAA49" s="612" t="s">
        <v>283</v>
      </c>
      <c r="FAB49" s="612" t="s">
        <v>326</v>
      </c>
      <c r="FAC49" s="612" t="s">
        <v>283</v>
      </c>
      <c r="FAD49" s="612" t="s">
        <v>326</v>
      </c>
      <c r="FAE49" s="612" t="s">
        <v>283</v>
      </c>
      <c r="FAF49" s="612" t="s">
        <v>326</v>
      </c>
      <c r="FAG49" s="612" t="s">
        <v>283</v>
      </c>
      <c r="FAH49" s="612" t="s">
        <v>326</v>
      </c>
      <c r="FAI49" s="612" t="s">
        <v>283</v>
      </c>
      <c r="FAJ49" s="612" t="s">
        <v>326</v>
      </c>
      <c r="FAK49" s="612" t="s">
        <v>283</v>
      </c>
      <c r="FAL49" s="612" t="s">
        <v>326</v>
      </c>
      <c r="FAM49" s="612" t="s">
        <v>283</v>
      </c>
      <c r="FAN49" s="612" t="s">
        <v>326</v>
      </c>
      <c r="FAO49" s="612" t="s">
        <v>283</v>
      </c>
      <c r="FAP49" s="612" t="s">
        <v>326</v>
      </c>
      <c r="FAQ49" s="612" t="s">
        <v>283</v>
      </c>
      <c r="FAR49" s="612" t="s">
        <v>326</v>
      </c>
      <c r="FAS49" s="612" t="s">
        <v>283</v>
      </c>
      <c r="FAT49" s="612" t="s">
        <v>326</v>
      </c>
      <c r="FAU49" s="612" t="s">
        <v>283</v>
      </c>
      <c r="FAV49" s="612" t="s">
        <v>326</v>
      </c>
      <c r="FAW49" s="612" t="s">
        <v>283</v>
      </c>
      <c r="FAX49" s="612" t="s">
        <v>326</v>
      </c>
      <c r="FAY49" s="612" t="s">
        <v>283</v>
      </c>
      <c r="FAZ49" s="612" t="s">
        <v>326</v>
      </c>
      <c r="FBA49" s="612" t="s">
        <v>283</v>
      </c>
      <c r="FBB49" s="612" t="s">
        <v>326</v>
      </c>
      <c r="FBC49" s="612" t="s">
        <v>283</v>
      </c>
      <c r="FBD49" s="612" t="s">
        <v>326</v>
      </c>
      <c r="FBE49" s="612" t="s">
        <v>283</v>
      </c>
      <c r="FBF49" s="612" t="s">
        <v>326</v>
      </c>
      <c r="FBG49" s="612" t="s">
        <v>283</v>
      </c>
      <c r="FBH49" s="612" t="s">
        <v>326</v>
      </c>
      <c r="FBI49" s="612" t="s">
        <v>283</v>
      </c>
      <c r="FBJ49" s="612" t="s">
        <v>326</v>
      </c>
      <c r="FBK49" s="612" t="s">
        <v>283</v>
      </c>
      <c r="FBL49" s="612" t="s">
        <v>326</v>
      </c>
      <c r="FBM49" s="612" t="s">
        <v>283</v>
      </c>
      <c r="FBN49" s="612" t="s">
        <v>326</v>
      </c>
      <c r="FBO49" s="612" t="s">
        <v>283</v>
      </c>
      <c r="FBP49" s="612" t="s">
        <v>326</v>
      </c>
      <c r="FBQ49" s="612" t="s">
        <v>283</v>
      </c>
      <c r="FBR49" s="612" t="s">
        <v>326</v>
      </c>
      <c r="FBS49" s="612" t="s">
        <v>283</v>
      </c>
      <c r="FBT49" s="612" t="s">
        <v>326</v>
      </c>
      <c r="FBU49" s="612" t="s">
        <v>283</v>
      </c>
      <c r="FBV49" s="612" t="s">
        <v>326</v>
      </c>
      <c r="FBW49" s="612" t="s">
        <v>283</v>
      </c>
      <c r="FBX49" s="612" t="s">
        <v>326</v>
      </c>
      <c r="FBY49" s="612" t="s">
        <v>283</v>
      </c>
      <c r="FBZ49" s="612" t="s">
        <v>326</v>
      </c>
      <c r="FCA49" s="612" t="s">
        <v>283</v>
      </c>
      <c r="FCB49" s="612" t="s">
        <v>326</v>
      </c>
      <c r="FCC49" s="612" t="s">
        <v>283</v>
      </c>
      <c r="FCD49" s="612" t="s">
        <v>326</v>
      </c>
      <c r="FCE49" s="612" t="s">
        <v>283</v>
      </c>
      <c r="FCF49" s="612" t="s">
        <v>326</v>
      </c>
      <c r="FCG49" s="612" t="s">
        <v>283</v>
      </c>
      <c r="FCH49" s="612" t="s">
        <v>326</v>
      </c>
      <c r="FCI49" s="612" t="s">
        <v>283</v>
      </c>
      <c r="FCJ49" s="612" t="s">
        <v>326</v>
      </c>
      <c r="FCK49" s="612" t="s">
        <v>283</v>
      </c>
      <c r="FCL49" s="612" t="s">
        <v>326</v>
      </c>
      <c r="FCM49" s="612" t="s">
        <v>283</v>
      </c>
      <c r="FCN49" s="612" t="s">
        <v>326</v>
      </c>
      <c r="FCO49" s="612" t="s">
        <v>283</v>
      </c>
      <c r="FCP49" s="612" t="s">
        <v>326</v>
      </c>
      <c r="FCQ49" s="612" t="s">
        <v>283</v>
      </c>
      <c r="FCR49" s="612" t="s">
        <v>326</v>
      </c>
      <c r="FCS49" s="612" t="s">
        <v>283</v>
      </c>
      <c r="FCT49" s="612" t="s">
        <v>326</v>
      </c>
      <c r="FCU49" s="612" t="s">
        <v>283</v>
      </c>
      <c r="FCV49" s="612" t="s">
        <v>326</v>
      </c>
      <c r="FCW49" s="612" t="s">
        <v>283</v>
      </c>
      <c r="FCX49" s="612" t="s">
        <v>326</v>
      </c>
      <c r="FCY49" s="612" t="s">
        <v>283</v>
      </c>
      <c r="FCZ49" s="612" t="s">
        <v>326</v>
      </c>
      <c r="FDA49" s="612" t="s">
        <v>283</v>
      </c>
      <c r="FDB49" s="612" t="s">
        <v>326</v>
      </c>
      <c r="FDC49" s="612" t="s">
        <v>283</v>
      </c>
      <c r="FDD49" s="612" t="s">
        <v>326</v>
      </c>
      <c r="FDE49" s="612" t="s">
        <v>283</v>
      </c>
      <c r="FDF49" s="612" t="s">
        <v>326</v>
      </c>
      <c r="FDG49" s="612" t="s">
        <v>283</v>
      </c>
      <c r="FDH49" s="612" t="s">
        <v>326</v>
      </c>
      <c r="FDI49" s="612" t="s">
        <v>283</v>
      </c>
      <c r="FDJ49" s="612" t="s">
        <v>326</v>
      </c>
      <c r="FDK49" s="612" t="s">
        <v>283</v>
      </c>
      <c r="FDL49" s="612" t="s">
        <v>326</v>
      </c>
      <c r="FDM49" s="612" t="s">
        <v>283</v>
      </c>
      <c r="FDN49" s="612" t="s">
        <v>326</v>
      </c>
      <c r="FDO49" s="612" t="s">
        <v>283</v>
      </c>
      <c r="FDP49" s="612" t="s">
        <v>326</v>
      </c>
      <c r="FDQ49" s="612" t="s">
        <v>283</v>
      </c>
      <c r="FDR49" s="612" t="s">
        <v>326</v>
      </c>
      <c r="FDS49" s="612" t="s">
        <v>283</v>
      </c>
      <c r="FDT49" s="612" t="s">
        <v>326</v>
      </c>
      <c r="FDU49" s="612" t="s">
        <v>283</v>
      </c>
      <c r="FDV49" s="612" t="s">
        <v>326</v>
      </c>
      <c r="FDW49" s="612" t="s">
        <v>283</v>
      </c>
      <c r="FDX49" s="612" t="s">
        <v>326</v>
      </c>
      <c r="FDY49" s="612" t="s">
        <v>283</v>
      </c>
      <c r="FDZ49" s="612" t="s">
        <v>326</v>
      </c>
      <c r="FEA49" s="612" t="s">
        <v>283</v>
      </c>
      <c r="FEB49" s="612" t="s">
        <v>326</v>
      </c>
      <c r="FEC49" s="612" t="s">
        <v>283</v>
      </c>
      <c r="FED49" s="612" t="s">
        <v>326</v>
      </c>
      <c r="FEE49" s="612" t="s">
        <v>283</v>
      </c>
      <c r="FEF49" s="612" t="s">
        <v>326</v>
      </c>
      <c r="FEG49" s="612" t="s">
        <v>283</v>
      </c>
      <c r="FEH49" s="612" t="s">
        <v>326</v>
      </c>
      <c r="FEI49" s="612" t="s">
        <v>283</v>
      </c>
      <c r="FEJ49" s="612" t="s">
        <v>326</v>
      </c>
      <c r="FEK49" s="612" t="s">
        <v>283</v>
      </c>
      <c r="FEL49" s="612" t="s">
        <v>326</v>
      </c>
      <c r="FEM49" s="612" t="s">
        <v>283</v>
      </c>
      <c r="FEN49" s="612" t="s">
        <v>326</v>
      </c>
      <c r="FEO49" s="612" t="s">
        <v>283</v>
      </c>
      <c r="FEP49" s="612" t="s">
        <v>326</v>
      </c>
      <c r="FEQ49" s="612" t="s">
        <v>283</v>
      </c>
      <c r="FER49" s="612" t="s">
        <v>326</v>
      </c>
      <c r="FES49" s="612" t="s">
        <v>283</v>
      </c>
      <c r="FET49" s="612" t="s">
        <v>326</v>
      </c>
      <c r="FEU49" s="612" t="s">
        <v>283</v>
      </c>
      <c r="FEV49" s="612" t="s">
        <v>326</v>
      </c>
      <c r="FEW49" s="612" t="s">
        <v>283</v>
      </c>
      <c r="FEX49" s="612" t="s">
        <v>326</v>
      </c>
      <c r="FEY49" s="612" t="s">
        <v>283</v>
      </c>
      <c r="FEZ49" s="612" t="s">
        <v>326</v>
      </c>
      <c r="FFA49" s="612" t="s">
        <v>283</v>
      </c>
      <c r="FFB49" s="612" t="s">
        <v>326</v>
      </c>
      <c r="FFC49" s="612" t="s">
        <v>283</v>
      </c>
      <c r="FFD49" s="612" t="s">
        <v>326</v>
      </c>
      <c r="FFE49" s="612" t="s">
        <v>283</v>
      </c>
      <c r="FFF49" s="612" t="s">
        <v>326</v>
      </c>
      <c r="FFG49" s="612" t="s">
        <v>283</v>
      </c>
      <c r="FFH49" s="612" t="s">
        <v>326</v>
      </c>
      <c r="FFI49" s="612" t="s">
        <v>283</v>
      </c>
      <c r="FFJ49" s="612" t="s">
        <v>326</v>
      </c>
      <c r="FFK49" s="612" t="s">
        <v>283</v>
      </c>
      <c r="FFL49" s="612" t="s">
        <v>326</v>
      </c>
      <c r="FFM49" s="612" t="s">
        <v>283</v>
      </c>
      <c r="FFN49" s="612" t="s">
        <v>326</v>
      </c>
      <c r="FFO49" s="612" t="s">
        <v>283</v>
      </c>
      <c r="FFP49" s="612" t="s">
        <v>326</v>
      </c>
      <c r="FFQ49" s="612" t="s">
        <v>283</v>
      </c>
      <c r="FFR49" s="612" t="s">
        <v>326</v>
      </c>
      <c r="FFS49" s="612" t="s">
        <v>283</v>
      </c>
      <c r="FFT49" s="612" t="s">
        <v>326</v>
      </c>
      <c r="FFU49" s="612" t="s">
        <v>283</v>
      </c>
      <c r="FFV49" s="612" t="s">
        <v>326</v>
      </c>
      <c r="FFW49" s="612" t="s">
        <v>283</v>
      </c>
      <c r="FFX49" s="612" t="s">
        <v>326</v>
      </c>
      <c r="FFY49" s="612" t="s">
        <v>283</v>
      </c>
      <c r="FFZ49" s="612" t="s">
        <v>326</v>
      </c>
      <c r="FGA49" s="612" t="s">
        <v>283</v>
      </c>
      <c r="FGB49" s="612" t="s">
        <v>326</v>
      </c>
      <c r="FGC49" s="612" t="s">
        <v>283</v>
      </c>
      <c r="FGD49" s="612" t="s">
        <v>326</v>
      </c>
      <c r="FGE49" s="612" t="s">
        <v>283</v>
      </c>
      <c r="FGF49" s="612" t="s">
        <v>326</v>
      </c>
      <c r="FGG49" s="612" t="s">
        <v>283</v>
      </c>
      <c r="FGH49" s="612" t="s">
        <v>326</v>
      </c>
      <c r="FGI49" s="612" t="s">
        <v>283</v>
      </c>
      <c r="FGJ49" s="612" t="s">
        <v>326</v>
      </c>
      <c r="FGK49" s="612" t="s">
        <v>283</v>
      </c>
      <c r="FGL49" s="612" t="s">
        <v>326</v>
      </c>
      <c r="FGM49" s="612" t="s">
        <v>283</v>
      </c>
      <c r="FGN49" s="612" t="s">
        <v>326</v>
      </c>
      <c r="FGO49" s="612" t="s">
        <v>283</v>
      </c>
      <c r="FGP49" s="612" t="s">
        <v>326</v>
      </c>
      <c r="FGQ49" s="612" t="s">
        <v>283</v>
      </c>
      <c r="FGR49" s="612" t="s">
        <v>326</v>
      </c>
      <c r="FGS49" s="612" t="s">
        <v>283</v>
      </c>
      <c r="FGT49" s="612" t="s">
        <v>326</v>
      </c>
      <c r="FGU49" s="612" t="s">
        <v>283</v>
      </c>
      <c r="FGV49" s="612" t="s">
        <v>326</v>
      </c>
      <c r="FGW49" s="612" t="s">
        <v>283</v>
      </c>
      <c r="FGX49" s="612" t="s">
        <v>326</v>
      </c>
      <c r="FGY49" s="612" t="s">
        <v>283</v>
      </c>
      <c r="FGZ49" s="612" t="s">
        <v>326</v>
      </c>
      <c r="FHA49" s="612" t="s">
        <v>283</v>
      </c>
      <c r="FHB49" s="612" t="s">
        <v>326</v>
      </c>
      <c r="FHC49" s="612" t="s">
        <v>283</v>
      </c>
      <c r="FHD49" s="612" t="s">
        <v>326</v>
      </c>
      <c r="FHE49" s="612" t="s">
        <v>283</v>
      </c>
      <c r="FHF49" s="612" t="s">
        <v>326</v>
      </c>
      <c r="FHG49" s="612" t="s">
        <v>283</v>
      </c>
      <c r="FHH49" s="612" t="s">
        <v>326</v>
      </c>
      <c r="FHI49" s="612" t="s">
        <v>283</v>
      </c>
      <c r="FHJ49" s="612" t="s">
        <v>326</v>
      </c>
      <c r="FHK49" s="612" t="s">
        <v>283</v>
      </c>
      <c r="FHL49" s="612" t="s">
        <v>326</v>
      </c>
      <c r="FHM49" s="612" t="s">
        <v>283</v>
      </c>
      <c r="FHN49" s="612" t="s">
        <v>326</v>
      </c>
      <c r="FHO49" s="612" t="s">
        <v>283</v>
      </c>
      <c r="FHP49" s="612" t="s">
        <v>326</v>
      </c>
      <c r="FHQ49" s="612" t="s">
        <v>283</v>
      </c>
      <c r="FHR49" s="612" t="s">
        <v>326</v>
      </c>
      <c r="FHS49" s="612" t="s">
        <v>283</v>
      </c>
      <c r="FHT49" s="612" t="s">
        <v>326</v>
      </c>
      <c r="FHU49" s="612" t="s">
        <v>283</v>
      </c>
      <c r="FHV49" s="612" t="s">
        <v>326</v>
      </c>
      <c r="FHW49" s="612" t="s">
        <v>283</v>
      </c>
      <c r="FHX49" s="612" t="s">
        <v>326</v>
      </c>
      <c r="FHY49" s="612" t="s">
        <v>283</v>
      </c>
      <c r="FHZ49" s="612" t="s">
        <v>326</v>
      </c>
      <c r="FIA49" s="612" t="s">
        <v>283</v>
      </c>
      <c r="FIB49" s="612" t="s">
        <v>326</v>
      </c>
      <c r="FIC49" s="612" t="s">
        <v>283</v>
      </c>
      <c r="FID49" s="612" t="s">
        <v>326</v>
      </c>
      <c r="FIE49" s="612" t="s">
        <v>283</v>
      </c>
      <c r="FIF49" s="612" t="s">
        <v>326</v>
      </c>
      <c r="FIG49" s="612" t="s">
        <v>283</v>
      </c>
      <c r="FIH49" s="612" t="s">
        <v>326</v>
      </c>
      <c r="FII49" s="612" t="s">
        <v>283</v>
      </c>
      <c r="FIJ49" s="612" t="s">
        <v>326</v>
      </c>
      <c r="FIK49" s="612" t="s">
        <v>283</v>
      </c>
      <c r="FIL49" s="612" t="s">
        <v>326</v>
      </c>
      <c r="FIM49" s="612" t="s">
        <v>283</v>
      </c>
      <c r="FIN49" s="612" t="s">
        <v>326</v>
      </c>
      <c r="FIO49" s="612" t="s">
        <v>283</v>
      </c>
      <c r="FIP49" s="612" t="s">
        <v>326</v>
      </c>
      <c r="FIQ49" s="612" t="s">
        <v>283</v>
      </c>
      <c r="FIR49" s="612" t="s">
        <v>326</v>
      </c>
      <c r="FIS49" s="612" t="s">
        <v>283</v>
      </c>
      <c r="FIT49" s="612" t="s">
        <v>326</v>
      </c>
      <c r="FIU49" s="612" t="s">
        <v>283</v>
      </c>
      <c r="FIV49" s="612" t="s">
        <v>326</v>
      </c>
      <c r="FIW49" s="612" t="s">
        <v>283</v>
      </c>
      <c r="FIX49" s="612" t="s">
        <v>326</v>
      </c>
      <c r="FIY49" s="612" t="s">
        <v>283</v>
      </c>
      <c r="FIZ49" s="612" t="s">
        <v>326</v>
      </c>
      <c r="FJA49" s="612" t="s">
        <v>283</v>
      </c>
      <c r="FJB49" s="612" t="s">
        <v>326</v>
      </c>
      <c r="FJC49" s="612" t="s">
        <v>283</v>
      </c>
      <c r="FJD49" s="612" t="s">
        <v>326</v>
      </c>
      <c r="FJE49" s="612" t="s">
        <v>283</v>
      </c>
      <c r="FJF49" s="612" t="s">
        <v>326</v>
      </c>
      <c r="FJG49" s="612" t="s">
        <v>283</v>
      </c>
      <c r="FJH49" s="612" t="s">
        <v>326</v>
      </c>
      <c r="FJI49" s="612" t="s">
        <v>283</v>
      </c>
      <c r="FJJ49" s="612" t="s">
        <v>326</v>
      </c>
      <c r="FJK49" s="612" t="s">
        <v>283</v>
      </c>
      <c r="FJL49" s="612" t="s">
        <v>326</v>
      </c>
      <c r="FJM49" s="612" t="s">
        <v>283</v>
      </c>
      <c r="FJN49" s="612" t="s">
        <v>326</v>
      </c>
      <c r="FJO49" s="612" t="s">
        <v>283</v>
      </c>
      <c r="FJP49" s="612" t="s">
        <v>326</v>
      </c>
      <c r="FJQ49" s="612" t="s">
        <v>283</v>
      </c>
      <c r="FJR49" s="612" t="s">
        <v>326</v>
      </c>
      <c r="FJS49" s="612" t="s">
        <v>283</v>
      </c>
      <c r="FJT49" s="612" t="s">
        <v>326</v>
      </c>
      <c r="FJU49" s="612" t="s">
        <v>283</v>
      </c>
      <c r="FJV49" s="612" t="s">
        <v>326</v>
      </c>
      <c r="FJW49" s="612" t="s">
        <v>283</v>
      </c>
      <c r="FJX49" s="612" t="s">
        <v>326</v>
      </c>
      <c r="FJY49" s="612" t="s">
        <v>283</v>
      </c>
      <c r="FJZ49" s="612" t="s">
        <v>326</v>
      </c>
      <c r="FKA49" s="612" t="s">
        <v>283</v>
      </c>
      <c r="FKB49" s="612" t="s">
        <v>326</v>
      </c>
      <c r="FKC49" s="612" t="s">
        <v>283</v>
      </c>
      <c r="FKD49" s="612" t="s">
        <v>326</v>
      </c>
      <c r="FKE49" s="612" t="s">
        <v>283</v>
      </c>
      <c r="FKF49" s="612" t="s">
        <v>326</v>
      </c>
      <c r="FKG49" s="612" t="s">
        <v>283</v>
      </c>
      <c r="FKH49" s="612" t="s">
        <v>326</v>
      </c>
      <c r="FKI49" s="612" t="s">
        <v>283</v>
      </c>
      <c r="FKJ49" s="612" t="s">
        <v>326</v>
      </c>
      <c r="FKK49" s="612" t="s">
        <v>283</v>
      </c>
      <c r="FKL49" s="612" t="s">
        <v>326</v>
      </c>
      <c r="FKM49" s="612" t="s">
        <v>283</v>
      </c>
      <c r="FKN49" s="612" t="s">
        <v>326</v>
      </c>
      <c r="FKO49" s="612" t="s">
        <v>283</v>
      </c>
      <c r="FKP49" s="612" t="s">
        <v>326</v>
      </c>
      <c r="FKQ49" s="612" t="s">
        <v>283</v>
      </c>
      <c r="FKR49" s="612" t="s">
        <v>326</v>
      </c>
      <c r="FKS49" s="612" t="s">
        <v>283</v>
      </c>
      <c r="FKT49" s="612" t="s">
        <v>326</v>
      </c>
      <c r="FKU49" s="612" t="s">
        <v>283</v>
      </c>
      <c r="FKV49" s="612" t="s">
        <v>326</v>
      </c>
      <c r="FKW49" s="612" t="s">
        <v>283</v>
      </c>
      <c r="FKX49" s="612" t="s">
        <v>326</v>
      </c>
      <c r="FKY49" s="612" t="s">
        <v>283</v>
      </c>
      <c r="FKZ49" s="612" t="s">
        <v>326</v>
      </c>
      <c r="FLA49" s="612" t="s">
        <v>283</v>
      </c>
      <c r="FLB49" s="612" t="s">
        <v>326</v>
      </c>
      <c r="FLC49" s="612" t="s">
        <v>283</v>
      </c>
      <c r="FLD49" s="612" t="s">
        <v>326</v>
      </c>
      <c r="FLE49" s="612" t="s">
        <v>283</v>
      </c>
      <c r="FLF49" s="612" t="s">
        <v>326</v>
      </c>
      <c r="FLG49" s="612" t="s">
        <v>283</v>
      </c>
      <c r="FLH49" s="612" t="s">
        <v>326</v>
      </c>
      <c r="FLI49" s="612" t="s">
        <v>283</v>
      </c>
      <c r="FLJ49" s="612" t="s">
        <v>326</v>
      </c>
      <c r="FLK49" s="612" t="s">
        <v>283</v>
      </c>
      <c r="FLL49" s="612" t="s">
        <v>326</v>
      </c>
      <c r="FLM49" s="612" t="s">
        <v>283</v>
      </c>
      <c r="FLN49" s="612" t="s">
        <v>326</v>
      </c>
      <c r="FLO49" s="612" t="s">
        <v>283</v>
      </c>
      <c r="FLP49" s="612" t="s">
        <v>326</v>
      </c>
      <c r="FLQ49" s="612" t="s">
        <v>283</v>
      </c>
      <c r="FLR49" s="612" t="s">
        <v>326</v>
      </c>
      <c r="FLS49" s="612" t="s">
        <v>283</v>
      </c>
      <c r="FLT49" s="612" t="s">
        <v>326</v>
      </c>
      <c r="FLU49" s="612" t="s">
        <v>283</v>
      </c>
      <c r="FLV49" s="612" t="s">
        <v>326</v>
      </c>
      <c r="FLW49" s="612" t="s">
        <v>283</v>
      </c>
      <c r="FLX49" s="612" t="s">
        <v>326</v>
      </c>
      <c r="FLY49" s="612" t="s">
        <v>283</v>
      </c>
      <c r="FLZ49" s="612" t="s">
        <v>326</v>
      </c>
      <c r="FMA49" s="612" t="s">
        <v>283</v>
      </c>
      <c r="FMB49" s="612" t="s">
        <v>326</v>
      </c>
      <c r="FMC49" s="612" t="s">
        <v>283</v>
      </c>
      <c r="FMD49" s="612" t="s">
        <v>326</v>
      </c>
      <c r="FME49" s="612" t="s">
        <v>283</v>
      </c>
      <c r="FMF49" s="612" t="s">
        <v>326</v>
      </c>
      <c r="FMG49" s="612" t="s">
        <v>283</v>
      </c>
      <c r="FMH49" s="612" t="s">
        <v>326</v>
      </c>
      <c r="FMI49" s="612" t="s">
        <v>283</v>
      </c>
      <c r="FMJ49" s="612" t="s">
        <v>326</v>
      </c>
      <c r="FMK49" s="612" t="s">
        <v>283</v>
      </c>
      <c r="FML49" s="612" t="s">
        <v>326</v>
      </c>
      <c r="FMM49" s="612" t="s">
        <v>283</v>
      </c>
      <c r="FMN49" s="612" t="s">
        <v>326</v>
      </c>
      <c r="FMO49" s="612" t="s">
        <v>283</v>
      </c>
      <c r="FMP49" s="612" t="s">
        <v>326</v>
      </c>
      <c r="FMQ49" s="612" t="s">
        <v>283</v>
      </c>
      <c r="FMR49" s="612" t="s">
        <v>326</v>
      </c>
      <c r="FMS49" s="612" t="s">
        <v>283</v>
      </c>
      <c r="FMT49" s="612" t="s">
        <v>326</v>
      </c>
      <c r="FMU49" s="612" t="s">
        <v>283</v>
      </c>
      <c r="FMV49" s="612" t="s">
        <v>326</v>
      </c>
      <c r="FMW49" s="612" t="s">
        <v>283</v>
      </c>
      <c r="FMX49" s="612" t="s">
        <v>326</v>
      </c>
      <c r="FMY49" s="612" t="s">
        <v>283</v>
      </c>
      <c r="FMZ49" s="612" t="s">
        <v>326</v>
      </c>
      <c r="FNA49" s="612" t="s">
        <v>283</v>
      </c>
      <c r="FNB49" s="612" t="s">
        <v>326</v>
      </c>
      <c r="FNC49" s="612" t="s">
        <v>283</v>
      </c>
      <c r="FND49" s="612" t="s">
        <v>326</v>
      </c>
      <c r="FNE49" s="612" t="s">
        <v>283</v>
      </c>
      <c r="FNF49" s="612" t="s">
        <v>326</v>
      </c>
      <c r="FNG49" s="612" t="s">
        <v>283</v>
      </c>
      <c r="FNH49" s="612" t="s">
        <v>326</v>
      </c>
      <c r="FNI49" s="612" t="s">
        <v>283</v>
      </c>
      <c r="FNJ49" s="612" t="s">
        <v>326</v>
      </c>
      <c r="FNK49" s="612" t="s">
        <v>283</v>
      </c>
      <c r="FNL49" s="612" t="s">
        <v>326</v>
      </c>
      <c r="FNM49" s="612" t="s">
        <v>283</v>
      </c>
      <c r="FNN49" s="612" t="s">
        <v>326</v>
      </c>
      <c r="FNO49" s="612" t="s">
        <v>283</v>
      </c>
      <c r="FNP49" s="612" t="s">
        <v>326</v>
      </c>
      <c r="FNQ49" s="612" t="s">
        <v>283</v>
      </c>
      <c r="FNR49" s="612" t="s">
        <v>326</v>
      </c>
      <c r="FNS49" s="612" t="s">
        <v>283</v>
      </c>
      <c r="FNT49" s="612" t="s">
        <v>326</v>
      </c>
      <c r="FNU49" s="612" t="s">
        <v>283</v>
      </c>
      <c r="FNV49" s="612" t="s">
        <v>326</v>
      </c>
      <c r="FNW49" s="612" t="s">
        <v>283</v>
      </c>
      <c r="FNX49" s="612" t="s">
        <v>326</v>
      </c>
      <c r="FNY49" s="612" t="s">
        <v>283</v>
      </c>
      <c r="FNZ49" s="612" t="s">
        <v>326</v>
      </c>
      <c r="FOA49" s="612" t="s">
        <v>283</v>
      </c>
      <c r="FOB49" s="612" t="s">
        <v>326</v>
      </c>
      <c r="FOC49" s="612" t="s">
        <v>283</v>
      </c>
      <c r="FOD49" s="612" t="s">
        <v>326</v>
      </c>
      <c r="FOE49" s="612" t="s">
        <v>283</v>
      </c>
      <c r="FOF49" s="612" t="s">
        <v>326</v>
      </c>
      <c r="FOG49" s="612" t="s">
        <v>283</v>
      </c>
      <c r="FOH49" s="612" t="s">
        <v>326</v>
      </c>
      <c r="FOI49" s="612" t="s">
        <v>283</v>
      </c>
      <c r="FOJ49" s="612" t="s">
        <v>326</v>
      </c>
      <c r="FOK49" s="612" t="s">
        <v>283</v>
      </c>
      <c r="FOL49" s="612" t="s">
        <v>326</v>
      </c>
      <c r="FOM49" s="612" t="s">
        <v>283</v>
      </c>
      <c r="FON49" s="612" t="s">
        <v>326</v>
      </c>
      <c r="FOO49" s="612" t="s">
        <v>283</v>
      </c>
      <c r="FOP49" s="612" t="s">
        <v>326</v>
      </c>
      <c r="FOQ49" s="612" t="s">
        <v>283</v>
      </c>
      <c r="FOR49" s="612" t="s">
        <v>326</v>
      </c>
      <c r="FOS49" s="612" t="s">
        <v>283</v>
      </c>
      <c r="FOT49" s="612" t="s">
        <v>326</v>
      </c>
      <c r="FOU49" s="612" t="s">
        <v>283</v>
      </c>
      <c r="FOV49" s="612" t="s">
        <v>326</v>
      </c>
      <c r="FOW49" s="612" t="s">
        <v>283</v>
      </c>
      <c r="FOX49" s="612" t="s">
        <v>326</v>
      </c>
      <c r="FOY49" s="612" t="s">
        <v>283</v>
      </c>
      <c r="FOZ49" s="612" t="s">
        <v>326</v>
      </c>
      <c r="FPA49" s="612" t="s">
        <v>283</v>
      </c>
      <c r="FPB49" s="612" t="s">
        <v>326</v>
      </c>
      <c r="FPC49" s="612" t="s">
        <v>283</v>
      </c>
      <c r="FPD49" s="612" t="s">
        <v>326</v>
      </c>
      <c r="FPE49" s="612" t="s">
        <v>283</v>
      </c>
      <c r="FPF49" s="612" t="s">
        <v>326</v>
      </c>
      <c r="FPG49" s="612" t="s">
        <v>283</v>
      </c>
      <c r="FPH49" s="612" t="s">
        <v>326</v>
      </c>
      <c r="FPI49" s="612" t="s">
        <v>283</v>
      </c>
      <c r="FPJ49" s="612" t="s">
        <v>326</v>
      </c>
      <c r="FPK49" s="612" t="s">
        <v>283</v>
      </c>
      <c r="FPL49" s="612" t="s">
        <v>326</v>
      </c>
      <c r="FPM49" s="612" t="s">
        <v>283</v>
      </c>
      <c r="FPN49" s="612" t="s">
        <v>326</v>
      </c>
      <c r="FPO49" s="612" t="s">
        <v>283</v>
      </c>
      <c r="FPP49" s="612" t="s">
        <v>326</v>
      </c>
      <c r="FPQ49" s="612" t="s">
        <v>283</v>
      </c>
      <c r="FPR49" s="612" t="s">
        <v>326</v>
      </c>
      <c r="FPS49" s="612" t="s">
        <v>283</v>
      </c>
      <c r="FPT49" s="612" t="s">
        <v>326</v>
      </c>
      <c r="FPU49" s="612" t="s">
        <v>283</v>
      </c>
      <c r="FPV49" s="612" t="s">
        <v>326</v>
      </c>
      <c r="FPW49" s="612" t="s">
        <v>283</v>
      </c>
      <c r="FPX49" s="612" t="s">
        <v>326</v>
      </c>
      <c r="FPY49" s="612" t="s">
        <v>283</v>
      </c>
      <c r="FPZ49" s="612" t="s">
        <v>326</v>
      </c>
      <c r="FQA49" s="612" t="s">
        <v>283</v>
      </c>
      <c r="FQB49" s="612" t="s">
        <v>326</v>
      </c>
      <c r="FQC49" s="612" t="s">
        <v>283</v>
      </c>
      <c r="FQD49" s="612" t="s">
        <v>326</v>
      </c>
      <c r="FQE49" s="612" t="s">
        <v>283</v>
      </c>
      <c r="FQF49" s="612" t="s">
        <v>326</v>
      </c>
      <c r="FQG49" s="612" t="s">
        <v>283</v>
      </c>
      <c r="FQH49" s="612" t="s">
        <v>326</v>
      </c>
      <c r="FQI49" s="612" t="s">
        <v>283</v>
      </c>
      <c r="FQJ49" s="612" t="s">
        <v>326</v>
      </c>
      <c r="FQK49" s="612" t="s">
        <v>283</v>
      </c>
      <c r="FQL49" s="612" t="s">
        <v>326</v>
      </c>
      <c r="FQM49" s="612" t="s">
        <v>283</v>
      </c>
      <c r="FQN49" s="612" t="s">
        <v>326</v>
      </c>
      <c r="FQO49" s="612" t="s">
        <v>283</v>
      </c>
      <c r="FQP49" s="612" t="s">
        <v>326</v>
      </c>
      <c r="FQQ49" s="612" t="s">
        <v>283</v>
      </c>
      <c r="FQR49" s="612" t="s">
        <v>326</v>
      </c>
      <c r="FQS49" s="612" t="s">
        <v>283</v>
      </c>
      <c r="FQT49" s="612" t="s">
        <v>326</v>
      </c>
      <c r="FQU49" s="612" t="s">
        <v>283</v>
      </c>
      <c r="FQV49" s="612" t="s">
        <v>326</v>
      </c>
      <c r="FQW49" s="612" t="s">
        <v>283</v>
      </c>
      <c r="FQX49" s="612" t="s">
        <v>326</v>
      </c>
      <c r="FQY49" s="612" t="s">
        <v>283</v>
      </c>
      <c r="FQZ49" s="612" t="s">
        <v>326</v>
      </c>
      <c r="FRA49" s="612" t="s">
        <v>283</v>
      </c>
      <c r="FRB49" s="612" t="s">
        <v>326</v>
      </c>
      <c r="FRC49" s="612" t="s">
        <v>283</v>
      </c>
      <c r="FRD49" s="612" t="s">
        <v>326</v>
      </c>
      <c r="FRE49" s="612" t="s">
        <v>283</v>
      </c>
      <c r="FRF49" s="612" t="s">
        <v>326</v>
      </c>
      <c r="FRG49" s="612" t="s">
        <v>283</v>
      </c>
      <c r="FRH49" s="612" t="s">
        <v>326</v>
      </c>
      <c r="FRI49" s="612" t="s">
        <v>283</v>
      </c>
      <c r="FRJ49" s="612" t="s">
        <v>326</v>
      </c>
      <c r="FRK49" s="612" t="s">
        <v>283</v>
      </c>
      <c r="FRL49" s="612" t="s">
        <v>326</v>
      </c>
      <c r="FRM49" s="612" t="s">
        <v>283</v>
      </c>
      <c r="FRN49" s="612" t="s">
        <v>326</v>
      </c>
      <c r="FRO49" s="612" t="s">
        <v>283</v>
      </c>
      <c r="FRP49" s="612" t="s">
        <v>326</v>
      </c>
      <c r="FRQ49" s="612" t="s">
        <v>283</v>
      </c>
      <c r="FRR49" s="612" t="s">
        <v>326</v>
      </c>
      <c r="FRS49" s="612" t="s">
        <v>283</v>
      </c>
      <c r="FRT49" s="612" t="s">
        <v>326</v>
      </c>
      <c r="FRU49" s="612" t="s">
        <v>283</v>
      </c>
      <c r="FRV49" s="612" t="s">
        <v>326</v>
      </c>
      <c r="FRW49" s="612" t="s">
        <v>283</v>
      </c>
      <c r="FRX49" s="612" t="s">
        <v>326</v>
      </c>
      <c r="FRY49" s="612" t="s">
        <v>283</v>
      </c>
      <c r="FRZ49" s="612" t="s">
        <v>326</v>
      </c>
      <c r="FSA49" s="612" t="s">
        <v>283</v>
      </c>
      <c r="FSB49" s="612" t="s">
        <v>326</v>
      </c>
      <c r="FSC49" s="612" t="s">
        <v>283</v>
      </c>
      <c r="FSD49" s="612" t="s">
        <v>326</v>
      </c>
      <c r="FSE49" s="612" t="s">
        <v>283</v>
      </c>
      <c r="FSF49" s="612" t="s">
        <v>326</v>
      </c>
      <c r="FSG49" s="612" t="s">
        <v>283</v>
      </c>
      <c r="FSH49" s="612" t="s">
        <v>326</v>
      </c>
      <c r="FSI49" s="612" t="s">
        <v>283</v>
      </c>
      <c r="FSJ49" s="612" t="s">
        <v>326</v>
      </c>
      <c r="FSK49" s="612" t="s">
        <v>283</v>
      </c>
      <c r="FSL49" s="612" t="s">
        <v>326</v>
      </c>
      <c r="FSM49" s="612" t="s">
        <v>283</v>
      </c>
      <c r="FSN49" s="612" t="s">
        <v>326</v>
      </c>
      <c r="FSO49" s="612" t="s">
        <v>283</v>
      </c>
      <c r="FSP49" s="612" t="s">
        <v>326</v>
      </c>
      <c r="FSQ49" s="612" t="s">
        <v>283</v>
      </c>
      <c r="FSR49" s="612" t="s">
        <v>326</v>
      </c>
      <c r="FSS49" s="612" t="s">
        <v>283</v>
      </c>
      <c r="FST49" s="612" t="s">
        <v>326</v>
      </c>
      <c r="FSU49" s="612" t="s">
        <v>283</v>
      </c>
      <c r="FSV49" s="612" t="s">
        <v>326</v>
      </c>
      <c r="FSW49" s="612" t="s">
        <v>283</v>
      </c>
      <c r="FSX49" s="612" t="s">
        <v>326</v>
      </c>
      <c r="FSY49" s="612" t="s">
        <v>283</v>
      </c>
      <c r="FSZ49" s="612" t="s">
        <v>326</v>
      </c>
      <c r="FTA49" s="612" t="s">
        <v>283</v>
      </c>
      <c r="FTB49" s="612" t="s">
        <v>326</v>
      </c>
      <c r="FTC49" s="612" t="s">
        <v>283</v>
      </c>
      <c r="FTD49" s="612" t="s">
        <v>326</v>
      </c>
      <c r="FTE49" s="612" t="s">
        <v>283</v>
      </c>
      <c r="FTF49" s="612" t="s">
        <v>326</v>
      </c>
      <c r="FTG49" s="612" t="s">
        <v>283</v>
      </c>
      <c r="FTH49" s="612" t="s">
        <v>326</v>
      </c>
      <c r="FTI49" s="612" t="s">
        <v>283</v>
      </c>
      <c r="FTJ49" s="612" t="s">
        <v>326</v>
      </c>
      <c r="FTK49" s="612" t="s">
        <v>283</v>
      </c>
      <c r="FTL49" s="612" t="s">
        <v>326</v>
      </c>
      <c r="FTM49" s="612" t="s">
        <v>283</v>
      </c>
      <c r="FTN49" s="612" t="s">
        <v>326</v>
      </c>
      <c r="FTO49" s="612" t="s">
        <v>283</v>
      </c>
      <c r="FTP49" s="612" t="s">
        <v>326</v>
      </c>
      <c r="FTQ49" s="612" t="s">
        <v>283</v>
      </c>
      <c r="FTR49" s="612" t="s">
        <v>326</v>
      </c>
      <c r="FTS49" s="612" t="s">
        <v>283</v>
      </c>
      <c r="FTT49" s="612" t="s">
        <v>326</v>
      </c>
      <c r="FTU49" s="612" t="s">
        <v>283</v>
      </c>
      <c r="FTV49" s="612" t="s">
        <v>326</v>
      </c>
      <c r="FTW49" s="612" t="s">
        <v>283</v>
      </c>
      <c r="FTX49" s="612" t="s">
        <v>326</v>
      </c>
      <c r="FTY49" s="612" t="s">
        <v>283</v>
      </c>
      <c r="FTZ49" s="612" t="s">
        <v>326</v>
      </c>
      <c r="FUA49" s="612" t="s">
        <v>283</v>
      </c>
      <c r="FUB49" s="612" t="s">
        <v>326</v>
      </c>
      <c r="FUC49" s="612" t="s">
        <v>283</v>
      </c>
      <c r="FUD49" s="612" t="s">
        <v>326</v>
      </c>
      <c r="FUE49" s="612" t="s">
        <v>283</v>
      </c>
      <c r="FUF49" s="612" t="s">
        <v>326</v>
      </c>
      <c r="FUG49" s="612" t="s">
        <v>283</v>
      </c>
      <c r="FUH49" s="612" t="s">
        <v>326</v>
      </c>
      <c r="FUI49" s="612" t="s">
        <v>283</v>
      </c>
      <c r="FUJ49" s="612" t="s">
        <v>326</v>
      </c>
      <c r="FUK49" s="612" t="s">
        <v>283</v>
      </c>
      <c r="FUL49" s="612" t="s">
        <v>326</v>
      </c>
      <c r="FUM49" s="612" t="s">
        <v>283</v>
      </c>
      <c r="FUN49" s="612" t="s">
        <v>326</v>
      </c>
      <c r="FUO49" s="612" t="s">
        <v>283</v>
      </c>
      <c r="FUP49" s="612" t="s">
        <v>326</v>
      </c>
      <c r="FUQ49" s="612" t="s">
        <v>283</v>
      </c>
      <c r="FUR49" s="612" t="s">
        <v>326</v>
      </c>
      <c r="FUS49" s="612" t="s">
        <v>283</v>
      </c>
      <c r="FUT49" s="612" t="s">
        <v>326</v>
      </c>
      <c r="FUU49" s="612" t="s">
        <v>283</v>
      </c>
      <c r="FUV49" s="612" t="s">
        <v>326</v>
      </c>
      <c r="FUW49" s="612" t="s">
        <v>283</v>
      </c>
      <c r="FUX49" s="612" t="s">
        <v>326</v>
      </c>
      <c r="FUY49" s="612" t="s">
        <v>283</v>
      </c>
      <c r="FUZ49" s="612" t="s">
        <v>326</v>
      </c>
      <c r="FVA49" s="612" t="s">
        <v>283</v>
      </c>
      <c r="FVB49" s="612" t="s">
        <v>326</v>
      </c>
      <c r="FVC49" s="612" t="s">
        <v>283</v>
      </c>
      <c r="FVD49" s="612" t="s">
        <v>326</v>
      </c>
      <c r="FVE49" s="612" t="s">
        <v>283</v>
      </c>
      <c r="FVF49" s="612" t="s">
        <v>326</v>
      </c>
      <c r="FVG49" s="612" t="s">
        <v>283</v>
      </c>
      <c r="FVH49" s="612" t="s">
        <v>326</v>
      </c>
      <c r="FVI49" s="612" t="s">
        <v>283</v>
      </c>
      <c r="FVJ49" s="612" t="s">
        <v>326</v>
      </c>
      <c r="FVK49" s="612" t="s">
        <v>283</v>
      </c>
      <c r="FVL49" s="612" t="s">
        <v>326</v>
      </c>
      <c r="FVM49" s="612" t="s">
        <v>283</v>
      </c>
      <c r="FVN49" s="612" t="s">
        <v>326</v>
      </c>
      <c r="FVO49" s="612" t="s">
        <v>283</v>
      </c>
      <c r="FVP49" s="612" t="s">
        <v>326</v>
      </c>
      <c r="FVQ49" s="612" t="s">
        <v>283</v>
      </c>
      <c r="FVR49" s="612" t="s">
        <v>326</v>
      </c>
      <c r="FVS49" s="612" t="s">
        <v>283</v>
      </c>
      <c r="FVT49" s="612" t="s">
        <v>326</v>
      </c>
      <c r="FVU49" s="612" t="s">
        <v>283</v>
      </c>
      <c r="FVV49" s="612" t="s">
        <v>326</v>
      </c>
      <c r="FVW49" s="612" t="s">
        <v>283</v>
      </c>
      <c r="FVX49" s="612" t="s">
        <v>326</v>
      </c>
      <c r="FVY49" s="612" t="s">
        <v>283</v>
      </c>
      <c r="FVZ49" s="612" t="s">
        <v>326</v>
      </c>
      <c r="FWA49" s="612" t="s">
        <v>283</v>
      </c>
      <c r="FWB49" s="612" t="s">
        <v>326</v>
      </c>
      <c r="FWC49" s="612" t="s">
        <v>283</v>
      </c>
      <c r="FWD49" s="612" t="s">
        <v>326</v>
      </c>
      <c r="FWE49" s="612" t="s">
        <v>283</v>
      </c>
      <c r="FWF49" s="612" t="s">
        <v>326</v>
      </c>
      <c r="FWG49" s="612" t="s">
        <v>283</v>
      </c>
      <c r="FWH49" s="612" t="s">
        <v>326</v>
      </c>
      <c r="FWI49" s="612" t="s">
        <v>283</v>
      </c>
      <c r="FWJ49" s="612" t="s">
        <v>326</v>
      </c>
      <c r="FWK49" s="612" t="s">
        <v>283</v>
      </c>
      <c r="FWL49" s="612" t="s">
        <v>326</v>
      </c>
      <c r="FWM49" s="612" t="s">
        <v>283</v>
      </c>
      <c r="FWN49" s="612" t="s">
        <v>326</v>
      </c>
      <c r="FWO49" s="612" t="s">
        <v>283</v>
      </c>
      <c r="FWP49" s="612" t="s">
        <v>326</v>
      </c>
      <c r="FWQ49" s="612" t="s">
        <v>283</v>
      </c>
      <c r="FWR49" s="612" t="s">
        <v>326</v>
      </c>
      <c r="FWS49" s="612" t="s">
        <v>283</v>
      </c>
      <c r="FWT49" s="612" t="s">
        <v>326</v>
      </c>
      <c r="FWU49" s="612" t="s">
        <v>283</v>
      </c>
      <c r="FWV49" s="612" t="s">
        <v>326</v>
      </c>
      <c r="FWW49" s="612" t="s">
        <v>283</v>
      </c>
      <c r="FWX49" s="612" t="s">
        <v>326</v>
      </c>
      <c r="FWY49" s="612" t="s">
        <v>283</v>
      </c>
      <c r="FWZ49" s="612" t="s">
        <v>326</v>
      </c>
      <c r="FXA49" s="612" t="s">
        <v>283</v>
      </c>
      <c r="FXB49" s="612" t="s">
        <v>326</v>
      </c>
      <c r="FXC49" s="612" t="s">
        <v>283</v>
      </c>
      <c r="FXD49" s="612" t="s">
        <v>326</v>
      </c>
      <c r="FXE49" s="612" t="s">
        <v>283</v>
      </c>
      <c r="FXF49" s="612" t="s">
        <v>326</v>
      </c>
      <c r="FXG49" s="612" t="s">
        <v>283</v>
      </c>
      <c r="FXH49" s="612" t="s">
        <v>326</v>
      </c>
      <c r="FXI49" s="612" t="s">
        <v>283</v>
      </c>
      <c r="FXJ49" s="612" t="s">
        <v>326</v>
      </c>
      <c r="FXK49" s="612" t="s">
        <v>283</v>
      </c>
      <c r="FXL49" s="612" t="s">
        <v>326</v>
      </c>
      <c r="FXM49" s="612" t="s">
        <v>283</v>
      </c>
      <c r="FXN49" s="612" t="s">
        <v>326</v>
      </c>
      <c r="FXO49" s="612" t="s">
        <v>283</v>
      </c>
      <c r="FXP49" s="612" t="s">
        <v>326</v>
      </c>
      <c r="FXQ49" s="612" t="s">
        <v>283</v>
      </c>
      <c r="FXR49" s="612" t="s">
        <v>326</v>
      </c>
      <c r="FXS49" s="612" t="s">
        <v>283</v>
      </c>
      <c r="FXT49" s="612" t="s">
        <v>326</v>
      </c>
      <c r="FXU49" s="612" t="s">
        <v>283</v>
      </c>
      <c r="FXV49" s="612" t="s">
        <v>326</v>
      </c>
      <c r="FXW49" s="612" t="s">
        <v>283</v>
      </c>
      <c r="FXX49" s="612" t="s">
        <v>326</v>
      </c>
      <c r="FXY49" s="612" t="s">
        <v>283</v>
      </c>
      <c r="FXZ49" s="612" t="s">
        <v>326</v>
      </c>
      <c r="FYA49" s="612" t="s">
        <v>283</v>
      </c>
      <c r="FYB49" s="612" t="s">
        <v>326</v>
      </c>
      <c r="FYC49" s="612" t="s">
        <v>283</v>
      </c>
      <c r="FYD49" s="612" t="s">
        <v>326</v>
      </c>
      <c r="FYE49" s="612" t="s">
        <v>283</v>
      </c>
      <c r="FYF49" s="612" t="s">
        <v>326</v>
      </c>
      <c r="FYG49" s="612" t="s">
        <v>283</v>
      </c>
      <c r="FYH49" s="612" t="s">
        <v>326</v>
      </c>
      <c r="FYI49" s="612" t="s">
        <v>283</v>
      </c>
      <c r="FYJ49" s="612" t="s">
        <v>326</v>
      </c>
      <c r="FYK49" s="612" t="s">
        <v>283</v>
      </c>
      <c r="FYL49" s="612" t="s">
        <v>326</v>
      </c>
      <c r="FYM49" s="612" t="s">
        <v>283</v>
      </c>
      <c r="FYN49" s="612" t="s">
        <v>326</v>
      </c>
      <c r="FYO49" s="612" t="s">
        <v>283</v>
      </c>
      <c r="FYP49" s="612" t="s">
        <v>326</v>
      </c>
      <c r="FYQ49" s="612" t="s">
        <v>283</v>
      </c>
      <c r="FYR49" s="612" t="s">
        <v>326</v>
      </c>
      <c r="FYS49" s="612" t="s">
        <v>283</v>
      </c>
      <c r="FYT49" s="612" t="s">
        <v>326</v>
      </c>
      <c r="FYU49" s="612" t="s">
        <v>283</v>
      </c>
      <c r="FYV49" s="612" t="s">
        <v>326</v>
      </c>
      <c r="FYW49" s="612" t="s">
        <v>283</v>
      </c>
      <c r="FYX49" s="612" t="s">
        <v>326</v>
      </c>
      <c r="FYY49" s="612" t="s">
        <v>283</v>
      </c>
      <c r="FYZ49" s="612" t="s">
        <v>326</v>
      </c>
      <c r="FZA49" s="612" t="s">
        <v>283</v>
      </c>
      <c r="FZB49" s="612" t="s">
        <v>326</v>
      </c>
      <c r="FZC49" s="612" t="s">
        <v>283</v>
      </c>
      <c r="FZD49" s="612" t="s">
        <v>326</v>
      </c>
      <c r="FZE49" s="612" t="s">
        <v>283</v>
      </c>
      <c r="FZF49" s="612" t="s">
        <v>326</v>
      </c>
      <c r="FZG49" s="612" t="s">
        <v>283</v>
      </c>
      <c r="FZH49" s="612" t="s">
        <v>326</v>
      </c>
      <c r="FZI49" s="612" t="s">
        <v>283</v>
      </c>
      <c r="FZJ49" s="612" t="s">
        <v>326</v>
      </c>
      <c r="FZK49" s="612" t="s">
        <v>283</v>
      </c>
      <c r="FZL49" s="612" t="s">
        <v>326</v>
      </c>
      <c r="FZM49" s="612" t="s">
        <v>283</v>
      </c>
      <c r="FZN49" s="612" t="s">
        <v>326</v>
      </c>
      <c r="FZO49" s="612" t="s">
        <v>283</v>
      </c>
      <c r="FZP49" s="612" t="s">
        <v>326</v>
      </c>
      <c r="FZQ49" s="612" t="s">
        <v>283</v>
      </c>
      <c r="FZR49" s="612" t="s">
        <v>326</v>
      </c>
      <c r="FZS49" s="612" t="s">
        <v>283</v>
      </c>
      <c r="FZT49" s="612" t="s">
        <v>326</v>
      </c>
      <c r="FZU49" s="612" t="s">
        <v>283</v>
      </c>
      <c r="FZV49" s="612" t="s">
        <v>326</v>
      </c>
      <c r="FZW49" s="612" t="s">
        <v>283</v>
      </c>
      <c r="FZX49" s="612" t="s">
        <v>326</v>
      </c>
      <c r="FZY49" s="612" t="s">
        <v>283</v>
      </c>
      <c r="FZZ49" s="612" t="s">
        <v>326</v>
      </c>
      <c r="GAA49" s="612" t="s">
        <v>283</v>
      </c>
      <c r="GAB49" s="612" t="s">
        <v>326</v>
      </c>
      <c r="GAC49" s="612" t="s">
        <v>283</v>
      </c>
      <c r="GAD49" s="612" t="s">
        <v>326</v>
      </c>
      <c r="GAE49" s="612" t="s">
        <v>283</v>
      </c>
      <c r="GAF49" s="612" t="s">
        <v>326</v>
      </c>
      <c r="GAG49" s="612" t="s">
        <v>283</v>
      </c>
      <c r="GAH49" s="612" t="s">
        <v>326</v>
      </c>
      <c r="GAI49" s="612" t="s">
        <v>283</v>
      </c>
      <c r="GAJ49" s="612" t="s">
        <v>326</v>
      </c>
      <c r="GAK49" s="612" t="s">
        <v>283</v>
      </c>
      <c r="GAL49" s="612" t="s">
        <v>326</v>
      </c>
      <c r="GAM49" s="612" t="s">
        <v>283</v>
      </c>
      <c r="GAN49" s="612" t="s">
        <v>326</v>
      </c>
      <c r="GAO49" s="612" t="s">
        <v>283</v>
      </c>
      <c r="GAP49" s="612" t="s">
        <v>326</v>
      </c>
      <c r="GAQ49" s="612" t="s">
        <v>283</v>
      </c>
      <c r="GAR49" s="612" t="s">
        <v>326</v>
      </c>
      <c r="GAS49" s="612" t="s">
        <v>283</v>
      </c>
      <c r="GAT49" s="612" t="s">
        <v>326</v>
      </c>
      <c r="GAU49" s="612" t="s">
        <v>283</v>
      </c>
      <c r="GAV49" s="612" t="s">
        <v>326</v>
      </c>
      <c r="GAW49" s="612" t="s">
        <v>283</v>
      </c>
      <c r="GAX49" s="612" t="s">
        <v>326</v>
      </c>
      <c r="GAY49" s="612" t="s">
        <v>283</v>
      </c>
      <c r="GAZ49" s="612" t="s">
        <v>326</v>
      </c>
      <c r="GBA49" s="612" t="s">
        <v>283</v>
      </c>
      <c r="GBB49" s="612" t="s">
        <v>326</v>
      </c>
      <c r="GBC49" s="612" t="s">
        <v>283</v>
      </c>
      <c r="GBD49" s="612" t="s">
        <v>326</v>
      </c>
      <c r="GBE49" s="612" t="s">
        <v>283</v>
      </c>
      <c r="GBF49" s="612" t="s">
        <v>326</v>
      </c>
      <c r="GBG49" s="612" t="s">
        <v>283</v>
      </c>
      <c r="GBH49" s="612" t="s">
        <v>326</v>
      </c>
      <c r="GBI49" s="612" t="s">
        <v>283</v>
      </c>
      <c r="GBJ49" s="612" t="s">
        <v>326</v>
      </c>
      <c r="GBK49" s="612" t="s">
        <v>283</v>
      </c>
      <c r="GBL49" s="612" t="s">
        <v>326</v>
      </c>
      <c r="GBM49" s="612" t="s">
        <v>283</v>
      </c>
      <c r="GBN49" s="612" t="s">
        <v>326</v>
      </c>
      <c r="GBO49" s="612" t="s">
        <v>283</v>
      </c>
      <c r="GBP49" s="612" t="s">
        <v>326</v>
      </c>
      <c r="GBQ49" s="612" t="s">
        <v>283</v>
      </c>
      <c r="GBR49" s="612" t="s">
        <v>326</v>
      </c>
      <c r="GBS49" s="612" t="s">
        <v>283</v>
      </c>
      <c r="GBT49" s="612" t="s">
        <v>326</v>
      </c>
      <c r="GBU49" s="612" t="s">
        <v>283</v>
      </c>
      <c r="GBV49" s="612" t="s">
        <v>326</v>
      </c>
      <c r="GBW49" s="612" t="s">
        <v>283</v>
      </c>
      <c r="GBX49" s="612" t="s">
        <v>326</v>
      </c>
      <c r="GBY49" s="612" t="s">
        <v>283</v>
      </c>
      <c r="GBZ49" s="612" t="s">
        <v>326</v>
      </c>
      <c r="GCA49" s="612" t="s">
        <v>283</v>
      </c>
      <c r="GCB49" s="612" t="s">
        <v>326</v>
      </c>
      <c r="GCC49" s="612" t="s">
        <v>283</v>
      </c>
      <c r="GCD49" s="612" t="s">
        <v>326</v>
      </c>
      <c r="GCE49" s="612" t="s">
        <v>283</v>
      </c>
      <c r="GCF49" s="612" t="s">
        <v>326</v>
      </c>
      <c r="GCG49" s="612" t="s">
        <v>283</v>
      </c>
      <c r="GCH49" s="612" t="s">
        <v>326</v>
      </c>
      <c r="GCI49" s="612" t="s">
        <v>283</v>
      </c>
      <c r="GCJ49" s="612" t="s">
        <v>326</v>
      </c>
      <c r="GCK49" s="612" t="s">
        <v>283</v>
      </c>
      <c r="GCL49" s="612" t="s">
        <v>326</v>
      </c>
      <c r="GCM49" s="612" t="s">
        <v>283</v>
      </c>
      <c r="GCN49" s="612" t="s">
        <v>326</v>
      </c>
      <c r="GCO49" s="612" t="s">
        <v>283</v>
      </c>
      <c r="GCP49" s="612" t="s">
        <v>326</v>
      </c>
      <c r="GCQ49" s="612" t="s">
        <v>283</v>
      </c>
      <c r="GCR49" s="612" t="s">
        <v>326</v>
      </c>
      <c r="GCS49" s="612" t="s">
        <v>283</v>
      </c>
      <c r="GCT49" s="612" t="s">
        <v>326</v>
      </c>
      <c r="GCU49" s="612" t="s">
        <v>283</v>
      </c>
      <c r="GCV49" s="612" t="s">
        <v>326</v>
      </c>
      <c r="GCW49" s="612" t="s">
        <v>283</v>
      </c>
      <c r="GCX49" s="612" t="s">
        <v>326</v>
      </c>
      <c r="GCY49" s="612" t="s">
        <v>283</v>
      </c>
      <c r="GCZ49" s="612" t="s">
        <v>326</v>
      </c>
      <c r="GDA49" s="612" t="s">
        <v>283</v>
      </c>
      <c r="GDB49" s="612" t="s">
        <v>326</v>
      </c>
      <c r="GDC49" s="612" t="s">
        <v>283</v>
      </c>
      <c r="GDD49" s="612" t="s">
        <v>326</v>
      </c>
      <c r="GDE49" s="612" t="s">
        <v>283</v>
      </c>
      <c r="GDF49" s="612" t="s">
        <v>326</v>
      </c>
      <c r="GDG49" s="612" t="s">
        <v>283</v>
      </c>
      <c r="GDH49" s="612" t="s">
        <v>326</v>
      </c>
      <c r="GDI49" s="612" t="s">
        <v>283</v>
      </c>
      <c r="GDJ49" s="612" t="s">
        <v>326</v>
      </c>
      <c r="GDK49" s="612" t="s">
        <v>283</v>
      </c>
      <c r="GDL49" s="612" t="s">
        <v>326</v>
      </c>
      <c r="GDM49" s="612" t="s">
        <v>283</v>
      </c>
      <c r="GDN49" s="612" t="s">
        <v>326</v>
      </c>
      <c r="GDO49" s="612" t="s">
        <v>283</v>
      </c>
      <c r="GDP49" s="612" t="s">
        <v>326</v>
      </c>
      <c r="GDQ49" s="612" t="s">
        <v>283</v>
      </c>
      <c r="GDR49" s="612" t="s">
        <v>326</v>
      </c>
      <c r="GDS49" s="612" t="s">
        <v>283</v>
      </c>
      <c r="GDT49" s="612" t="s">
        <v>326</v>
      </c>
      <c r="GDU49" s="612" t="s">
        <v>283</v>
      </c>
      <c r="GDV49" s="612" t="s">
        <v>326</v>
      </c>
      <c r="GDW49" s="612" t="s">
        <v>283</v>
      </c>
      <c r="GDX49" s="612" t="s">
        <v>326</v>
      </c>
      <c r="GDY49" s="612" t="s">
        <v>283</v>
      </c>
      <c r="GDZ49" s="612" t="s">
        <v>326</v>
      </c>
      <c r="GEA49" s="612" t="s">
        <v>283</v>
      </c>
      <c r="GEB49" s="612" t="s">
        <v>326</v>
      </c>
      <c r="GEC49" s="612" t="s">
        <v>283</v>
      </c>
      <c r="GED49" s="612" t="s">
        <v>326</v>
      </c>
      <c r="GEE49" s="612" t="s">
        <v>283</v>
      </c>
      <c r="GEF49" s="612" t="s">
        <v>326</v>
      </c>
      <c r="GEG49" s="612" t="s">
        <v>283</v>
      </c>
      <c r="GEH49" s="612" t="s">
        <v>326</v>
      </c>
      <c r="GEI49" s="612" t="s">
        <v>283</v>
      </c>
      <c r="GEJ49" s="612" t="s">
        <v>326</v>
      </c>
      <c r="GEK49" s="612" t="s">
        <v>283</v>
      </c>
      <c r="GEL49" s="612" t="s">
        <v>326</v>
      </c>
      <c r="GEM49" s="612" t="s">
        <v>283</v>
      </c>
      <c r="GEN49" s="612" t="s">
        <v>326</v>
      </c>
      <c r="GEO49" s="612" t="s">
        <v>283</v>
      </c>
      <c r="GEP49" s="612" t="s">
        <v>326</v>
      </c>
      <c r="GEQ49" s="612" t="s">
        <v>283</v>
      </c>
      <c r="GER49" s="612" t="s">
        <v>326</v>
      </c>
      <c r="GES49" s="612" t="s">
        <v>283</v>
      </c>
      <c r="GET49" s="612" t="s">
        <v>326</v>
      </c>
      <c r="GEU49" s="612" t="s">
        <v>283</v>
      </c>
      <c r="GEV49" s="612" t="s">
        <v>326</v>
      </c>
      <c r="GEW49" s="612" t="s">
        <v>283</v>
      </c>
      <c r="GEX49" s="612" t="s">
        <v>326</v>
      </c>
      <c r="GEY49" s="612" t="s">
        <v>283</v>
      </c>
      <c r="GEZ49" s="612" t="s">
        <v>326</v>
      </c>
      <c r="GFA49" s="612" t="s">
        <v>283</v>
      </c>
      <c r="GFB49" s="612" t="s">
        <v>326</v>
      </c>
      <c r="GFC49" s="612" t="s">
        <v>283</v>
      </c>
      <c r="GFD49" s="612" t="s">
        <v>326</v>
      </c>
      <c r="GFE49" s="612" t="s">
        <v>283</v>
      </c>
      <c r="GFF49" s="612" t="s">
        <v>326</v>
      </c>
      <c r="GFG49" s="612" t="s">
        <v>283</v>
      </c>
      <c r="GFH49" s="612" t="s">
        <v>326</v>
      </c>
      <c r="GFI49" s="612" t="s">
        <v>283</v>
      </c>
      <c r="GFJ49" s="612" t="s">
        <v>326</v>
      </c>
      <c r="GFK49" s="612" t="s">
        <v>283</v>
      </c>
      <c r="GFL49" s="612" t="s">
        <v>326</v>
      </c>
      <c r="GFM49" s="612" t="s">
        <v>283</v>
      </c>
      <c r="GFN49" s="612" t="s">
        <v>326</v>
      </c>
      <c r="GFO49" s="612" t="s">
        <v>283</v>
      </c>
      <c r="GFP49" s="612" t="s">
        <v>326</v>
      </c>
      <c r="GFQ49" s="612" t="s">
        <v>283</v>
      </c>
      <c r="GFR49" s="612" t="s">
        <v>326</v>
      </c>
      <c r="GFS49" s="612" t="s">
        <v>283</v>
      </c>
      <c r="GFT49" s="612" t="s">
        <v>326</v>
      </c>
      <c r="GFU49" s="612" t="s">
        <v>283</v>
      </c>
      <c r="GFV49" s="612" t="s">
        <v>326</v>
      </c>
      <c r="GFW49" s="612" t="s">
        <v>283</v>
      </c>
      <c r="GFX49" s="612" t="s">
        <v>326</v>
      </c>
      <c r="GFY49" s="612" t="s">
        <v>283</v>
      </c>
      <c r="GFZ49" s="612" t="s">
        <v>326</v>
      </c>
      <c r="GGA49" s="612" t="s">
        <v>283</v>
      </c>
      <c r="GGB49" s="612" t="s">
        <v>326</v>
      </c>
      <c r="GGC49" s="612" t="s">
        <v>283</v>
      </c>
      <c r="GGD49" s="612" t="s">
        <v>326</v>
      </c>
      <c r="GGE49" s="612" t="s">
        <v>283</v>
      </c>
      <c r="GGF49" s="612" t="s">
        <v>326</v>
      </c>
      <c r="GGG49" s="612" t="s">
        <v>283</v>
      </c>
      <c r="GGH49" s="612" t="s">
        <v>326</v>
      </c>
      <c r="GGI49" s="612" t="s">
        <v>283</v>
      </c>
      <c r="GGJ49" s="612" t="s">
        <v>326</v>
      </c>
      <c r="GGK49" s="612" t="s">
        <v>283</v>
      </c>
      <c r="GGL49" s="612" t="s">
        <v>326</v>
      </c>
      <c r="GGM49" s="612" t="s">
        <v>283</v>
      </c>
      <c r="GGN49" s="612" t="s">
        <v>326</v>
      </c>
      <c r="GGO49" s="612" t="s">
        <v>283</v>
      </c>
      <c r="GGP49" s="612" t="s">
        <v>326</v>
      </c>
      <c r="GGQ49" s="612" t="s">
        <v>283</v>
      </c>
      <c r="GGR49" s="612" t="s">
        <v>326</v>
      </c>
      <c r="GGS49" s="612" t="s">
        <v>283</v>
      </c>
      <c r="GGT49" s="612" t="s">
        <v>326</v>
      </c>
      <c r="GGU49" s="612" t="s">
        <v>283</v>
      </c>
      <c r="GGV49" s="612" t="s">
        <v>326</v>
      </c>
      <c r="GGW49" s="612" t="s">
        <v>283</v>
      </c>
      <c r="GGX49" s="612" t="s">
        <v>326</v>
      </c>
      <c r="GGY49" s="612" t="s">
        <v>283</v>
      </c>
      <c r="GGZ49" s="612" t="s">
        <v>326</v>
      </c>
      <c r="GHA49" s="612" t="s">
        <v>283</v>
      </c>
      <c r="GHB49" s="612" t="s">
        <v>326</v>
      </c>
      <c r="GHC49" s="612" t="s">
        <v>283</v>
      </c>
      <c r="GHD49" s="612" t="s">
        <v>326</v>
      </c>
      <c r="GHE49" s="612" t="s">
        <v>283</v>
      </c>
      <c r="GHF49" s="612" t="s">
        <v>326</v>
      </c>
      <c r="GHG49" s="612" t="s">
        <v>283</v>
      </c>
      <c r="GHH49" s="612" t="s">
        <v>326</v>
      </c>
      <c r="GHI49" s="612" t="s">
        <v>283</v>
      </c>
      <c r="GHJ49" s="612" t="s">
        <v>326</v>
      </c>
      <c r="GHK49" s="612" t="s">
        <v>283</v>
      </c>
      <c r="GHL49" s="612" t="s">
        <v>326</v>
      </c>
      <c r="GHM49" s="612" t="s">
        <v>283</v>
      </c>
      <c r="GHN49" s="612" t="s">
        <v>326</v>
      </c>
      <c r="GHO49" s="612" t="s">
        <v>283</v>
      </c>
      <c r="GHP49" s="612" t="s">
        <v>326</v>
      </c>
      <c r="GHQ49" s="612" t="s">
        <v>283</v>
      </c>
      <c r="GHR49" s="612" t="s">
        <v>326</v>
      </c>
      <c r="GHS49" s="612" t="s">
        <v>283</v>
      </c>
      <c r="GHT49" s="612" t="s">
        <v>326</v>
      </c>
      <c r="GHU49" s="612" t="s">
        <v>283</v>
      </c>
      <c r="GHV49" s="612" t="s">
        <v>326</v>
      </c>
      <c r="GHW49" s="612" t="s">
        <v>283</v>
      </c>
      <c r="GHX49" s="612" t="s">
        <v>326</v>
      </c>
      <c r="GHY49" s="612" t="s">
        <v>283</v>
      </c>
      <c r="GHZ49" s="612" t="s">
        <v>326</v>
      </c>
      <c r="GIA49" s="612" t="s">
        <v>283</v>
      </c>
      <c r="GIB49" s="612" t="s">
        <v>326</v>
      </c>
      <c r="GIC49" s="612" t="s">
        <v>283</v>
      </c>
      <c r="GID49" s="612" t="s">
        <v>326</v>
      </c>
      <c r="GIE49" s="612" t="s">
        <v>283</v>
      </c>
      <c r="GIF49" s="612" t="s">
        <v>326</v>
      </c>
      <c r="GIG49" s="612" t="s">
        <v>283</v>
      </c>
      <c r="GIH49" s="612" t="s">
        <v>326</v>
      </c>
      <c r="GII49" s="612" t="s">
        <v>283</v>
      </c>
      <c r="GIJ49" s="612" t="s">
        <v>326</v>
      </c>
      <c r="GIK49" s="612" t="s">
        <v>283</v>
      </c>
      <c r="GIL49" s="612" t="s">
        <v>326</v>
      </c>
      <c r="GIM49" s="612" t="s">
        <v>283</v>
      </c>
      <c r="GIN49" s="612" t="s">
        <v>326</v>
      </c>
      <c r="GIO49" s="612" t="s">
        <v>283</v>
      </c>
      <c r="GIP49" s="612" t="s">
        <v>326</v>
      </c>
      <c r="GIQ49" s="612" t="s">
        <v>283</v>
      </c>
      <c r="GIR49" s="612" t="s">
        <v>326</v>
      </c>
      <c r="GIS49" s="612" t="s">
        <v>283</v>
      </c>
      <c r="GIT49" s="612" t="s">
        <v>326</v>
      </c>
      <c r="GIU49" s="612" t="s">
        <v>283</v>
      </c>
      <c r="GIV49" s="612" t="s">
        <v>326</v>
      </c>
      <c r="GIW49" s="612" t="s">
        <v>283</v>
      </c>
      <c r="GIX49" s="612" t="s">
        <v>326</v>
      </c>
      <c r="GIY49" s="612" t="s">
        <v>283</v>
      </c>
      <c r="GIZ49" s="612" t="s">
        <v>326</v>
      </c>
      <c r="GJA49" s="612" t="s">
        <v>283</v>
      </c>
      <c r="GJB49" s="612" t="s">
        <v>326</v>
      </c>
      <c r="GJC49" s="612" t="s">
        <v>283</v>
      </c>
      <c r="GJD49" s="612" t="s">
        <v>326</v>
      </c>
      <c r="GJE49" s="612" t="s">
        <v>283</v>
      </c>
      <c r="GJF49" s="612" t="s">
        <v>326</v>
      </c>
      <c r="GJG49" s="612" t="s">
        <v>283</v>
      </c>
      <c r="GJH49" s="612" t="s">
        <v>326</v>
      </c>
      <c r="GJI49" s="612" t="s">
        <v>283</v>
      </c>
      <c r="GJJ49" s="612" t="s">
        <v>326</v>
      </c>
      <c r="GJK49" s="612" t="s">
        <v>283</v>
      </c>
      <c r="GJL49" s="612" t="s">
        <v>326</v>
      </c>
      <c r="GJM49" s="612" t="s">
        <v>283</v>
      </c>
      <c r="GJN49" s="612" t="s">
        <v>326</v>
      </c>
      <c r="GJO49" s="612" t="s">
        <v>283</v>
      </c>
      <c r="GJP49" s="612" t="s">
        <v>326</v>
      </c>
      <c r="GJQ49" s="612" t="s">
        <v>283</v>
      </c>
      <c r="GJR49" s="612" t="s">
        <v>326</v>
      </c>
      <c r="GJS49" s="612" t="s">
        <v>283</v>
      </c>
      <c r="GJT49" s="612" t="s">
        <v>326</v>
      </c>
      <c r="GJU49" s="612" t="s">
        <v>283</v>
      </c>
      <c r="GJV49" s="612" t="s">
        <v>326</v>
      </c>
      <c r="GJW49" s="612" t="s">
        <v>283</v>
      </c>
      <c r="GJX49" s="612" t="s">
        <v>326</v>
      </c>
      <c r="GJY49" s="612" t="s">
        <v>283</v>
      </c>
      <c r="GJZ49" s="612" t="s">
        <v>326</v>
      </c>
      <c r="GKA49" s="612" t="s">
        <v>283</v>
      </c>
      <c r="GKB49" s="612" t="s">
        <v>326</v>
      </c>
      <c r="GKC49" s="612" t="s">
        <v>283</v>
      </c>
      <c r="GKD49" s="612" t="s">
        <v>326</v>
      </c>
      <c r="GKE49" s="612" t="s">
        <v>283</v>
      </c>
      <c r="GKF49" s="612" t="s">
        <v>326</v>
      </c>
      <c r="GKG49" s="612" t="s">
        <v>283</v>
      </c>
      <c r="GKH49" s="612" t="s">
        <v>326</v>
      </c>
      <c r="GKI49" s="612" t="s">
        <v>283</v>
      </c>
      <c r="GKJ49" s="612" t="s">
        <v>326</v>
      </c>
      <c r="GKK49" s="612" t="s">
        <v>283</v>
      </c>
      <c r="GKL49" s="612" t="s">
        <v>326</v>
      </c>
      <c r="GKM49" s="612" t="s">
        <v>283</v>
      </c>
      <c r="GKN49" s="612" t="s">
        <v>326</v>
      </c>
      <c r="GKO49" s="612" t="s">
        <v>283</v>
      </c>
      <c r="GKP49" s="612" t="s">
        <v>326</v>
      </c>
      <c r="GKQ49" s="612" t="s">
        <v>283</v>
      </c>
      <c r="GKR49" s="612" t="s">
        <v>326</v>
      </c>
      <c r="GKS49" s="612" t="s">
        <v>283</v>
      </c>
      <c r="GKT49" s="612" t="s">
        <v>326</v>
      </c>
      <c r="GKU49" s="612" t="s">
        <v>283</v>
      </c>
      <c r="GKV49" s="612" t="s">
        <v>326</v>
      </c>
      <c r="GKW49" s="612" t="s">
        <v>283</v>
      </c>
      <c r="GKX49" s="612" t="s">
        <v>326</v>
      </c>
      <c r="GKY49" s="612" t="s">
        <v>283</v>
      </c>
      <c r="GKZ49" s="612" t="s">
        <v>326</v>
      </c>
      <c r="GLA49" s="612" t="s">
        <v>283</v>
      </c>
      <c r="GLB49" s="612" t="s">
        <v>326</v>
      </c>
      <c r="GLC49" s="612" t="s">
        <v>283</v>
      </c>
      <c r="GLD49" s="612" t="s">
        <v>326</v>
      </c>
      <c r="GLE49" s="612" t="s">
        <v>283</v>
      </c>
      <c r="GLF49" s="612" t="s">
        <v>326</v>
      </c>
      <c r="GLG49" s="612" t="s">
        <v>283</v>
      </c>
      <c r="GLH49" s="612" t="s">
        <v>326</v>
      </c>
      <c r="GLI49" s="612" t="s">
        <v>283</v>
      </c>
      <c r="GLJ49" s="612" t="s">
        <v>326</v>
      </c>
      <c r="GLK49" s="612" t="s">
        <v>283</v>
      </c>
      <c r="GLL49" s="612" t="s">
        <v>326</v>
      </c>
      <c r="GLM49" s="612" t="s">
        <v>283</v>
      </c>
      <c r="GLN49" s="612" t="s">
        <v>326</v>
      </c>
      <c r="GLO49" s="612" t="s">
        <v>283</v>
      </c>
      <c r="GLP49" s="612" t="s">
        <v>326</v>
      </c>
      <c r="GLQ49" s="612" t="s">
        <v>283</v>
      </c>
      <c r="GLR49" s="612" t="s">
        <v>326</v>
      </c>
      <c r="GLS49" s="612" t="s">
        <v>283</v>
      </c>
      <c r="GLT49" s="612" t="s">
        <v>326</v>
      </c>
      <c r="GLU49" s="612" t="s">
        <v>283</v>
      </c>
      <c r="GLV49" s="612" t="s">
        <v>326</v>
      </c>
      <c r="GLW49" s="612" t="s">
        <v>283</v>
      </c>
      <c r="GLX49" s="612" t="s">
        <v>326</v>
      </c>
      <c r="GLY49" s="612" t="s">
        <v>283</v>
      </c>
      <c r="GLZ49" s="612" t="s">
        <v>326</v>
      </c>
      <c r="GMA49" s="612" t="s">
        <v>283</v>
      </c>
      <c r="GMB49" s="612" t="s">
        <v>326</v>
      </c>
      <c r="GMC49" s="612" t="s">
        <v>283</v>
      </c>
      <c r="GMD49" s="612" t="s">
        <v>326</v>
      </c>
      <c r="GME49" s="612" t="s">
        <v>283</v>
      </c>
      <c r="GMF49" s="612" t="s">
        <v>326</v>
      </c>
      <c r="GMG49" s="612" t="s">
        <v>283</v>
      </c>
      <c r="GMH49" s="612" t="s">
        <v>326</v>
      </c>
      <c r="GMI49" s="612" t="s">
        <v>283</v>
      </c>
      <c r="GMJ49" s="612" t="s">
        <v>326</v>
      </c>
      <c r="GMK49" s="612" t="s">
        <v>283</v>
      </c>
      <c r="GML49" s="612" t="s">
        <v>326</v>
      </c>
      <c r="GMM49" s="612" t="s">
        <v>283</v>
      </c>
      <c r="GMN49" s="612" t="s">
        <v>326</v>
      </c>
      <c r="GMO49" s="612" t="s">
        <v>283</v>
      </c>
      <c r="GMP49" s="612" t="s">
        <v>326</v>
      </c>
      <c r="GMQ49" s="612" t="s">
        <v>283</v>
      </c>
      <c r="GMR49" s="612" t="s">
        <v>326</v>
      </c>
      <c r="GMS49" s="612" t="s">
        <v>283</v>
      </c>
      <c r="GMT49" s="612" t="s">
        <v>326</v>
      </c>
      <c r="GMU49" s="612" t="s">
        <v>283</v>
      </c>
      <c r="GMV49" s="612" t="s">
        <v>326</v>
      </c>
      <c r="GMW49" s="612" t="s">
        <v>283</v>
      </c>
      <c r="GMX49" s="612" t="s">
        <v>326</v>
      </c>
      <c r="GMY49" s="612" t="s">
        <v>283</v>
      </c>
      <c r="GMZ49" s="612" t="s">
        <v>326</v>
      </c>
      <c r="GNA49" s="612" t="s">
        <v>283</v>
      </c>
      <c r="GNB49" s="612" t="s">
        <v>326</v>
      </c>
      <c r="GNC49" s="612" t="s">
        <v>283</v>
      </c>
      <c r="GND49" s="612" t="s">
        <v>326</v>
      </c>
      <c r="GNE49" s="612" t="s">
        <v>283</v>
      </c>
      <c r="GNF49" s="612" t="s">
        <v>326</v>
      </c>
      <c r="GNG49" s="612" t="s">
        <v>283</v>
      </c>
      <c r="GNH49" s="612" t="s">
        <v>326</v>
      </c>
      <c r="GNI49" s="612" t="s">
        <v>283</v>
      </c>
      <c r="GNJ49" s="612" t="s">
        <v>326</v>
      </c>
      <c r="GNK49" s="612" t="s">
        <v>283</v>
      </c>
      <c r="GNL49" s="612" t="s">
        <v>326</v>
      </c>
      <c r="GNM49" s="612" t="s">
        <v>283</v>
      </c>
      <c r="GNN49" s="612" t="s">
        <v>326</v>
      </c>
      <c r="GNO49" s="612" t="s">
        <v>283</v>
      </c>
      <c r="GNP49" s="612" t="s">
        <v>326</v>
      </c>
      <c r="GNQ49" s="612" t="s">
        <v>283</v>
      </c>
      <c r="GNR49" s="612" t="s">
        <v>326</v>
      </c>
      <c r="GNS49" s="612" t="s">
        <v>283</v>
      </c>
      <c r="GNT49" s="612" t="s">
        <v>326</v>
      </c>
      <c r="GNU49" s="612" t="s">
        <v>283</v>
      </c>
      <c r="GNV49" s="612" t="s">
        <v>326</v>
      </c>
      <c r="GNW49" s="612" t="s">
        <v>283</v>
      </c>
      <c r="GNX49" s="612" t="s">
        <v>326</v>
      </c>
      <c r="GNY49" s="612" t="s">
        <v>283</v>
      </c>
      <c r="GNZ49" s="612" t="s">
        <v>326</v>
      </c>
      <c r="GOA49" s="612" t="s">
        <v>283</v>
      </c>
      <c r="GOB49" s="612" t="s">
        <v>326</v>
      </c>
      <c r="GOC49" s="612" t="s">
        <v>283</v>
      </c>
      <c r="GOD49" s="612" t="s">
        <v>326</v>
      </c>
      <c r="GOE49" s="612" t="s">
        <v>283</v>
      </c>
      <c r="GOF49" s="612" t="s">
        <v>326</v>
      </c>
      <c r="GOG49" s="612" t="s">
        <v>283</v>
      </c>
      <c r="GOH49" s="612" t="s">
        <v>326</v>
      </c>
      <c r="GOI49" s="612" t="s">
        <v>283</v>
      </c>
      <c r="GOJ49" s="612" t="s">
        <v>326</v>
      </c>
      <c r="GOK49" s="612" t="s">
        <v>283</v>
      </c>
      <c r="GOL49" s="612" t="s">
        <v>326</v>
      </c>
      <c r="GOM49" s="612" t="s">
        <v>283</v>
      </c>
      <c r="GON49" s="612" t="s">
        <v>326</v>
      </c>
      <c r="GOO49" s="612" t="s">
        <v>283</v>
      </c>
      <c r="GOP49" s="612" t="s">
        <v>326</v>
      </c>
      <c r="GOQ49" s="612" t="s">
        <v>283</v>
      </c>
      <c r="GOR49" s="612" t="s">
        <v>326</v>
      </c>
      <c r="GOS49" s="612" t="s">
        <v>283</v>
      </c>
      <c r="GOT49" s="612" t="s">
        <v>326</v>
      </c>
      <c r="GOU49" s="612" t="s">
        <v>283</v>
      </c>
      <c r="GOV49" s="612" t="s">
        <v>326</v>
      </c>
      <c r="GOW49" s="612" t="s">
        <v>283</v>
      </c>
      <c r="GOX49" s="612" t="s">
        <v>326</v>
      </c>
      <c r="GOY49" s="612" t="s">
        <v>283</v>
      </c>
      <c r="GOZ49" s="612" t="s">
        <v>326</v>
      </c>
      <c r="GPA49" s="612" t="s">
        <v>283</v>
      </c>
      <c r="GPB49" s="612" t="s">
        <v>326</v>
      </c>
      <c r="GPC49" s="612" t="s">
        <v>283</v>
      </c>
      <c r="GPD49" s="612" t="s">
        <v>326</v>
      </c>
      <c r="GPE49" s="612" t="s">
        <v>283</v>
      </c>
      <c r="GPF49" s="612" t="s">
        <v>326</v>
      </c>
      <c r="GPG49" s="612" t="s">
        <v>283</v>
      </c>
      <c r="GPH49" s="612" t="s">
        <v>326</v>
      </c>
      <c r="GPI49" s="612" t="s">
        <v>283</v>
      </c>
      <c r="GPJ49" s="612" t="s">
        <v>326</v>
      </c>
      <c r="GPK49" s="612" t="s">
        <v>283</v>
      </c>
      <c r="GPL49" s="612" t="s">
        <v>326</v>
      </c>
      <c r="GPM49" s="612" t="s">
        <v>283</v>
      </c>
      <c r="GPN49" s="612" t="s">
        <v>326</v>
      </c>
      <c r="GPO49" s="612" t="s">
        <v>283</v>
      </c>
      <c r="GPP49" s="612" t="s">
        <v>326</v>
      </c>
      <c r="GPQ49" s="612" t="s">
        <v>283</v>
      </c>
      <c r="GPR49" s="612" t="s">
        <v>326</v>
      </c>
      <c r="GPS49" s="612" t="s">
        <v>283</v>
      </c>
      <c r="GPT49" s="612" t="s">
        <v>326</v>
      </c>
      <c r="GPU49" s="612" t="s">
        <v>283</v>
      </c>
      <c r="GPV49" s="612" t="s">
        <v>326</v>
      </c>
      <c r="GPW49" s="612" t="s">
        <v>283</v>
      </c>
      <c r="GPX49" s="612" t="s">
        <v>326</v>
      </c>
      <c r="GPY49" s="612" t="s">
        <v>283</v>
      </c>
      <c r="GPZ49" s="612" t="s">
        <v>326</v>
      </c>
      <c r="GQA49" s="612" t="s">
        <v>283</v>
      </c>
      <c r="GQB49" s="612" t="s">
        <v>326</v>
      </c>
      <c r="GQC49" s="612" t="s">
        <v>283</v>
      </c>
      <c r="GQD49" s="612" t="s">
        <v>326</v>
      </c>
      <c r="GQE49" s="612" t="s">
        <v>283</v>
      </c>
      <c r="GQF49" s="612" t="s">
        <v>326</v>
      </c>
      <c r="GQG49" s="612" t="s">
        <v>283</v>
      </c>
      <c r="GQH49" s="612" t="s">
        <v>326</v>
      </c>
      <c r="GQI49" s="612" t="s">
        <v>283</v>
      </c>
      <c r="GQJ49" s="612" t="s">
        <v>326</v>
      </c>
      <c r="GQK49" s="612" t="s">
        <v>283</v>
      </c>
      <c r="GQL49" s="612" t="s">
        <v>326</v>
      </c>
      <c r="GQM49" s="612" t="s">
        <v>283</v>
      </c>
      <c r="GQN49" s="612" t="s">
        <v>326</v>
      </c>
      <c r="GQO49" s="612" t="s">
        <v>283</v>
      </c>
      <c r="GQP49" s="612" t="s">
        <v>326</v>
      </c>
      <c r="GQQ49" s="612" t="s">
        <v>283</v>
      </c>
      <c r="GQR49" s="612" t="s">
        <v>326</v>
      </c>
      <c r="GQS49" s="612" t="s">
        <v>283</v>
      </c>
      <c r="GQT49" s="612" t="s">
        <v>326</v>
      </c>
      <c r="GQU49" s="612" t="s">
        <v>283</v>
      </c>
      <c r="GQV49" s="612" t="s">
        <v>326</v>
      </c>
      <c r="GQW49" s="612" t="s">
        <v>283</v>
      </c>
      <c r="GQX49" s="612" t="s">
        <v>326</v>
      </c>
      <c r="GQY49" s="612" t="s">
        <v>283</v>
      </c>
      <c r="GQZ49" s="612" t="s">
        <v>326</v>
      </c>
      <c r="GRA49" s="612" t="s">
        <v>283</v>
      </c>
      <c r="GRB49" s="612" t="s">
        <v>326</v>
      </c>
      <c r="GRC49" s="612" t="s">
        <v>283</v>
      </c>
      <c r="GRD49" s="612" t="s">
        <v>326</v>
      </c>
      <c r="GRE49" s="612" t="s">
        <v>283</v>
      </c>
      <c r="GRF49" s="612" t="s">
        <v>326</v>
      </c>
      <c r="GRG49" s="612" t="s">
        <v>283</v>
      </c>
      <c r="GRH49" s="612" t="s">
        <v>326</v>
      </c>
      <c r="GRI49" s="612" t="s">
        <v>283</v>
      </c>
      <c r="GRJ49" s="612" t="s">
        <v>326</v>
      </c>
      <c r="GRK49" s="612" t="s">
        <v>283</v>
      </c>
      <c r="GRL49" s="612" t="s">
        <v>326</v>
      </c>
      <c r="GRM49" s="612" t="s">
        <v>283</v>
      </c>
      <c r="GRN49" s="612" t="s">
        <v>326</v>
      </c>
      <c r="GRO49" s="612" t="s">
        <v>283</v>
      </c>
      <c r="GRP49" s="612" t="s">
        <v>326</v>
      </c>
      <c r="GRQ49" s="612" t="s">
        <v>283</v>
      </c>
      <c r="GRR49" s="612" t="s">
        <v>326</v>
      </c>
      <c r="GRS49" s="612" t="s">
        <v>283</v>
      </c>
      <c r="GRT49" s="612" t="s">
        <v>326</v>
      </c>
      <c r="GRU49" s="612" t="s">
        <v>283</v>
      </c>
      <c r="GRV49" s="612" t="s">
        <v>326</v>
      </c>
      <c r="GRW49" s="612" t="s">
        <v>283</v>
      </c>
      <c r="GRX49" s="612" t="s">
        <v>326</v>
      </c>
      <c r="GRY49" s="612" t="s">
        <v>283</v>
      </c>
      <c r="GRZ49" s="612" t="s">
        <v>326</v>
      </c>
      <c r="GSA49" s="612" t="s">
        <v>283</v>
      </c>
      <c r="GSB49" s="612" t="s">
        <v>326</v>
      </c>
      <c r="GSC49" s="612" t="s">
        <v>283</v>
      </c>
      <c r="GSD49" s="612" t="s">
        <v>326</v>
      </c>
      <c r="GSE49" s="612" t="s">
        <v>283</v>
      </c>
      <c r="GSF49" s="612" t="s">
        <v>326</v>
      </c>
      <c r="GSG49" s="612" t="s">
        <v>283</v>
      </c>
      <c r="GSH49" s="612" t="s">
        <v>326</v>
      </c>
      <c r="GSI49" s="612" t="s">
        <v>283</v>
      </c>
      <c r="GSJ49" s="612" t="s">
        <v>326</v>
      </c>
      <c r="GSK49" s="612" t="s">
        <v>283</v>
      </c>
      <c r="GSL49" s="612" t="s">
        <v>326</v>
      </c>
      <c r="GSM49" s="612" t="s">
        <v>283</v>
      </c>
      <c r="GSN49" s="612" t="s">
        <v>326</v>
      </c>
      <c r="GSO49" s="612" t="s">
        <v>283</v>
      </c>
      <c r="GSP49" s="612" t="s">
        <v>326</v>
      </c>
      <c r="GSQ49" s="612" t="s">
        <v>283</v>
      </c>
      <c r="GSR49" s="612" t="s">
        <v>326</v>
      </c>
      <c r="GSS49" s="612" t="s">
        <v>283</v>
      </c>
      <c r="GST49" s="612" t="s">
        <v>326</v>
      </c>
      <c r="GSU49" s="612" t="s">
        <v>283</v>
      </c>
      <c r="GSV49" s="612" t="s">
        <v>326</v>
      </c>
      <c r="GSW49" s="612" t="s">
        <v>283</v>
      </c>
      <c r="GSX49" s="612" t="s">
        <v>326</v>
      </c>
      <c r="GSY49" s="612" t="s">
        <v>283</v>
      </c>
      <c r="GSZ49" s="612" t="s">
        <v>326</v>
      </c>
      <c r="GTA49" s="612" t="s">
        <v>283</v>
      </c>
      <c r="GTB49" s="612" t="s">
        <v>326</v>
      </c>
      <c r="GTC49" s="612" t="s">
        <v>283</v>
      </c>
      <c r="GTD49" s="612" t="s">
        <v>326</v>
      </c>
      <c r="GTE49" s="612" t="s">
        <v>283</v>
      </c>
      <c r="GTF49" s="612" t="s">
        <v>326</v>
      </c>
      <c r="GTG49" s="612" t="s">
        <v>283</v>
      </c>
      <c r="GTH49" s="612" t="s">
        <v>326</v>
      </c>
      <c r="GTI49" s="612" t="s">
        <v>283</v>
      </c>
      <c r="GTJ49" s="612" t="s">
        <v>326</v>
      </c>
      <c r="GTK49" s="612" t="s">
        <v>283</v>
      </c>
      <c r="GTL49" s="612" t="s">
        <v>326</v>
      </c>
      <c r="GTM49" s="612" t="s">
        <v>283</v>
      </c>
      <c r="GTN49" s="612" t="s">
        <v>326</v>
      </c>
      <c r="GTO49" s="612" t="s">
        <v>283</v>
      </c>
      <c r="GTP49" s="612" t="s">
        <v>326</v>
      </c>
      <c r="GTQ49" s="612" t="s">
        <v>283</v>
      </c>
      <c r="GTR49" s="612" t="s">
        <v>326</v>
      </c>
      <c r="GTS49" s="612" t="s">
        <v>283</v>
      </c>
      <c r="GTT49" s="612" t="s">
        <v>326</v>
      </c>
      <c r="GTU49" s="612" t="s">
        <v>283</v>
      </c>
      <c r="GTV49" s="612" t="s">
        <v>326</v>
      </c>
      <c r="GTW49" s="612" t="s">
        <v>283</v>
      </c>
      <c r="GTX49" s="612" t="s">
        <v>326</v>
      </c>
      <c r="GTY49" s="612" t="s">
        <v>283</v>
      </c>
      <c r="GTZ49" s="612" t="s">
        <v>326</v>
      </c>
      <c r="GUA49" s="612" t="s">
        <v>283</v>
      </c>
      <c r="GUB49" s="612" t="s">
        <v>326</v>
      </c>
      <c r="GUC49" s="612" t="s">
        <v>283</v>
      </c>
      <c r="GUD49" s="612" t="s">
        <v>326</v>
      </c>
      <c r="GUE49" s="612" t="s">
        <v>283</v>
      </c>
      <c r="GUF49" s="612" t="s">
        <v>326</v>
      </c>
      <c r="GUG49" s="612" t="s">
        <v>283</v>
      </c>
      <c r="GUH49" s="612" t="s">
        <v>326</v>
      </c>
      <c r="GUI49" s="612" t="s">
        <v>283</v>
      </c>
      <c r="GUJ49" s="612" t="s">
        <v>326</v>
      </c>
      <c r="GUK49" s="612" t="s">
        <v>283</v>
      </c>
      <c r="GUL49" s="612" t="s">
        <v>326</v>
      </c>
      <c r="GUM49" s="612" t="s">
        <v>283</v>
      </c>
      <c r="GUN49" s="612" t="s">
        <v>326</v>
      </c>
      <c r="GUO49" s="612" t="s">
        <v>283</v>
      </c>
      <c r="GUP49" s="612" t="s">
        <v>326</v>
      </c>
      <c r="GUQ49" s="612" t="s">
        <v>283</v>
      </c>
      <c r="GUR49" s="612" t="s">
        <v>326</v>
      </c>
      <c r="GUS49" s="612" t="s">
        <v>283</v>
      </c>
      <c r="GUT49" s="612" t="s">
        <v>326</v>
      </c>
      <c r="GUU49" s="612" t="s">
        <v>283</v>
      </c>
      <c r="GUV49" s="612" t="s">
        <v>326</v>
      </c>
      <c r="GUW49" s="612" t="s">
        <v>283</v>
      </c>
      <c r="GUX49" s="612" t="s">
        <v>326</v>
      </c>
      <c r="GUY49" s="612" t="s">
        <v>283</v>
      </c>
      <c r="GUZ49" s="612" t="s">
        <v>326</v>
      </c>
      <c r="GVA49" s="612" t="s">
        <v>283</v>
      </c>
      <c r="GVB49" s="612" t="s">
        <v>326</v>
      </c>
      <c r="GVC49" s="612" t="s">
        <v>283</v>
      </c>
      <c r="GVD49" s="612" t="s">
        <v>326</v>
      </c>
      <c r="GVE49" s="612" t="s">
        <v>283</v>
      </c>
      <c r="GVF49" s="612" t="s">
        <v>326</v>
      </c>
      <c r="GVG49" s="612" t="s">
        <v>283</v>
      </c>
      <c r="GVH49" s="612" t="s">
        <v>326</v>
      </c>
      <c r="GVI49" s="612" t="s">
        <v>283</v>
      </c>
      <c r="GVJ49" s="612" t="s">
        <v>326</v>
      </c>
      <c r="GVK49" s="612" t="s">
        <v>283</v>
      </c>
      <c r="GVL49" s="612" t="s">
        <v>326</v>
      </c>
      <c r="GVM49" s="612" t="s">
        <v>283</v>
      </c>
      <c r="GVN49" s="612" t="s">
        <v>326</v>
      </c>
      <c r="GVO49" s="612" t="s">
        <v>283</v>
      </c>
      <c r="GVP49" s="612" t="s">
        <v>326</v>
      </c>
      <c r="GVQ49" s="612" t="s">
        <v>283</v>
      </c>
      <c r="GVR49" s="612" t="s">
        <v>326</v>
      </c>
      <c r="GVS49" s="612" t="s">
        <v>283</v>
      </c>
      <c r="GVT49" s="612" t="s">
        <v>326</v>
      </c>
      <c r="GVU49" s="612" t="s">
        <v>283</v>
      </c>
      <c r="GVV49" s="612" t="s">
        <v>326</v>
      </c>
      <c r="GVW49" s="612" t="s">
        <v>283</v>
      </c>
      <c r="GVX49" s="612" t="s">
        <v>326</v>
      </c>
      <c r="GVY49" s="612" t="s">
        <v>283</v>
      </c>
      <c r="GVZ49" s="612" t="s">
        <v>326</v>
      </c>
      <c r="GWA49" s="612" t="s">
        <v>283</v>
      </c>
      <c r="GWB49" s="612" t="s">
        <v>326</v>
      </c>
      <c r="GWC49" s="612" t="s">
        <v>283</v>
      </c>
      <c r="GWD49" s="612" t="s">
        <v>326</v>
      </c>
      <c r="GWE49" s="612" t="s">
        <v>283</v>
      </c>
      <c r="GWF49" s="612" t="s">
        <v>326</v>
      </c>
      <c r="GWG49" s="612" t="s">
        <v>283</v>
      </c>
      <c r="GWH49" s="612" t="s">
        <v>326</v>
      </c>
      <c r="GWI49" s="612" t="s">
        <v>283</v>
      </c>
      <c r="GWJ49" s="612" t="s">
        <v>326</v>
      </c>
      <c r="GWK49" s="612" t="s">
        <v>283</v>
      </c>
      <c r="GWL49" s="612" t="s">
        <v>326</v>
      </c>
      <c r="GWM49" s="612" t="s">
        <v>283</v>
      </c>
      <c r="GWN49" s="612" t="s">
        <v>326</v>
      </c>
      <c r="GWO49" s="612" t="s">
        <v>283</v>
      </c>
      <c r="GWP49" s="612" t="s">
        <v>326</v>
      </c>
      <c r="GWQ49" s="612" t="s">
        <v>283</v>
      </c>
      <c r="GWR49" s="612" t="s">
        <v>326</v>
      </c>
      <c r="GWS49" s="612" t="s">
        <v>283</v>
      </c>
      <c r="GWT49" s="612" t="s">
        <v>326</v>
      </c>
      <c r="GWU49" s="612" t="s">
        <v>283</v>
      </c>
      <c r="GWV49" s="612" t="s">
        <v>326</v>
      </c>
      <c r="GWW49" s="612" t="s">
        <v>283</v>
      </c>
      <c r="GWX49" s="612" t="s">
        <v>326</v>
      </c>
      <c r="GWY49" s="612" t="s">
        <v>283</v>
      </c>
      <c r="GWZ49" s="612" t="s">
        <v>326</v>
      </c>
      <c r="GXA49" s="612" t="s">
        <v>283</v>
      </c>
      <c r="GXB49" s="612" t="s">
        <v>326</v>
      </c>
      <c r="GXC49" s="612" t="s">
        <v>283</v>
      </c>
      <c r="GXD49" s="612" t="s">
        <v>326</v>
      </c>
      <c r="GXE49" s="612" t="s">
        <v>283</v>
      </c>
      <c r="GXF49" s="612" t="s">
        <v>326</v>
      </c>
      <c r="GXG49" s="612" t="s">
        <v>283</v>
      </c>
      <c r="GXH49" s="612" t="s">
        <v>326</v>
      </c>
      <c r="GXI49" s="612" t="s">
        <v>283</v>
      </c>
      <c r="GXJ49" s="612" t="s">
        <v>326</v>
      </c>
      <c r="GXK49" s="612" t="s">
        <v>283</v>
      </c>
      <c r="GXL49" s="612" t="s">
        <v>326</v>
      </c>
      <c r="GXM49" s="612" t="s">
        <v>283</v>
      </c>
      <c r="GXN49" s="612" t="s">
        <v>326</v>
      </c>
      <c r="GXO49" s="612" t="s">
        <v>283</v>
      </c>
      <c r="GXP49" s="612" t="s">
        <v>326</v>
      </c>
      <c r="GXQ49" s="612" t="s">
        <v>283</v>
      </c>
      <c r="GXR49" s="612" t="s">
        <v>326</v>
      </c>
      <c r="GXS49" s="612" t="s">
        <v>283</v>
      </c>
      <c r="GXT49" s="612" t="s">
        <v>326</v>
      </c>
      <c r="GXU49" s="612" t="s">
        <v>283</v>
      </c>
      <c r="GXV49" s="612" t="s">
        <v>326</v>
      </c>
      <c r="GXW49" s="612" t="s">
        <v>283</v>
      </c>
      <c r="GXX49" s="612" t="s">
        <v>326</v>
      </c>
      <c r="GXY49" s="612" t="s">
        <v>283</v>
      </c>
      <c r="GXZ49" s="612" t="s">
        <v>326</v>
      </c>
      <c r="GYA49" s="612" t="s">
        <v>283</v>
      </c>
      <c r="GYB49" s="612" t="s">
        <v>326</v>
      </c>
      <c r="GYC49" s="612" t="s">
        <v>283</v>
      </c>
      <c r="GYD49" s="612" t="s">
        <v>326</v>
      </c>
      <c r="GYE49" s="612" t="s">
        <v>283</v>
      </c>
      <c r="GYF49" s="612" t="s">
        <v>326</v>
      </c>
      <c r="GYG49" s="612" t="s">
        <v>283</v>
      </c>
      <c r="GYH49" s="612" t="s">
        <v>326</v>
      </c>
      <c r="GYI49" s="612" t="s">
        <v>283</v>
      </c>
      <c r="GYJ49" s="612" t="s">
        <v>326</v>
      </c>
      <c r="GYK49" s="612" t="s">
        <v>283</v>
      </c>
      <c r="GYL49" s="612" t="s">
        <v>326</v>
      </c>
      <c r="GYM49" s="612" t="s">
        <v>283</v>
      </c>
      <c r="GYN49" s="612" t="s">
        <v>326</v>
      </c>
      <c r="GYO49" s="612" t="s">
        <v>283</v>
      </c>
      <c r="GYP49" s="612" t="s">
        <v>326</v>
      </c>
      <c r="GYQ49" s="612" t="s">
        <v>283</v>
      </c>
      <c r="GYR49" s="612" t="s">
        <v>326</v>
      </c>
      <c r="GYS49" s="612" t="s">
        <v>283</v>
      </c>
      <c r="GYT49" s="612" t="s">
        <v>326</v>
      </c>
      <c r="GYU49" s="612" t="s">
        <v>283</v>
      </c>
      <c r="GYV49" s="612" t="s">
        <v>326</v>
      </c>
      <c r="GYW49" s="612" t="s">
        <v>283</v>
      </c>
      <c r="GYX49" s="612" t="s">
        <v>326</v>
      </c>
      <c r="GYY49" s="612" t="s">
        <v>283</v>
      </c>
      <c r="GYZ49" s="612" t="s">
        <v>326</v>
      </c>
      <c r="GZA49" s="612" t="s">
        <v>283</v>
      </c>
      <c r="GZB49" s="612" t="s">
        <v>326</v>
      </c>
      <c r="GZC49" s="612" t="s">
        <v>283</v>
      </c>
      <c r="GZD49" s="612" t="s">
        <v>326</v>
      </c>
      <c r="GZE49" s="612" t="s">
        <v>283</v>
      </c>
      <c r="GZF49" s="612" t="s">
        <v>326</v>
      </c>
      <c r="GZG49" s="612" t="s">
        <v>283</v>
      </c>
      <c r="GZH49" s="612" t="s">
        <v>326</v>
      </c>
      <c r="GZI49" s="612" t="s">
        <v>283</v>
      </c>
      <c r="GZJ49" s="612" t="s">
        <v>326</v>
      </c>
      <c r="GZK49" s="612" t="s">
        <v>283</v>
      </c>
      <c r="GZL49" s="612" t="s">
        <v>326</v>
      </c>
      <c r="GZM49" s="612" t="s">
        <v>283</v>
      </c>
      <c r="GZN49" s="612" t="s">
        <v>326</v>
      </c>
      <c r="GZO49" s="612" t="s">
        <v>283</v>
      </c>
      <c r="GZP49" s="612" t="s">
        <v>326</v>
      </c>
      <c r="GZQ49" s="612" t="s">
        <v>283</v>
      </c>
      <c r="GZR49" s="612" t="s">
        <v>326</v>
      </c>
      <c r="GZS49" s="612" t="s">
        <v>283</v>
      </c>
      <c r="GZT49" s="612" t="s">
        <v>326</v>
      </c>
      <c r="GZU49" s="612" t="s">
        <v>283</v>
      </c>
      <c r="GZV49" s="612" t="s">
        <v>326</v>
      </c>
      <c r="GZW49" s="612" t="s">
        <v>283</v>
      </c>
      <c r="GZX49" s="612" t="s">
        <v>326</v>
      </c>
      <c r="GZY49" s="612" t="s">
        <v>283</v>
      </c>
      <c r="GZZ49" s="612" t="s">
        <v>326</v>
      </c>
      <c r="HAA49" s="612" t="s">
        <v>283</v>
      </c>
      <c r="HAB49" s="612" t="s">
        <v>326</v>
      </c>
      <c r="HAC49" s="612" t="s">
        <v>283</v>
      </c>
      <c r="HAD49" s="612" t="s">
        <v>326</v>
      </c>
      <c r="HAE49" s="612" t="s">
        <v>283</v>
      </c>
      <c r="HAF49" s="612" t="s">
        <v>326</v>
      </c>
      <c r="HAG49" s="612" t="s">
        <v>283</v>
      </c>
      <c r="HAH49" s="612" t="s">
        <v>326</v>
      </c>
      <c r="HAI49" s="612" t="s">
        <v>283</v>
      </c>
      <c r="HAJ49" s="612" t="s">
        <v>326</v>
      </c>
      <c r="HAK49" s="612" t="s">
        <v>283</v>
      </c>
      <c r="HAL49" s="612" t="s">
        <v>326</v>
      </c>
      <c r="HAM49" s="612" t="s">
        <v>283</v>
      </c>
      <c r="HAN49" s="612" t="s">
        <v>326</v>
      </c>
      <c r="HAO49" s="612" t="s">
        <v>283</v>
      </c>
      <c r="HAP49" s="612" t="s">
        <v>326</v>
      </c>
      <c r="HAQ49" s="612" t="s">
        <v>283</v>
      </c>
      <c r="HAR49" s="612" t="s">
        <v>326</v>
      </c>
      <c r="HAS49" s="612" t="s">
        <v>283</v>
      </c>
      <c r="HAT49" s="612" t="s">
        <v>326</v>
      </c>
      <c r="HAU49" s="612" t="s">
        <v>283</v>
      </c>
      <c r="HAV49" s="612" t="s">
        <v>326</v>
      </c>
      <c r="HAW49" s="612" t="s">
        <v>283</v>
      </c>
      <c r="HAX49" s="612" t="s">
        <v>326</v>
      </c>
      <c r="HAY49" s="612" t="s">
        <v>283</v>
      </c>
      <c r="HAZ49" s="612" t="s">
        <v>326</v>
      </c>
      <c r="HBA49" s="612" t="s">
        <v>283</v>
      </c>
      <c r="HBB49" s="612" t="s">
        <v>326</v>
      </c>
      <c r="HBC49" s="612" t="s">
        <v>283</v>
      </c>
      <c r="HBD49" s="612" t="s">
        <v>326</v>
      </c>
      <c r="HBE49" s="612" t="s">
        <v>283</v>
      </c>
      <c r="HBF49" s="612" t="s">
        <v>326</v>
      </c>
      <c r="HBG49" s="612" t="s">
        <v>283</v>
      </c>
      <c r="HBH49" s="612" t="s">
        <v>326</v>
      </c>
      <c r="HBI49" s="612" t="s">
        <v>283</v>
      </c>
      <c r="HBJ49" s="612" t="s">
        <v>326</v>
      </c>
      <c r="HBK49" s="612" t="s">
        <v>283</v>
      </c>
      <c r="HBL49" s="612" t="s">
        <v>326</v>
      </c>
      <c r="HBM49" s="612" t="s">
        <v>283</v>
      </c>
      <c r="HBN49" s="612" t="s">
        <v>326</v>
      </c>
      <c r="HBO49" s="612" t="s">
        <v>283</v>
      </c>
      <c r="HBP49" s="612" t="s">
        <v>326</v>
      </c>
      <c r="HBQ49" s="612" t="s">
        <v>283</v>
      </c>
      <c r="HBR49" s="612" t="s">
        <v>326</v>
      </c>
      <c r="HBS49" s="612" t="s">
        <v>283</v>
      </c>
      <c r="HBT49" s="612" t="s">
        <v>326</v>
      </c>
      <c r="HBU49" s="612" t="s">
        <v>283</v>
      </c>
      <c r="HBV49" s="612" t="s">
        <v>326</v>
      </c>
      <c r="HBW49" s="612" t="s">
        <v>283</v>
      </c>
      <c r="HBX49" s="612" t="s">
        <v>326</v>
      </c>
      <c r="HBY49" s="612" t="s">
        <v>283</v>
      </c>
      <c r="HBZ49" s="612" t="s">
        <v>326</v>
      </c>
      <c r="HCA49" s="612" t="s">
        <v>283</v>
      </c>
      <c r="HCB49" s="612" t="s">
        <v>326</v>
      </c>
      <c r="HCC49" s="612" t="s">
        <v>283</v>
      </c>
      <c r="HCD49" s="612" t="s">
        <v>326</v>
      </c>
      <c r="HCE49" s="612" t="s">
        <v>283</v>
      </c>
      <c r="HCF49" s="612" t="s">
        <v>326</v>
      </c>
      <c r="HCG49" s="612" t="s">
        <v>283</v>
      </c>
      <c r="HCH49" s="612" t="s">
        <v>326</v>
      </c>
      <c r="HCI49" s="612" t="s">
        <v>283</v>
      </c>
      <c r="HCJ49" s="612" t="s">
        <v>326</v>
      </c>
      <c r="HCK49" s="612" t="s">
        <v>283</v>
      </c>
      <c r="HCL49" s="612" t="s">
        <v>326</v>
      </c>
      <c r="HCM49" s="612" t="s">
        <v>283</v>
      </c>
      <c r="HCN49" s="612" t="s">
        <v>326</v>
      </c>
      <c r="HCO49" s="612" t="s">
        <v>283</v>
      </c>
      <c r="HCP49" s="612" t="s">
        <v>326</v>
      </c>
      <c r="HCQ49" s="612" t="s">
        <v>283</v>
      </c>
      <c r="HCR49" s="612" t="s">
        <v>326</v>
      </c>
      <c r="HCS49" s="612" t="s">
        <v>283</v>
      </c>
      <c r="HCT49" s="612" t="s">
        <v>326</v>
      </c>
      <c r="HCU49" s="612" t="s">
        <v>283</v>
      </c>
      <c r="HCV49" s="612" t="s">
        <v>326</v>
      </c>
      <c r="HCW49" s="612" t="s">
        <v>283</v>
      </c>
      <c r="HCX49" s="612" t="s">
        <v>326</v>
      </c>
      <c r="HCY49" s="612" t="s">
        <v>283</v>
      </c>
      <c r="HCZ49" s="612" t="s">
        <v>326</v>
      </c>
      <c r="HDA49" s="612" t="s">
        <v>283</v>
      </c>
      <c r="HDB49" s="612" t="s">
        <v>326</v>
      </c>
      <c r="HDC49" s="612" t="s">
        <v>283</v>
      </c>
      <c r="HDD49" s="612" t="s">
        <v>326</v>
      </c>
      <c r="HDE49" s="612" t="s">
        <v>283</v>
      </c>
      <c r="HDF49" s="612" t="s">
        <v>326</v>
      </c>
      <c r="HDG49" s="612" t="s">
        <v>283</v>
      </c>
      <c r="HDH49" s="612" t="s">
        <v>326</v>
      </c>
      <c r="HDI49" s="612" t="s">
        <v>283</v>
      </c>
      <c r="HDJ49" s="612" t="s">
        <v>326</v>
      </c>
      <c r="HDK49" s="612" t="s">
        <v>283</v>
      </c>
      <c r="HDL49" s="612" t="s">
        <v>326</v>
      </c>
      <c r="HDM49" s="612" t="s">
        <v>283</v>
      </c>
      <c r="HDN49" s="612" t="s">
        <v>326</v>
      </c>
      <c r="HDO49" s="612" t="s">
        <v>283</v>
      </c>
      <c r="HDP49" s="612" t="s">
        <v>326</v>
      </c>
      <c r="HDQ49" s="612" t="s">
        <v>283</v>
      </c>
      <c r="HDR49" s="612" t="s">
        <v>326</v>
      </c>
      <c r="HDS49" s="612" t="s">
        <v>283</v>
      </c>
      <c r="HDT49" s="612" t="s">
        <v>326</v>
      </c>
      <c r="HDU49" s="612" t="s">
        <v>283</v>
      </c>
      <c r="HDV49" s="612" t="s">
        <v>326</v>
      </c>
      <c r="HDW49" s="612" t="s">
        <v>283</v>
      </c>
      <c r="HDX49" s="612" t="s">
        <v>326</v>
      </c>
      <c r="HDY49" s="612" t="s">
        <v>283</v>
      </c>
      <c r="HDZ49" s="612" t="s">
        <v>326</v>
      </c>
      <c r="HEA49" s="612" t="s">
        <v>283</v>
      </c>
      <c r="HEB49" s="612" t="s">
        <v>326</v>
      </c>
      <c r="HEC49" s="612" t="s">
        <v>283</v>
      </c>
      <c r="HED49" s="612" t="s">
        <v>326</v>
      </c>
      <c r="HEE49" s="612" t="s">
        <v>283</v>
      </c>
      <c r="HEF49" s="612" t="s">
        <v>326</v>
      </c>
      <c r="HEG49" s="612" t="s">
        <v>283</v>
      </c>
      <c r="HEH49" s="612" t="s">
        <v>326</v>
      </c>
      <c r="HEI49" s="612" t="s">
        <v>283</v>
      </c>
      <c r="HEJ49" s="612" t="s">
        <v>326</v>
      </c>
      <c r="HEK49" s="612" t="s">
        <v>283</v>
      </c>
      <c r="HEL49" s="612" t="s">
        <v>326</v>
      </c>
      <c r="HEM49" s="612" t="s">
        <v>283</v>
      </c>
      <c r="HEN49" s="612" t="s">
        <v>326</v>
      </c>
      <c r="HEO49" s="612" t="s">
        <v>283</v>
      </c>
      <c r="HEP49" s="612" t="s">
        <v>326</v>
      </c>
      <c r="HEQ49" s="612" t="s">
        <v>283</v>
      </c>
      <c r="HER49" s="612" t="s">
        <v>326</v>
      </c>
      <c r="HES49" s="612" t="s">
        <v>283</v>
      </c>
      <c r="HET49" s="612" t="s">
        <v>326</v>
      </c>
      <c r="HEU49" s="612" t="s">
        <v>283</v>
      </c>
      <c r="HEV49" s="612" t="s">
        <v>326</v>
      </c>
      <c r="HEW49" s="612" t="s">
        <v>283</v>
      </c>
      <c r="HEX49" s="612" t="s">
        <v>326</v>
      </c>
      <c r="HEY49" s="612" t="s">
        <v>283</v>
      </c>
      <c r="HEZ49" s="612" t="s">
        <v>326</v>
      </c>
      <c r="HFA49" s="612" t="s">
        <v>283</v>
      </c>
      <c r="HFB49" s="612" t="s">
        <v>326</v>
      </c>
      <c r="HFC49" s="612" t="s">
        <v>283</v>
      </c>
      <c r="HFD49" s="612" t="s">
        <v>326</v>
      </c>
      <c r="HFE49" s="612" t="s">
        <v>283</v>
      </c>
      <c r="HFF49" s="612" t="s">
        <v>326</v>
      </c>
      <c r="HFG49" s="612" t="s">
        <v>283</v>
      </c>
      <c r="HFH49" s="612" t="s">
        <v>326</v>
      </c>
      <c r="HFI49" s="612" t="s">
        <v>283</v>
      </c>
      <c r="HFJ49" s="612" t="s">
        <v>326</v>
      </c>
      <c r="HFK49" s="612" t="s">
        <v>283</v>
      </c>
      <c r="HFL49" s="612" t="s">
        <v>326</v>
      </c>
      <c r="HFM49" s="612" t="s">
        <v>283</v>
      </c>
      <c r="HFN49" s="612" t="s">
        <v>326</v>
      </c>
      <c r="HFO49" s="612" t="s">
        <v>283</v>
      </c>
      <c r="HFP49" s="612" t="s">
        <v>326</v>
      </c>
      <c r="HFQ49" s="612" t="s">
        <v>283</v>
      </c>
      <c r="HFR49" s="612" t="s">
        <v>326</v>
      </c>
      <c r="HFS49" s="612" t="s">
        <v>283</v>
      </c>
      <c r="HFT49" s="612" t="s">
        <v>326</v>
      </c>
      <c r="HFU49" s="612" t="s">
        <v>283</v>
      </c>
      <c r="HFV49" s="612" t="s">
        <v>326</v>
      </c>
      <c r="HFW49" s="612" t="s">
        <v>283</v>
      </c>
      <c r="HFX49" s="612" t="s">
        <v>326</v>
      </c>
      <c r="HFY49" s="612" t="s">
        <v>283</v>
      </c>
      <c r="HFZ49" s="612" t="s">
        <v>326</v>
      </c>
      <c r="HGA49" s="612" t="s">
        <v>283</v>
      </c>
      <c r="HGB49" s="612" t="s">
        <v>326</v>
      </c>
      <c r="HGC49" s="612" t="s">
        <v>283</v>
      </c>
      <c r="HGD49" s="612" t="s">
        <v>326</v>
      </c>
      <c r="HGE49" s="612" t="s">
        <v>283</v>
      </c>
      <c r="HGF49" s="612" t="s">
        <v>326</v>
      </c>
      <c r="HGG49" s="612" t="s">
        <v>283</v>
      </c>
      <c r="HGH49" s="612" t="s">
        <v>326</v>
      </c>
      <c r="HGI49" s="612" t="s">
        <v>283</v>
      </c>
      <c r="HGJ49" s="612" t="s">
        <v>326</v>
      </c>
      <c r="HGK49" s="612" t="s">
        <v>283</v>
      </c>
      <c r="HGL49" s="612" t="s">
        <v>326</v>
      </c>
      <c r="HGM49" s="612" t="s">
        <v>283</v>
      </c>
      <c r="HGN49" s="612" t="s">
        <v>326</v>
      </c>
      <c r="HGO49" s="612" t="s">
        <v>283</v>
      </c>
      <c r="HGP49" s="612" t="s">
        <v>326</v>
      </c>
      <c r="HGQ49" s="612" t="s">
        <v>283</v>
      </c>
      <c r="HGR49" s="612" t="s">
        <v>326</v>
      </c>
      <c r="HGS49" s="612" t="s">
        <v>283</v>
      </c>
      <c r="HGT49" s="612" t="s">
        <v>326</v>
      </c>
      <c r="HGU49" s="612" t="s">
        <v>283</v>
      </c>
      <c r="HGV49" s="612" t="s">
        <v>326</v>
      </c>
      <c r="HGW49" s="612" t="s">
        <v>283</v>
      </c>
      <c r="HGX49" s="612" t="s">
        <v>326</v>
      </c>
      <c r="HGY49" s="612" t="s">
        <v>283</v>
      </c>
      <c r="HGZ49" s="612" t="s">
        <v>326</v>
      </c>
      <c r="HHA49" s="612" t="s">
        <v>283</v>
      </c>
      <c r="HHB49" s="612" t="s">
        <v>326</v>
      </c>
      <c r="HHC49" s="612" t="s">
        <v>283</v>
      </c>
      <c r="HHD49" s="612" t="s">
        <v>326</v>
      </c>
      <c r="HHE49" s="612" t="s">
        <v>283</v>
      </c>
      <c r="HHF49" s="612" t="s">
        <v>326</v>
      </c>
      <c r="HHG49" s="612" t="s">
        <v>283</v>
      </c>
      <c r="HHH49" s="612" t="s">
        <v>326</v>
      </c>
      <c r="HHI49" s="612" t="s">
        <v>283</v>
      </c>
      <c r="HHJ49" s="612" t="s">
        <v>326</v>
      </c>
      <c r="HHK49" s="612" t="s">
        <v>283</v>
      </c>
      <c r="HHL49" s="612" t="s">
        <v>326</v>
      </c>
      <c r="HHM49" s="612" t="s">
        <v>283</v>
      </c>
      <c r="HHN49" s="612" t="s">
        <v>326</v>
      </c>
      <c r="HHO49" s="612" t="s">
        <v>283</v>
      </c>
      <c r="HHP49" s="612" t="s">
        <v>326</v>
      </c>
      <c r="HHQ49" s="612" t="s">
        <v>283</v>
      </c>
      <c r="HHR49" s="612" t="s">
        <v>326</v>
      </c>
      <c r="HHS49" s="612" t="s">
        <v>283</v>
      </c>
      <c r="HHT49" s="612" t="s">
        <v>326</v>
      </c>
      <c r="HHU49" s="612" t="s">
        <v>283</v>
      </c>
      <c r="HHV49" s="612" t="s">
        <v>326</v>
      </c>
      <c r="HHW49" s="612" t="s">
        <v>283</v>
      </c>
      <c r="HHX49" s="612" t="s">
        <v>326</v>
      </c>
      <c r="HHY49" s="612" t="s">
        <v>283</v>
      </c>
      <c r="HHZ49" s="612" t="s">
        <v>326</v>
      </c>
      <c r="HIA49" s="612" t="s">
        <v>283</v>
      </c>
      <c r="HIB49" s="612" t="s">
        <v>326</v>
      </c>
      <c r="HIC49" s="612" t="s">
        <v>283</v>
      </c>
      <c r="HID49" s="612" t="s">
        <v>326</v>
      </c>
      <c r="HIE49" s="612" t="s">
        <v>283</v>
      </c>
      <c r="HIF49" s="612" t="s">
        <v>326</v>
      </c>
      <c r="HIG49" s="612" t="s">
        <v>283</v>
      </c>
      <c r="HIH49" s="612" t="s">
        <v>326</v>
      </c>
      <c r="HII49" s="612" t="s">
        <v>283</v>
      </c>
      <c r="HIJ49" s="612" t="s">
        <v>326</v>
      </c>
      <c r="HIK49" s="612" t="s">
        <v>283</v>
      </c>
      <c r="HIL49" s="612" t="s">
        <v>326</v>
      </c>
      <c r="HIM49" s="612" t="s">
        <v>283</v>
      </c>
      <c r="HIN49" s="612" t="s">
        <v>326</v>
      </c>
      <c r="HIO49" s="612" t="s">
        <v>283</v>
      </c>
      <c r="HIP49" s="612" t="s">
        <v>326</v>
      </c>
      <c r="HIQ49" s="612" t="s">
        <v>283</v>
      </c>
      <c r="HIR49" s="612" t="s">
        <v>326</v>
      </c>
      <c r="HIS49" s="612" t="s">
        <v>283</v>
      </c>
      <c r="HIT49" s="612" t="s">
        <v>326</v>
      </c>
      <c r="HIU49" s="612" t="s">
        <v>283</v>
      </c>
      <c r="HIV49" s="612" t="s">
        <v>326</v>
      </c>
      <c r="HIW49" s="612" t="s">
        <v>283</v>
      </c>
      <c r="HIX49" s="612" t="s">
        <v>326</v>
      </c>
      <c r="HIY49" s="612" t="s">
        <v>283</v>
      </c>
      <c r="HIZ49" s="612" t="s">
        <v>326</v>
      </c>
      <c r="HJA49" s="612" t="s">
        <v>283</v>
      </c>
      <c r="HJB49" s="612" t="s">
        <v>326</v>
      </c>
      <c r="HJC49" s="612" t="s">
        <v>283</v>
      </c>
      <c r="HJD49" s="612" t="s">
        <v>326</v>
      </c>
      <c r="HJE49" s="612" t="s">
        <v>283</v>
      </c>
      <c r="HJF49" s="612" t="s">
        <v>326</v>
      </c>
      <c r="HJG49" s="612" t="s">
        <v>283</v>
      </c>
      <c r="HJH49" s="612" t="s">
        <v>326</v>
      </c>
      <c r="HJI49" s="612" t="s">
        <v>283</v>
      </c>
      <c r="HJJ49" s="612" t="s">
        <v>326</v>
      </c>
      <c r="HJK49" s="612" t="s">
        <v>283</v>
      </c>
      <c r="HJL49" s="612" t="s">
        <v>326</v>
      </c>
      <c r="HJM49" s="612" t="s">
        <v>283</v>
      </c>
      <c r="HJN49" s="612" t="s">
        <v>326</v>
      </c>
      <c r="HJO49" s="612" t="s">
        <v>283</v>
      </c>
      <c r="HJP49" s="612" t="s">
        <v>326</v>
      </c>
      <c r="HJQ49" s="612" t="s">
        <v>283</v>
      </c>
      <c r="HJR49" s="612" t="s">
        <v>326</v>
      </c>
      <c r="HJS49" s="612" t="s">
        <v>283</v>
      </c>
      <c r="HJT49" s="612" t="s">
        <v>326</v>
      </c>
      <c r="HJU49" s="612" t="s">
        <v>283</v>
      </c>
      <c r="HJV49" s="612" t="s">
        <v>326</v>
      </c>
      <c r="HJW49" s="612" t="s">
        <v>283</v>
      </c>
      <c r="HJX49" s="612" t="s">
        <v>326</v>
      </c>
      <c r="HJY49" s="612" t="s">
        <v>283</v>
      </c>
      <c r="HJZ49" s="612" t="s">
        <v>326</v>
      </c>
      <c r="HKA49" s="612" t="s">
        <v>283</v>
      </c>
      <c r="HKB49" s="612" t="s">
        <v>326</v>
      </c>
      <c r="HKC49" s="612" t="s">
        <v>283</v>
      </c>
      <c r="HKD49" s="612" t="s">
        <v>326</v>
      </c>
      <c r="HKE49" s="612" t="s">
        <v>283</v>
      </c>
      <c r="HKF49" s="612" t="s">
        <v>326</v>
      </c>
      <c r="HKG49" s="612" t="s">
        <v>283</v>
      </c>
      <c r="HKH49" s="612" t="s">
        <v>326</v>
      </c>
      <c r="HKI49" s="612" t="s">
        <v>283</v>
      </c>
      <c r="HKJ49" s="612" t="s">
        <v>326</v>
      </c>
      <c r="HKK49" s="612" t="s">
        <v>283</v>
      </c>
      <c r="HKL49" s="612" t="s">
        <v>326</v>
      </c>
      <c r="HKM49" s="612" t="s">
        <v>283</v>
      </c>
      <c r="HKN49" s="612" t="s">
        <v>326</v>
      </c>
      <c r="HKO49" s="612" t="s">
        <v>283</v>
      </c>
      <c r="HKP49" s="612" t="s">
        <v>326</v>
      </c>
      <c r="HKQ49" s="612" t="s">
        <v>283</v>
      </c>
      <c r="HKR49" s="612" t="s">
        <v>326</v>
      </c>
      <c r="HKS49" s="612" t="s">
        <v>283</v>
      </c>
      <c r="HKT49" s="612" t="s">
        <v>326</v>
      </c>
      <c r="HKU49" s="612" t="s">
        <v>283</v>
      </c>
      <c r="HKV49" s="612" t="s">
        <v>326</v>
      </c>
      <c r="HKW49" s="612" t="s">
        <v>283</v>
      </c>
      <c r="HKX49" s="612" t="s">
        <v>326</v>
      </c>
      <c r="HKY49" s="612" t="s">
        <v>283</v>
      </c>
      <c r="HKZ49" s="612" t="s">
        <v>326</v>
      </c>
      <c r="HLA49" s="612" t="s">
        <v>283</v>
      </c>
      <c r="HLB49" s="612" t="s">
        <v>326</v>
      </c>
      <c r="HLC49" s="612" t="s">
        <v>283</v>
      </c>
      <c r="HLD49" s="612" t="s">
        <v>326</v>
      </c>
      <c r="HLE49" s="612" t="s">
        <v>283</v>
      </c>
      <c r="HLF49" s="612" t="s">
        <v>326</v>
      </c>
      <c r="HLG49" s="612" t="s">
        <v>283</v>
      </c>
      <c r="HLH49" s="612" t="s">
        <v>326</v>
      </c>
      <c r="HLI49" s="612" t="s">
        <v>283</v>
      </c>
      <c r="HLJ49" s="612" t="s">
        <v>326</v>
      </c>
      <c r="HLK49" s="612" t="s">
        <v>283</v>
      </c>
      <c r="HLL49" s="612" t="s">
        <v>326</v>
      </c>
      <c r="HLM49" s="612" t="s">
        <v>283</v>
      </c>
      <c r="HLN49" s="612" t="s">
        <v>326</v>
      </c>
      <c r="HLO49" s="612" t="s">
        <v>283</v>
      </c>
      <c r="HLP49" s="612" t="s">
        <v>326</v>
      </c>
      <c r="HLQ49" s="612" t="s">
        <v>283</v>
      </c>
      <c r="HLR49" s="612" t="s">
        <v>326</v>
      </c>
      <c r="HLS49" s="612" t="s">
        <v>283</v>
      </c>
      <c r="HLT49" s="612" t="s">
        <v>326</v>
      </c>
      <c r="HLU49" s="612" t="s">
        <v>283</v>
      </c>
      <c r="HLV49" s="612" t="s">
        <v>326</v>
      </c>
      <c r="HLW49" s="612" t="s">
        <v>283</v>
      </c>
      <c r="HLX49" s="612" t="s">
        <v>326</v>
      </c>
      <c r="HLY49" s="612" t="s">
        <v>283</v>
      </c>
      <c r="HLZ49" s="612" t="s">
        <v>326</v>
      </c>
      <c r="HMA49" s="612" t="s">
        <v>283</v>
      </c>
      <c r="HMB49" s="612" t="s">
        <v>326</v>
      </c>
      <c r="HMC49" s="612" t="s">
        <v>283</v>
      </c>
      <c r="HMD49" s="612" t="s">
        <v>326</v>
      </c>
      <c r="HME49" s="612" t="s">
        <v>283</v>
      </c>
      <c r="HMF49" s="612" t="s">
        <v>326</v>
      </c>
      <c r="HMG49" s="612" t="s">
        <v>283</v>
      </c>
      <c r="HMH49" s="612" t="s">
        <v>326</v>
      </c>
      <c r="HMI49" s="612" t="s">
        <v>283</v>
      </c>
      <c r="HMJ49" s="612" t="s">
        <v>326</v>
      </c>
      <c r="HMK49" s="612" t="s">
        <v>283</v>
      </c>
      <c r="HML49" s="612" t="s">
        <v>326</v>
      </c>
      <c r="HMM49" s="612" t="s">
        <v>283</v>
      </c>
      <c r="HMN49" s="612" t="s">
        <v>326</v>
      </c>
      <c r="HMO49" s="612" t="s">
        <v>283</v>
      </c>
      <c r="HMP49" s="612" t="s">
        <v>326</v>
      </c>
      <c r="HMQ49" s="612" t="s">
        <v>283</v>
      </c>
      <c r="HMR49" s="612" t="s">
        <v>326</v>
      </c>
      <c r="HMS49" s="612" t="s">
        <v>283</v>
      </c>
      <c r="HMT49" s="612" t="s">
        <v>326</v>
      </c>
      <c r="HMU49" s="612" t="s">
        <v>283</v>
      </c>
      <c r="HMV49" s="612" t="s">
        <v>326</v>
      </c>
      <c r="HMW49" s="612" t="s">
        <v>283</v>
      </c>
      <c r="HMX49" s="612" t="s">
        <v>326</v>
      </c>
      <c r="HMY49" s="612" t="s">
        <v>283</v>
      </c>
      <c r="HMZ49" s="612" t="s">
        <v>326</v>
      </c>
      <c r="HNA49" s="612" t="s">
        <v>283</v>
      </c>
      <c r="HNB49" s="612" t="s">
        <v>326</v>
      </c>
      <c r="HNC49" s="612" t="s">
        <v>283</v>
      </c>
      <c r="HND49" s="612" t="s">
        <v>326</v>
      </c>
      <c r="HNE49" s="612" t="s">
        <v>283</v>
      </c>
      <c r="HNF49" s="612" t="s">
        <v>326</v>
      </c>
      <c r="HNG49" s="612" t="s">
        <v>283</v>
      </c>
      <c r="HNH49" s="612" t="s">
        <v>326</v>
      </c>
      <c r="HNI49" s="612" t="s">
        <v>283</v>
      </c>
      <c r="HNJ49" s="612" t="s">
        <v>326</v>
      </c>
      <c r="HNK49" s="612" t="s">
        <v>283</v>
      </c>
      <c r="HNL49" s="612" t="s">
        <v>326</v>
      </c>
      <c r="HNM49" s="612" t="s">
        <v>283</v>
      </c>
      <c r="HNN49" s="612" t="s">
        <v>326</v>
      </c>
      <c r="HNO49" s="612" t="s">
        <v>283</v>
      </c>
      <c r="HNP49" s="612" t="s">
        <v>326</v>
      </c>
      <c r="HNQ49" s="612" t="s">
        <v>283</v>
      </c>
      <c r="HNR49" s="612" t="s">
        <v>326</v>
      </c>
      <c r="HNS49" s="612" t="s">
        <v>283</v>
      </c>
      <c r="HNT49" s="612" t="s">
        <v>326</v>
      </c>
      <c r="HNU49" s="612" t="s">
        <v>283</v>
      </c>
      <c r="HNV49" s="612" t="s">
        <v>326</v>
      </c>
      <c r="HNW49" s="612" t="s">
        <v>283</v>
      </c>
      <c r="HNX49" s="612" t="s">
        <v>326</v>
      </c>
      <c r="HNY49" s="612" t="s">
        <v>283</v>
      </c>
      <c r="HNZ49" s="612" t="s">
        <v>326</v>
      </c>
      <c r="HOA49" s="612" t="s">
        <v>283</v>
      </c>
      <c r="HOB49" s="612" t="s">
        <v>326</v>
      </c>
      <c r="HOC49" s="612" t="s">
        <v>283</v>
      </c>
      <c r="HOD49" s="612" t="s">
        <v>326</v>
      </c>
      <c r="HOE49" s="612" t="s">
        <v>283</v>
      </c>
      <c r="HOF49" s="612" t="s">
        <v>326</v>
      </c>
      <c r="HOG49" s="612" t="s">
        <v>283</v>
      </c>
      <c r="HOH49" s="612" t="s">
        <v>326</v>
      </c>
      <c r="HOI49" s="612" t="s">
        <v>283</v>
      </c>
      <c r="HOJ49" s="612" t="s">
        <v>326</v>
      </c>
      <c r="HOK49" s="612" t="s">
        <v>283</v>
      </c>
      <c r="HOL49" s="612" t="s">
        <v>326</v>
      </c>
      <c r="HOM49" s="612" t="s">
        <v>283</v>
      </c>
      <c r="HON49" s="612" t="s">
        <v>326</v>
      </c>
      <c r="HOO49" s="612" t="s">
        <v>283</v>
      </c>
      <c r="HOP49" s="612" t="s">
        <v>326</v>
      </c>
      <c r="HOQ49" s="612" t="s">
        <v>283</v>
      </c>
      <c r="HOR49" s="612" t="s">
        <v>326</v>
      </c>
      <c r="HOS49" s="612" t="s">
        <v>283</v>
      </c>
      <c r="HOT49" s="612" t="s">
        <v>326</v>
      </c>
      <c r="HOU49" s="612" t="s">
        <v>283</v>
      </c>
      <c r="HOV49" s="612" t="s">
        <v>326</v>
      </c>
      <c r="HOW49" s="612" t="s">
        <v>283</v>
      </c>
      <c r="HOX49" s="612" t="s">
        <v>326</v>
      </c>
      <c r="HOY49" s="612" t="s">
        <v>283</v>
      </c>
      <c r="HOZ49" s="612" t="s">
        <v>326</v>
      </c>
      <c r="HPA49" s="612" t="s">
        <v>283</v>
      </c>
      <c r="HPB49" s="612" t="s">
        <v>326</v>
      </c>
      <c r="HPC49" s="612" t="s">
        <v>283</v>
      </c>
      <c r="HPD49" s="612" t="s">
        <v>326</v>
      </c>
      <c r="HPE49" s="612" t="s">
        <v>283</v>
      </c>
      <c r="HPF49" s="612" t="s">
        <v>326</v>
      </c>
      <c r="HPG49" s="612" t="s">
        <v>283</v>
      </c>
      <c r="HPH49" s="612" t="s">
        <v>326</v>
      </c>
      <c r="HPI49" s="612" t="s">
        <v>283</v>
      </c>
      <c r="HPJ49" s="612" t="s">
        <v>326</v>
      </c>
      <c r="HPK49" s="612" t="s">
        <v>283</v>
      </c>
      <c r="HPL49" s="612" t="s">
        <v>326</v>
      </c>
      <c r="HPM49" s="612" t="s">
        <v>283</v>
      </c>
      <c r="HPN49" s="612" t="s">
        <v>326</v>
      </c>
      <c r="HPO49" s="612" t="s">
        <v>283</v>
      </c>
      <c r="HPP49" s="612" t="s">
        <v>326</v>
      </c>
      <c r="HPQ49" s="612" t="s">
        <v>283</v>
      </c>
      <c r="HPR49" s="612" t="s">
        <v>326</v>
      </c>
      <c r="HPS49" s="612" t="s">
        <v>283</v>
      </c>
      <c r="HPT49" s="612" t="s">
        <v>326</v>
      </c>
      <c r="HPU49" s="612" t="s">
        <v>283</v>
      </c>
      <c r="HPV49" s="612" t="s">
        <v>326</v>
      </c>
      <c r="HPW49" s="612" t="s">
        <v>283</v>
      </c>
      <c r="HPX49" s="612" t="s">
        <v>326</v>
      </c>
      <c r="HPY49" s="612" t="s">
        <v>283</v>
      </c>
      <c r="HPZ49" s="612" t="s">
        <v>326</v>
      </c>
      <c r="HQA49" s="612" t="s">
        <v>283</v>
      </c>
      <c r="HQB49" s="612" t="s">
        <v>326</v>
      </c>
      <c r="HQC49" s="612" t="s">
        <v>283</v>
      </c>
      <c r="HQD49" s="612" t="s">
        <v>326</v>
      </c>
      <c r="HQE49" s="612" t="s">
        <v>283</v>
      </c>
      <c r="HQF49" s="612" t="s">
        <v>326</v>
      </c>
      <c r="HQG49" s="612" t="s">
        <v>283</v>
      </c>
      <c r="HQH49" s="612" t="s">
        <v>326</v>
      </c>
      <c r="HQI49" s="612" t="s">
        <v>283</v>
      </c>
      <c r="HQJ49" s="612" t="s">
        <v>326</v>
      </c>
      <c r="HQK49" s="612" t="s">
        <v>283</v>
      </c>
      <c r="HQL49" s="612" t="s">
        <v>326</v>
      </c>
      <c r="HQM49" s="612" t="s">
        <v>283</v>
      </c>
      <c r="HQN49" s="612" t="s">
        <v>326</v>
      </c>
      <c r="HQO49" s="612" t="s">
        <v>283</v>
      </c>
      <c r="HQP49" s="612" t="s">
        <v>326</v>
      </c>
      <c r="HQQ49" s="612" t="s">
        <v>283</v>
      </c>
      <c r="HQR49" s="612" t="s">
        <v>326</v>
      </c>
      <c r="HQS49" s="612" t="s">
        <v>283</v>
      </c>
      <c r="HQT49" s="612" t="s">
        <v>326</v>
      </c>
      <c r="HQU49" s="612" t="s">
        <v>283</v>
      </c>
      <c r="HQV49" s="612" t="s">
        <v>326</v>
      </c>
      <c r="HQW49" s="612" t="s">
        <v>283</v>
      </c>
      <c r="HQX49" s="612" t="s">
        <v>326</v>
      </c>
      <c r="HQY49" s="612" t="s">
        <v>283</v>
      </c>
      <c r="HQZ49" s="612" t="s">
        <v>326</v>
      </c>
      <c r="HRA49" s="612" t="s">
        <v>283</v>
      </c>
      <c r="HRB49" s="612" t="s">
        <v>326</v>
      </c>
      <c r="HRC49" s="612" t="s">
        <v>283</v>
      </c>
      <c r="HRD49" s="612" t="s">
        <v>326</v>
      </c>
      <c r="HRE49" s="612" t="s">
        <v>283</v>
      </c>
      <c r="HRF49" s="612" t="s">
        <v>326</v>
      </c>
      <c r="HRG49" s="612" t="s">
        <v>283</v>
      </c>
      <c r="HRH49" s="612" t="s">
        <v>326</v>
      </c>
      <c r="HRI49" s="612" t="s">
        <v>283</v>
      </c>
      <c r="HRJ49" s="612" t="s">
        <v>326</v>
      </c>
      <c r="HRK49" s="612" t="s">
        <v>283</v>
      </c>
      <c r="HRL49" s="612" t="s">
        <v>326</v>
      </c>
      <c r="HRM49" s="612" t="s">
        <v>283</v>
      </c>
      <c r="HRN49" s="612" t="s">
        <v>326</v>
      </c>
      <c r="HRO49" s="612" t="s">
        <v>283</v>
      </c>
      <c r="HRP49" s="612" t="s">
        <v>326</v>
      </c>
      <c r="HRQ49" s="612" t="s">
        <v>283</v>
      </c>
      <c r="HRR49" s="612" t="s">
        <v>326</v>
      </c>
      <c r="HRS49" s="612" t="s">
        <v>283</v>
      </c>
      <c r="HRT49" s="612" t="s">
        <v>326</v>
      </c>
      <c r="HRU49" s="612" t="s">
        <v>283</v>
      </c>
      <c r="HRV49" s="612" t="s">
        <v>326</v>
      </c>
      <c r="HRW49" s="612" t="s">
        <v>283</v>
      </c>
      <c r="HRX49" s="612" t="s">
        <v>326</v>
      </c>
      <c r="HRY49" s="612" t="s">
        <v>283</v>
      </c>
      <c r="HRZ49" s="612" t="s">
        <v>326</v>
      </c>
      <c r="HSA49" s="612" t="s">
        <v>283</v>
      </c>
      <c r="HSB49" s="612" t="s">
        <v>326</v>
      </c>
      <c r="HSC49" s="612" t="s">
        <v>283</v>
      </c>
      <c r="HSD49" s="612" t="s">
        <v>326</v>
      </c>
      <c r="HSE49" s="612" t="s">
        <v>283</v>
      </c>
      <c r="HSF49" s="612" t="s">
        <v>326</v>
      </c>
      <c r="HSG49" s="612" t="s">
        <v>283</v>
      </c>
      <c r="HSH49" s="612" t="s">
        <v>326</v>
      </c>
      <c r="HSI49" s="612" t="s">
        <v>283</v>
      </c>
      <c r="HSJ49" s="612" t="s">
        <v>326</v>
      </c>
      <c r="HSK49" s="612" t="s">
        <v>283</v>
      </c>
      <c r="HSL49" s="612" t="s">
        <v>326</v>
      </c>
      <c r="HSM49" s="612" t="s">
        <v>283</v>
      </c>
      <c r="HSN49" s="612" t="s">
        <v>326</v>
      </c>
      <c r="HSO49" s="612" t="s">
        <v>283</v>
      </c>
      <c r="HSP49" s="612" t="s">
        <v>326</v>
      </c>
      <c r="HSQ49" s="612" t="s">
        <v>283</v>
      </c>
      <c r="HSR49" s="612" t="s">
        <v>326</v>
      </c>
      <c r="HSS49" s="612" t="s">
        <v>283</v>
      </c>
      <c r="HST49" s="612" t="s">
        <v>326</v>
      </c>
      <c r="HSU49" s="612" t="s">
        <v>283</v>
      </c>
      <c r="HSV49" s="612" t="s">
        <v>326</v>
      </c>
      <c r="HSW49" s="612" t="s">
        <v>283</v>
      </c>
      <c r="HSX49" s="612" t="s">
        <v>326</v>
      </c>
      <c r="HSY49" s="612" t="s">
        <v>283</v>
      </c>
      <c r="HSZ49" s="612" t="s">
        <v>326</v>
      </c>
      <c r="HTA49" s="612" t="s">
        <v>283</v>
      </c>
      <c r="HTB49" s="612" t="s">
        <v>326</v>
      </c>
      <c r="HTC49" s="612" t="s">
        <v>283</v>
      </c>
      <c r="HTD49" s="612" t="s">
        <v>326</v>
      </c>
      <c r="HTE49" s="612" t="s">
        <v>283</v>
      </c>
      <c r="HTF49" s="612" t="s">
        <v>326</v>
      </c>
      <c r="HTG49" s="612" t="s">
        <v>283</v>
      </c>
      <c r="HTH49" s="612" t="s">
        <v>326</v>
      </c>
      <c r="HTI49" s="612" t="s">
        <v>283</v>
      </c>
      <c r="HTJ49" s="612" t="s">
        <v>326</v>
      </c>
      <c r="HTK49" s="612" t="s">
        <v>283</v>
      </c>
      <c r="HTL49" s="612" t="s">
        <v>326</v>
      </c>
      <c r="HTM49" s="612" t="s">
        <v>283</v>
      </c>
      <c r="HTN49" s="612" t="s">
        <v>326</v>
      </c>
      <c r="HTO49" s="612" t="s">
        <v>283</v>
      </c>
      <c r="HTP49" s="612" t="s">
        <v>326</v>
      </c>
      <c r="HTQ49" s="612" t="s">
        <v>283</v>
      </c>
      <c r="HTR49" s="612" t="s">
        <v>326</v>
      </c>
      <c r="HTS49" s="612" t="s">
        <v>283</v>
      </c>
      <c r="HTT49" s="612" t="s">
        <v>326</v>
      </c>
      <c r="HTU49" s="612" t="s">
        <v>283</v>
      </c>
      <c r="HTV49" s="612" t="s">
        <v>326</v>
      </c>
      <c r="HTW49" s="612" t="s">
        <v>283</v>
      </c>
      <c r="HTX49" s="612" t="s">
        <v>326</v>
      </c>
      <c r="HTY49" s="612" t="s">
        <v>283</v>
      </c>
      <c r="HTZ49" s="612" t="s">
        <v>326</v>
      </c>
      <c r="HUA49" s="612" t="s">
        <v>283</v>
      </c>
      <c r="HUB49" s="612" t="s">
        <v>326</v>
      </c>
      <c r="HUC49" s="612" t="s">
        <v>283</v>
      </c>
      <c r="HUD49" s="612" t="s">
        <v>326</v>
      </c>
      <c r="HUE49" s="612" t="s">
        <v>283</v>
      </c>
      <c r="HUF49" s="612" t="s">
        <v>326</v>
      </c>
      <c r="HUG49" s="612" t="s">
        <v>283</v>
      </c>
      <c r="HUH49" s="612" t="s">
        <v>326</v>
      </c>
      <c r="HUI49" s="612" t="s">
        <v>283</v>
      </c>
      <c r="HUJ49" s="612" t="s">
        <v>326</v>
      </c>
      <c r="HUK49" s="612" t="s">
        <v>283</v>
      </c>
      <c r="HUL49" s="612" t="s">
        <v>326</v>
      </c>
      <c r="HUM49" s="612" t="s">
        <v>283</v>
      </c>
      <c r="HUN49" s="612" t="s">
        <v>326</v>
      </c>
      <c r="HUO49" s="612" t="s">
        <v>283</v>
      </c>
      <c r="HUP49" s="612" t="s">
        <v>326</v>
      </c>
      <c r="HUQ49" s="612" t="s">
        <v>283</v>
      </c>
      <c r="HUR49" s="612" t="s">
        <v>326</v>
      </c>
      <c r="HUS49" s="612" t="s">
        <v>283</v>
      </c>
      <c r="HUT49" s="612" t="s">
        <v>326</v>
      </c>
      <c r="HUU49" s="612" t="s">
        <v>283</v>
      </c>
      <c r="HUV49" s="612" t="s">
        <v>326</v>
      </c>
      <c r="HUW49" s="612" t="s">
        <v>283</v>
      </c>
      <c r="HUX49" s="612" t="s">
        <v>326</v>
      </c>
      <c r="HUY49" s="612" t="s">
        <v>283</v>
      </c>
      <c r="HUZ49" s="612" t="s">
        <v>326</v>
      </c>
      <c r="HVA49" s="612" t="s">
        <v>283</v>
      </c>
      <c r="HVB49" s="612" t="s">
        <v>326</v>
      </c>
      <c r="HVC49" s="612" t="s">
        <v>283</v>
      </c>
      <c r="HVD49" s="612" t="s">
        <v>326</v>
      </c>
      <c r="HVE49" s="612" t="s">
        <v>283</v>
      </c>
      <c r="HVF49" s="612" t="s">
        <v>326</v>
      </c>
      <c r="HVG49" s="612" t="s">
        <v>283</v>
      </c>
      <c r="HVH49" s="612" t="s">
        <v>326</v>
      </c>
      <c r="HVI49" s="612" t="s">
        <v>283</v>
      </c>
      <c r="HVJ49" s="612" t="s">
        <v>326</v>
      </c>
      <c r="HVK49" s="612" t="s">
        <v>283</v>
      </c>
      <c r="HVL49" s="612" t="s">
        <v>326</v>
      </c>
      <c r="HVM49" s="612" t="s">
        <v>283</v>
      </c>
      <c r="HVN49" s="612" t="s">
        <v>326</v>
      </c>
      <c r="HVO49" s="612" t="s">
        <v>283</v>
      </c>
      <c r="HVP49" s="612" t="s">
        <v>326</v>
      </c>
      <c r="HVQ49" s="612" t="s">
        <v>283</v>
      </c>
      <c r="HVR49" s="612" t="s">
        <v>326</v>
      </c>
      <c r="HVS49" s="612" t="s">
        <v>283</v>
      </c>
      <c r="HVT49" s="612" t="s">
        <v>326</v>
      </c>
      <c r="HVU49" s="612" t="s">
        <v>283</v>
      </c>
      <c r="HVV49" s="612" t="s">
        <v>326</v>
      </c>
      <c r="HVW49" s="612" t="s">
        <v>283</v>
      </c>
      <c r="HVX49" s="612" t="s">
        <v>326</v>
      </c>
      <c r="HVY49" s="612" t="s">
        <v>283</v>
      </c>
      <c r="HVZ49" s="612" t="s">
        <v>326</v>
      </c>
      <c r="HWA49" s="612" t="s">
        <v>283</v>
      </c>
      <c r="HWB49" s="612" t="s">
        <v>326</v>
      </c>
      <c r="HWC49" s="612" t="s">
        <v>283</v>
      </c>
      <c r="HWD49" s="612" t="s">
        <v>326</v>
      </c>
      <c r="HWE49" s="612" t="s">
        <v>283</v>
      </c>
      <c r="HWF49" s="612" t="s">
        <v>326</v>
      </c>
      <c r="HWG49" s="612" t="s">
        <v>283</v>
      </c>
      <c r="HWH49" s="612" t="s">
        <v>326</v>
      </c>
      <c r="HWI49" s="612" t="s">
        <v>283</v>
      </c>
      <c r="HWJ49" s="612" t="s">
        <v>326</v>
      </c>
      <c r="HWK49" s="612" t="s">
        <v>283</v>
      </c>
      <c r="HWL49" s="612" t="s">
        <v>326</v>
      </c>
      <c r="HWM49" s="612" t="s">
        <v>283</v>
      </c>
      <c r="HWN49" s="612" t="s">
        <v>326</v>
      </c>
      <c r="HWO49" s="612" t="s">
        <v>283</v>
      </c>
      <c r="HWP49" s="612" t="s">
        <v>326</v>
      </c>
      <c r="HWQ49" s="612" t="s">
        <v>283</v>
      </c>
      <c r="HWR49" s="612" t="s">
        <v>326</v>
      </c>
      <c r="HWS49" s="612" t="s">
        <v>283</v>
      </c>
      <c r="HWT49" s="612" t="s">
        <v>326</v>
      </c>
      <c r="HWU49" s="612" t="s">
        <v>283</v>
      </c>
      <c r="HWV49" s="612" t="s">
        <v>326</v>
      </c>
      <c r="HWW49" s="612" t="s">
        <v>283</v>
      </c>
      <c r="HWX49" s="612" t="s">
        <v>326</v>
      </c>
      <c r="HWY49" s="612" t="s">
        <v>283</v>
      </c>
      <c r="HWZ49" s="612" t="s">
        <v>326</v>
      </c>
      <c r="HXA49" s="612" t="s">
        <v>283</v>
      </c>
      <c r="HXB49" s="612" t="s">
        <v>326</v>
      </c>
      <c r="HXC49" s="612" t="s">
        <v>283</v>
      </c>
      <c r="HXD49" s="612" t="s">
        <v>326</v>
      </c>
      <c r="HXE49" s="612" t="s">
        <v>283</v>
      </c>
      <c r="HXF49" s="612" t="s">
        <v>326</v>
      </c>
      <c r="HXG49" s="612" t="s">
        <v>283</v>
      </c>
      <c r="HXH49" s="612" t="s">
        <v>326</v>
      </c>
      <c r="HXI49" s="612" t="s">
        <v>283</v>
      </c>
      <c r="HXJ49" s="612" t="s">
        <v>326</v>
      </c>
      <c r="HXK49" s="612" t="s">
        <v>283</v>
      </c>
      <c r="HXL49" s="612" t="s">
        <v>326</v>
      </c>
      <c r="HXM49" s="612" t="s">
        <v>283</v>
      </c>
      <c r="HXN49" s="612" t="s">
        <v>326</v>
      </c>
      <c r="HXO49" s="612" t="s">
        <v>283</v>
      </c>
      <c r="HXP49" s="612" t="s">
        <v>326</v>
      </c>
      <c r="HXQ49" s="612" t="s">
        <v>283</v>
      </c>
      <c r="HXR49" s="612" t="s">
        <v>326</v>
      </c>
      <c r="HXS49" s="612" t="s">
        <v>283</v>
      </c>
      <c r="HXT49" s="612" t="s">
        <v>326</v>
      </c>
      <c r="HXU49" s="612" t="s">
        <v>283</v>
      </c>
      <c r="HXV49" s="612" t="s">
        <v>326</v>
      </c>
      <c r="HXW49" s="612" t="s">
        <v>283</v>
      </c>
      <c r="HXX49" s="612" t="s">
        <v>326</v>
      </c>
      <c r="HXY49" s="612" t="s">
        <v>283</v>
      </c>
      <c r="HXZ49" s="612" t="s">
        <v>326</v>
      </c>
      <c r="HYA49" s="612" t="s">
        <v>283</v>
      </c>
      <c r="HYB49" s="612" t="s">
        <v>326</v>
      </c>
      <c r="HYC49" s="612" t="s">
        <v>283</v>
      </c>
      <c r="HYD49" s="612" t="s">
        <v>326</v>
      </c>
      <c r="HYE49" s="612" t="s">
        <v>283</v>
      </c>
      <c r="HYF49" s="612" t="s">
        <v>326</v>
      </c>
      <c r="HYG49" s="612" t="s">
        <v>283</v>
      </c>
      <c r="HYH49" s="612" t="s">
        <v>326</v>
      </c>
      <c r="HYI49" s="612" t="s">
        <v>283</v>
      </c>
      <c r="HYJ49" s="612" t="s">
        <v>326</v>
      </c>
      <c r="HYK49" s="612" t="s">
        <v>283</v>
      </c>
      <c r="HYL49" s="612" t="s">
        <v>326</v>
      </c>
      <c r="HYM49" s="612" t="s">
        <v>283</v>
      </c>
      <c r="HYN49" s="612" t="s">
        <v>326</v>
      </c>
      <c r="HYO49" s="612" t="s">
        <v>283</v>
      </c>
      <c r="HYP49" s="612" t="s">
        <v>326</v>
      </c>
      <c r="HYQ49" s="612" t="s">
        <v>283</v>
      </c>
      <c r="HYR49" s="612" t="s">
        <v>326</v>
      </c>
      <c r="HYS49" s="612" t="s">
        <v>283</v>
      </c>
      <c r="HYT49" s="612" t="s">
        <v>326</v>
      </c>
      <c r="HYU49" s="612" t="s">
        <v>283</v>
      </c>
      <c r="HYV49" s="612" t="s">
        <v>326</v>
      </c>
      <c r="HYW49" s="612" t="s">
        <v>283</v>
      </c>
      <c r="HYX49" s="612" t="s">
        <v>326</v>
      </c>
      <c r="HYY49" s="612" t="s">
        <v>283</v>
      </c>
      <c r="HYZ49" s="612" t="s">
        <v>326</v>
      </c>
      <c r="HZA49" s="612" t="s">
        <v>283</v>
      </c>
      <c r="HZB49" s="612" t="s">
        <v>326</v>
      </c>
      <c r="HZC49" s="612" t="s">
        <v>283</v>
      </c>
      <c r="HZD49" s="612" t="s">
        <v>326</v>
      </c>
      <c r="HZE49" s="612" t="s">
        <v>283</v>
      </c>
      <c r="HZF49" s="612" t="s">
        <v>326</v>
      </c>
      <c r="HZG49" s="612" t="s">
        <v>283</v>
      </c>
      <c r="HZH49" s="612" t="s">
        <v>326</v>
      </c>
      <c r="HZI49" s="612" t="s">
        <v>283</v>
      </c>
      <c r="HZJ49" s="612" t="s">
        <v>326</v>
      </c>
      <c r="HZK49" s="612" t="s">
        <v>283</v>
      </c>
      <c r="HZL49" s="612" t="s">
        <v>326</v>
      </c>
      <c r="HZM49" s="612" t="s">
        <v>283</v>
      </c>
      <c r="HZN49" s="612" t="s">
        <v>326</v>
      </c>
      <c r="HZO49" s="612" t="s">
        <v>283</v>
      </c>
      <c r="HZP49" s="612" t="s">
        <v>326</v>
      </c>
      <c r="HZQ49" s="612" t="s">
        <v>283</v>
      </c>
      <c r="HZR49" s="612" t="s">
        <v>326</v>
      </c>
      <c r="HZS49" s="612" t="s">
        <v>283</v>
      </c>
      <c r="HZT49" s="612" t="s">
        <v>326</v>
      </c>
      <c r="HZU49" s="612" t="s">
        <v>283</v>
      </c>
      <c r="HZV49" s="612" t="s">
        <v>326</v>
      </c>
      <c r="HZW49" s="612" t="s">
        <v>283</v>
      </c>
      <c r="HZX49" s="612" t="s">
        <v>326</v>
      </c>
      <c r="HZY49" s="612" t="s">
        <v>283</v>
      </c>
      <c r="HZZ49" s="612" t="s">
        <v>326</v>
      </c>
      <c r="IAA49" s="612" t="s">
        <v>283</v>
      </c>
      <c r="IAB49" s="612" t="s">
        <v>326</v>
      </c>
      <c r="IAC49" s="612" t="s">
        <v>283</v>
      </c>
      <c r="IAD49" s="612" t="s">
        <v>326</v>
      </c>
      <c r="IAE49" s="612" t="s">
        <v>283</v>
      </c>
      <c r="IAF49" s="612" t="s">
        <v>326</v>
      </c>
      <c r="IAG49" s="612" t="s">
        <v>283</v>
      </c>
      <c r="IAH49" s="612" t="s">
        <v>326</v>
      </c>
      <c r="IAI49" s="612" t="s">
        <v>283</v>
      </c>
      <c r="IAJ49" s="612" t="s">
        <v>326</v>
      </c>
      <c r="IAK49" s="612" t="s">
        <v>283</v>
      </c>
      <c r="IAL49" s="612" t="s">
        <v>326</v>
      </c>
      <c r="IAM49" s="612" t="s">
        <v>283</v>
      </c>
      <c r="IAN49" s="612" t="s">
        <v>326</v>
      </c>
      <c r="IAO49" s="612" t="s">
        <v>283</v>
      </c>
      <c r="IAP49" s="612" t="s">
        <v>326</v>
      </c>
      <c r="IAQ49" s="612" t="s">
        <v>283</v>
      </c>
      <c r="IAR49" s="612" t="s">
        <v>326</v>
      </c>
      <c r="IAS49" s="612" t="s">
        <v>283</v>
      </c>
      <c r="IAT49" s="612" t="s">
        <v>326</v>
      </c>
      <c r="IAU49" s="612" t="s">
        <v>283</v>
      </c>
      <c r="IAV49" s="612" t="s">
        <v>326</v>
      </c>
      <c r="IAW49" s="612" t="s">
        <v>283</v>
      </c>
      <c r="IAX49" s="612" t="s">
        <v>326</v>
      </c>
      <c r="IAY49" s="612" t="s">
        <v>283</v>
      </c>
      <c r="IAZ49" s="612" t="s">
        <v>326</v>
      </c>
      <c r="IBA49" s="612" t="s">
        <v>283</v>
      </c>
      <c r="IBB49" s="612" t="s">
        <v>326</v>
      </c>
      <c r="IBC49" s="612" t="s">
        <v>283</v>
      </c>
      <c r="IBD49" s="612" t="s">
        <v>326</v>
      </c>
      <c r="IBE49" s="612" t="s">
        <v>283</v>
      </c>
      <c r="IBF49" s="612" t="s">
        <v>326</v>
      </c>
      <c r="IBG49" s="612" t="s">
        <v>283</v>
      </c>
      <c r="IBH49" s="612" t="s">
        <v>326</v>
      </c>
      <c r="IBI49" s="612" t="s">
        <v>283</v>
      </c>
      <c r="IBJ49" s="612" t="s">
        <v>326</v>
      </c>
      <c r="IBK49" s="612" t="s">
        <v>283</v>
      </c>
      <c r="IBL49" s="612" t="s">
        <v>326</v>
      </c>
      <c r="IBM49" s="612" t="s">
        <v>283</v>
      </c>
      <c r="IBN49" s="612" t="s">
        <v>326</v>
      </c>
      <c r="IBO49" s="612" t="s">
        <v>283</v>
      </c>
      <c r="IBP49" s="612" t="s">
        <v>326</v>
      </c>
      <c r="IBQ49" s="612" t="s">
        <v>283</v>
      </c>
      <c r="IBR49" s="612" t="s">
        <v>326</v>
      </c>
      <c r="IBS49" s="612" t="s">
        <v>283</v>
      </c>
      <c r="IBT49" s="612" t="s">
        <v>326</v>
      </c>
      <c r="IBU49" s="612" t="s">
        <v>283</v>
      </c>
      <c r="IBV49" s="612" t="s">
        <v>326</v>
      </c>
      <c r="IBW49" s="612" t="s">
        <v>283</v>
      </c>
      <c r="IBX49" s="612" t="s">
        <v>326</v>
      </c>
      <c r="IBY49" s="612" t="s">
        <v>283</v>
      </c>
      <c r="IBZ49" s="612" t="s">
        <v>326</v>
      </c>
      <c r="ICA49" s="612" t="s">
        <v>283</v>
      </c>
      <c r="ICB49" s="612" t="s">
        <v>326</v>
      </c>
      <c r="ICC49" s="612" t="s">
        <v>283</v>
      </c>
      <c r="ICD49" s="612" t="s">
        <v>326</v>
      </c>
      <c r="ICE49" s="612" t="s">
        <v>283</v>
      </c>
      <c r="ICF49" s="612" t="s">
        <v>326</v>
      </c>
      <c r="ICG49" s="612" t="s">
        <v>283</v>
      </c>
      <c r="ICH49" s="612" t="s">
        <v>326</v>
      </c>
      <c r="ICI49" s="612" t="s">
        <v>283</v>
      </c>
      <c r="ICJ49" s="612" t="s">
        <v>326</v>
      </c>
      <c r="ICK49" s="612" t="s">
        <v>283</v>
      </c>
      <c r="ICL49" s="612" t="s">
        <v>326</v>
      </c>
      <c r="ICM49" s="612" t="s">
        <v>283</v>
      </c>
      <c r="ICN49" s="612" t="s">
        <v>326</v>
      </c>
      <c r="ICO49" s="612" t="s">
        <v>283</v>
      </c>
      <c r="ICP49" s="612" t="s">
        <v>326</v>
      </c>
      <c r="ICQ49" s="612" t="s">
        <v>283</v>
      </c>
      <c r="ICR49" s="612" t="s">
        <v>326</v>
      </c>
      <c r="ICS49" s="612" t="s">
        <v>283</v>
      </c>
      <c r="ICT49" s="612" t="s">
        <v>326</v>
      </c>
      <c r="ICU49" s="612" t="s">
        <v>283</v>
      </c>
      <c r="ICV49" s="612" t="s">
        <v>326</v>
      </c>
      <c r="ICW49" s="612" t="s">
        <v>283</v>
      </c>
      <c r="ICX49" s="612" t="s">
        <v>326</v>
      </c>
      <c r="ICY49" s="612" t="s">
        <v>283</v>
      </c>
      <c r="ICZ49" s="612" t="s">
        <v>326</v>
      </c>
      <c r="IDA49" s="612" t="s">
        <v>283</v>
      </c>
      <c r="IDB49" s="612" t="s">
        <v>326</v>
      </c>
      <c r="IDC49" s="612" t="s">
        <v>283</v>
      </c>
      <c r="IDD49" s="612" t="s">
        <v>326</v>
      </c>
      <c r="IDE49" s="612" t="s">
        <v>283</v>
      </c>
      <c r="IDF49" s="612" t="s">
        <v>326</v>
      </c>
      <c r="IDG49" s="612" t="s">
        <v>283</v>
      </c>
      <c r="IDH49" s="612" t="s">
        <v>326</v>
      </c>
      <c r="IDI49" s="612" t="s">
        <v>283</v>
      </c>
      <c r="IDJ49" s="612" t="s">
        <v>326</v>
      </c>
      <c r="IDK49" s="612" t="s">
        <v>283</v>
      </c>
      <c r="IDL49" s="612" t="s">
        <v>326</v>
      </c>
      <c r="IDM49" s="612" t="s">
        <v>283</v>
      </c>
      <c r="IDN49" s="612" t="s">
        <v>326</v>
      </c>
      <c r="IDO49" s="612" t="s">
        <v>283</v>
      </c>
      <c r="IDP49" s="612" t="s">
        <v>326</v>
      </c>
      <c r="IDQ49" s="612" t="s">
        <v>283</v>
      </c>
      <c r="IDR49" s="612" t="s">
        <v>326</v>
      </c>
      <c r="IDS49" s="612" t="s">
        <v>283</v>
      </c>
      <c r="IDT49" s="612" t="s">
        <v>326</v>
      </c>
      <c r="IDU49" s="612" t="s">
        <v>283</v>
      </c>
      <c r="IDV49" s="612" t="s">
        <v>326</v>
      </c>
      <c r="IDW49" s="612" t="s">
        <v>283</v>
      </c>
      <c r="IDX49" s="612" t="s">
        <v>326</v>
      </c>
      <c r="IDY49" s="612" t="s">
        <v>283</v>
      </c>
      <c r="IDZ49" s="612" t="s">
        <v>326</v>
      </c>
      <c r="IEA49" s="612" t="s">
        <v>283</v>
      </c>
      <c r="IEB49" s="612" t="s">
        <v>326</v>
      </c>
      <c r="IEC49" s="612" t="s">
        <v>283</v>
      </c>
      <c r="IED49" s="612" t="s">
        <v>326</v>
      </c>
      <c r="IEE49" s="612" t="s">
        <v>283</v>
      </c>
      <c r="IEF49" s="612" t="s">
        <v>326</v>
      </c>
      <c r="IEG49" s="612" t="s">
        <v>283</v>
      </c>
      <c r="IEH49" s="612" t="s">
        <v>326</v>
      </c>
      <c r="IEI49" s="612" t="s">
        <v>283</v>
      </c>
      <c r="IEJ49" s="612" t="s">
        <v>326</v>
      </c>
      <c r="IEK49" s="612" t="s">
        <v>283</v>
      </c>
      <c r="IEL49" s="612" t="s">
        <v>326</v>
      </c>
      <c r="IEM49" s="612" t="s">
        <v>283</v>
      </c>
      <c r="IEN49" s="612" t="s">
        <v>326</v>
      </c>
      <c r="IEO49" s="612" t="s">
        <v>283</v>
      </c>
      <c r="IEP49" s="612" t="s">
        <v>326</v>
      </c>
      <c r="IEQ49" s="612" t="s">
        <v>283</v>
      </c>
      <c r="IER49" s="612" t="s">
        <v>326</v>
      </c>
      <c r="IES49" s="612" t="s">
        <v>283</v>
      </c>
      <c r="IET49" s="612" t="s">
        <v>326</v>
      </c>
      <c r="IEU49" s="612" t="s">
        <v>283</v>
      </c>
      <c r="IEV49" s="612" t="s">
        <v>326</v>
      </c>
      <c r="IEW49" s="612" t="s">
        <v>283</v>
      </c>
      <c r="IEX49" s="612" t="s">
        <v>326</v>
      </c>
      <c r="IEY49" s="612" t="s">
        <v>283</v>
      </c>
      <c r="IEZ49" s="612" t="s">
        <v>326</v>
      </c>
      <c r="IFA49" s="612" t="s">
        <v>283</v>
      </c>
      <c r="IFB49" s="612" t="s">
        <v>326</v>
      </c>
      <c r="IFC49" s="612" t="s">
        <v>283</v>
      </c>
      <c r="IFD49" s="612" t="s">
        <v>326</v>
      </c>
      <c r="IFE49" s="612" t="s">
        <v>283</v>
      </c>
      <c r="IFF49" s="612" t="s">
        <v>326</v>
      </c>
      <c r="IFG49" s="612" t="s">
        <v>283</v>
      </c>
      <c r="IFH49" s="612" t="s">
        <v>326</v>
      </c>
      <c r="IFI49" s="612" t="s">
        <v>283</v>
      </c>
      <c r="IFJ49" s="612" t="s">
        <v>326</v>
      </c>
      <c r="IFK49" s="612" t="s">
        <v>283</v>
      </c>
      <c r="IFL49" s="612" t="s">
        <v>326</v>
      </c>
      <c r="IFM49" s="612" t="s">
        <v>283</v>
      </c>
      <c r="IFN49" s="612" t="s">
        <v>326</v>
      </c>
      <c r="IFO49" s="612" t="s">
        <v>283</v>
      </c>
      <c r="IFP49" s="612" t="s">
        <v>326</v>
      </c>
      <c r="IFQ49" s="612" t="s">
        <v>283</v>
      </c>
      <c r="IFR49" s="612" t="s">
        <v>326</v>
      </c>
      <c r="IFS49" s="612" t="s">
        <v>283</v>
      </c>
      <c r="IFT49" s="612" t="s">
        <v>326</v>
      </c>
      <c r="IFU49" s="612" t="s">
        <v>283</v>
      </c>
      <c r="IFV49" s="612" t="s">
        <v>326</v>
      </c>
      <c r="IFW49" s="612" t="s">
        <v>283</v>
      </c>
      <c r="IFX49" s="612" t="s">
        <v>326</v>
      </c>
      <c r="IFY49" s="612" t="s">
        <v>283</v>
      </c>
      <c r="IFZ49" s="612" t="s">
        <v>326</v>
      </c>
      <c r="IGA49" s="612" t="s">
        <v>283</v>
      </c>
      <c r="IGB49" s="612" t="s">
        <v>326</v>
      </c>
      <c r="IGC49" s="612" t="s">
        <v>283</v>
      </c>
      <c r="IGD49" s="612" t="s">
        <v>326</v>
      </c>
      <c r="IGE49" s="612" t="s">
        <v>283</v>
      </c>
      <c r="IGF49" s="612" t="s">
        <v>326</v>
      </c>
      <c r="IGG49" s="612" t="s">
        <v>283</v>
      </c>
      <c r="IGH49" s="612" t="s">
        <v>326</v>
      </c>
      <c r="IGI49" s="612" t="s">
        <v>283</v>
      </c>
      <c r="IGJ49" s="612" t="s">
        <v>326</v>
      </c>
      <c r="IGK49" s="612" t="s">
        <v>283</v>
      </c>
      <c r="IGL49" s="612" t="s">
        <v>326</v>
      </c>
      <c r="IGM49" s="612" t="s">
        <v>283</v>
      </c>
      <c r="IGN49" s="612" t="s">
        <v>326</v>
      </c>
      <c r="IGO49" s="612" t="s">
        <v>283</v>
      </c>
      <c r="IGP49" s="612" t="s">
        <v>326</v>
      </c>
      <c r="IGQ49" s="612" t="s">
        <v>283</v>
      </c>
      <c r="IGR49" s="612" t="s">
        <v>326</v>
      </c>
      <c r="IGS49" s="612" t="s">
        <v>283</v>
      </c>
      <c r="IGT49" s="612" t="s">
        <v>326</v>
      </c>
      <c r="IGU49" s="612" t="s">
        <v>283</v>
      </c>
      <c r="IGV49" s="612" t="s">
        <v>326</v>
      </c>
      <c r="IGW49" s="612" t="s">
        <v>283</v>
      </c>
      <c r="IGX49" s="612" t="s">
        <v>326</v>
      </c>
      <c r="IGY49" s="612" t="s">
        <v>283</v>
      </c>
      <c r="IGZ49" s="612" t="s">
        <v>326</v>
      </c>
      <c r="IHA49" s="612" t="s">
        <v>283</v>
      </c>
      <c r="IHB49" s="612" t="s">
        <v>326</v>
      </c>
      <c r="IHC49" s="612" t="s">
        <v>283</v>
      </c>
      <c r="IHD49" s="612" t="s">
        <v>326</v>
      </c>
      <c r="IHE49" s="612" t="s">
        <v>283</v>
      </c>
      <c r="IHF49" s="612" t="s">
        <v>326</v>
      </c>
      <c r="IHG49" s="612" t="s">
        <v>283</v>
      </c>
      <c r="IHH49" s="612" t="s">
        <v>326</v>
      </c>
      <c r="IHI49" s="612" t="s">
        <v>283</v>
      </c>
      <c r="IHJ49" s="612" t="s">
        <v>326</v>
      </c>
      <c r="IHK49" s="612" t="s">
        <v>283</v>
      </c>
      <c r="IHL49" s="612" t="s">
        <v>326</v>
      </c>
      <c r="IHM49" s="612" t="s">
        <v>283</v>
      </c>
      <c r="IHN49" s="612" t="s">
        <v>326</v>
      </c>
      <c r="IHO49" s="612" t="s">
        <v>283</v>
      </c>
      <c r="IHP49" s="612" t="s">
        <v>326</v>
      </c>
      <c r="IHQ49" s="612" t="s">
        <v>283</v>
      </c>
      <c r="IHR49" s="612" t="s">
        <v>326</v>
      </c>
      <c r="IHS49" s="612" t="s">
        <v>283</v>
      </c>
      <c r="IHT49" s="612" t="s">
        <v>326</v>
      </c>
      <c r="IHU49" s="612" t="s">
        <v>283</v>
      </c>
      <c r="IHV49" s="612" t="s">
        <v>326</v>
      </c>
      <c r="IHW49" s="612" t="s">
        <v>283</v>
      </c>
      <c r="IHX49" s="612" t="s">
        <v>326</v>
      </c>
      <c r="IHY49" s="612" t="s">
        <v>283</v>
      </c>
      <c r="IHZ49" s="612" t="s">
        <v>326</v>
      </c>
      <c r="IIA49" s="612" t="s">
        <v>283</v>
      </c>
      <c r="IIB49" s="612" t="s">
        <v>326</v>
      </c>
      <c r="IIC49" s="612" t="s">
        <v>283</v>
      </c>
      <c r="IID49" s="612" t="s">
        <v>326</v>
      </c>
      <c r="IIE49" s="612" t="s">
        <v>283</v>
      </c>
      <c r="IIF49" s="612" t="s">
        <v>326</v>
      </c>
      <c r="IIG49" s="612" t="s">
        <v>283</v>
      </c>
      <c r="IIH49" s="612" t="s">
        <v>326</v>
      </c>
      <c r="III49" s="612" t="s">
        <v>283</v>
      </c>
      <c r="IIJ49" s="612" t="s">
        <v>326</v>
      </c>
      <c r="IIK49" s="612" t="s">
        <v>283</v>
      </c>
      <c r="IIL49" s="612" t="s">
        <v>326</v>
      </c>
      <c r="IIM49" s="612" t="s">
        <v>283</v>
      </c>
      <c r="IIN49" s="612" t="s">
        <v>326</v>
      </c>
      <c r="IIO49" s="612" t="s">
        <v>283</v>
      </c>
      <c r="IIP49" s="612" t="s">
        <v>326</v>
      </c>
      <c r="IIQ49" s="612" t="s">
        <v>283</v>
      </c>
      <c r="IIR49" s="612" t="s">
        <v>326</v>
      </c>
      <c r="IIS49" s="612" t="s">
        <v>283</v>
      </c>
      <c r="IIT49" s="612" t="s">
        <v>326</v>
      </c>
      <c r="IIU49" s="612" t="s">
        <v>283</v>
      </c>
      <c r="IIV49" s="612" t="s">
        <v>326</v>
      </c>
      <c r="IIW49" s="612" t="s">
        <v>283</v>
      </c>
      <c r="IIX49" s="612" t="s">
        <v>326</v>
      </c>
      <c r="IIY49" s="612" t="s">
        <v>283</v>
      </c>
      <c r="IIZ49" s="612" t="s">
        <v>326</v>
      </c>
      <c r="IJA49" s="612" t="s">
        <v>283</v>
      </c>
      <c r="IJB49" s="612" t="s">
        <v>326</v>
      </c>
      <c r="IJC49" s="612" t="s">
        <v>283</v>
      </c>
      <c r="IJD49" s="612" t="s">
        <v>326</v>
      </c>
      <c r="IJE49" s="612" t="s">
        <v>283</v>
      </c>
      <c r="IJF49" s="612" t="s">
        <v>326</v>
      </c>
      <c r="IJG49" s="612" t="s">
        <v>283</v>
      </c>
      <c r="IJH49" s="612" t="s">
        <v>326</v>
      </c>
      <c r="IJI49" s="612" t="s">
        <v>283</v>
      </c>
      <c r="IJJ49" s="612" t="s">
        <v>326</v>
      </c>
      <c r="IJK49" s="612" t="s">
        <v>283</v>
      </c>
      <c r="IJL49" s="612" t="s">
        <v>326</v>
      </c>
      <c r="IJM49" s="612" t="s">
        <v>283</v>
      </c>
      <c r="IJN49" s="612" t="s">
        <v>326</v>
      </c>
      <c r="IJO49" s="612" t="s">
        <v>283</v>
      </c>
      <c r="IJP49" s="612" t="s">
        <v>326</v>
      </c>
      <c r="IJQ49" s="612" t="s">
        <v>283</v>
      </c>
      <c r="IJR49" s="612" t="s">
        <v>326</v>
      </c>
      <c r="IJS49" s="612" t="s">
        <v>283</v>
      </c>
      <c r="IJT49" s="612" t="s">
        <v>326</v>
      </c>
      <c r="IJU49" s="612" t="s">
        <v>283</v>
      </c>
      <c r="IJV49" s="612" t="s">
        <v>326</v>
      </c>
      <c r="IJW49" s="612" t="s">
        <v>283</v>
      </c>
      <c r="IJX49" s="612" t="s">
        <v>326</v>
      </c>
      <c r="IJY49" s="612" t="s">
        <v>283</v>
      </c>
      <c r="IJZ49" s="612" t="s">
        <v>326</v>
      </c>
      <c r="IKA49" s="612" t="s">
        <v>283</v>
      </c>
      <c r="IKB49" s="612" t="s">
        <v>326</v>
      </c>
      <c r="IKC49" s="612" t="s">
        <v>283</v>
      </c>
      <c r="IKD49" s="612" t="s">
        <v>326</v>
      </c>
      <c r="IKE49" s="612" t="s">
        <v>283</v>
      </c>
      <c r="IKF49" s="612" t="s">
        <v>326</v>
      </c>
      <c r="IKG49" s="612" t="s">
        <v>283</v>
      </c>
      <c r="IKH49" s="612" t="s">
        <v>326</v>
      </c>
      <c r="IKI49" s="612" t="s">
        <v>283</v>
      </c>
      <c r="IKJ49" s="612" t="s">
        <v>326</v>
      </c>
      <c r="IKK49" s="612" t="s">
        <v>283</v>
      </c>
      <c r="IKL49" s="612" t="s">
        <v>326</v>
      </c>
      <c r="IKM49" s="612" t="s">
        <v>283</v>
      </c>
      <c r="IKN49" s="612" t="s">
        <v>326</v>
      </c>
      <c r="IKO49" s="612" t="s">
        <v>283</v>
      </c>
      <c r="IKP49" s="612" t="s">
        <v>326</v>
      </c>
      <c r="IKQ49" s="612" t="s">
        <v>283</v>
      </c>
      <c r="IKR49" s="612" t="s">
        <v>326</v>
      </c>
      <c r="IKS49" s="612" t="s">
        <v>283</v>
      </c>
      <c r="IKT49" s="612" t="s">
        <v>326</v>
      </c>
      <c r="IKU49" s="612" t="s">
        <v>283</v>
      </c>
      <c r="IKV49" s="612" t="s">
        <v>326</v>
      </c>
      <c r="IKW49" s="612" t="s">
        <v>283</v>
      </c>
      <c r="IKX49" s="612" t="s">
        <v>326</v>
      </c>
      <c r="IKY49" s="612" t="s">
        <v>283</v>
      </c>
      <c r="IKZ49" s="612" t="s">
        <v>326</v>
      </c>
      <c r="ILA49" s="612" t="s">
        <v>283</v>
      </c>
      <c r="ILB49" s="612" t="s">
        <v>326</v>
      </c>
      <c r="ILC49" s="612" t="s">
        <v>283</v>
      </c>
      <c r="ILD49" s="612" t="s">
        <v>326</v>
      </c>
      <c r="ILE49" s="612" t="s">
        <v>283</v>
      </c>
      <c r="ILF49" s="612" t="s">
        <v>326</v>
      </c>
      <c r="ILG49" s="612" t="s">
        <v>283</v>
      </c>
      <c r="ILH49" s="612" t="s">
        <v>326</v>
      </c>
      <c r="ILI49" s="612" t="s">
        <v>283</v>
      </c>
      <c r="ILJ49" s="612" t="s">
        <v>326</v>
      </c>
      <c r="ILK49" s="612" t="s">
        <v>283</v>
      </c>
      <c r="ILL49" s="612" t="s">
        <v>326</v>
      </c>
      <c r="ILM49" s="612" t="s">
        <v>283</v>
      </c>
      <c r="ILN49" s="612" t="s">
        <v>326</v>
      </c>
      <c r="ILO49" s="612" t="s">
        <v>283</v>
      </c>
      <c r="ILP49" s="612" t="s">
        <v>326</v>
      </c>
      <c r="ILQ49" s="612" t="s">
        <v>283</v>
      </c>
      <c r="ILR49" s="612" t="s">
        <v>326</v>
      </c>
      <c r="ILS49" s="612" t="s">
        <v>283</v>
      </c>
      <c r="ILT49" s="612" t="s">
        <v>326</v>
      </c>
      <c r="ILU49" s="612" t="s">
        <v>283</v>
      </c>
      <c r="ILV49" s="612" t="s">
        <v>326</v>
      </c>
      <c r="ILW49" s="612" t="s">
        <v>283</v>
      </c>
      <c r="ILX49" s="612" t="s">
        <v>326</v>
      </c>
      <c r="ILY49" s="612" t="s">
        <v>283</v>
      </c>
      <c r="ILZ49" s="612" t="s">
        <v>326</v>
      </c>
      <c r="IMA49" s="612" t="s">
        <v>283</v>
      </c>
      <c r="IMB49" s="612" t="s">
        <v>326</v>
      </c>
      <c r="IMC49" s="612" t="s">
        <v>283</v>
      </c>
      <c r="IMD49" s="612" t="s">
        <v>326</v>
      </c>
      <c r="IME49" s="612" t="s">
        <v>283</v>
      </c>
      <c r="IMF49" s="612" t="s">
        <v>326</v>
      </c>
      <c r="IMG49" s="612" t="s">
        <v>283</v>
      </c>
      <c r="IMH49" s="612" t="s">
        <v>326</v>
      </c>
      <c r="IMI49" s="612" t="s">
        <v>283</v>
      </c>
      <c r="IMJ49" s="612" t="s">
        <v>326</v>
      </c>
      <c r="IMK49" s="612" t="s">
        <v>283</v>
      </c>
      <c r="IML49" s="612" t="s">
        <v>326</v>
      </c>
      <c r="IMM49" s="612" t="s">
        <v>283</v>
      </c>
      <c r="IMN49" s="612" t="s">
        <v>326</v>
      </c>
      <c r="IMO49" s="612" t="s">
        <v>283</v>
      </c>
      <c r="IMP49" s="612" t="s">
        <v>326</v>
      </c>
      <c r="IMQ49" s="612" t="s">
        <v>283</v>
      </c>
      <c r="IMR49" s="612" t="s">
        <v>326</v>
      </c>
      <c r="IMS49" s="612" t="s">
        <v>283</v>
      </c>
      <c r="IMT49" s="612" t="s">
        <v>326</v>
      </c>
      <c r="IMU49" s="612" t="s">
        <v>283</v>
      </c>
      <c r="IMV49" s="612" t="s">
        <v>326</v>
      </c>
      <c r="IMW49" s="612" t="s">
        <v>283</v>
      </c>
      <c r="IMX49" s="612" t="s">
        <v>326</v>
      </c>
      <c r="IMY49" s="612" t="s">
        <v>283</v>
      </c>
      <c r="IMZ49" s="612" t="s">
        <v>326</v>
      </c>
      <c r="INA49" s="612" t="s">
        <v>283</v>
      </c>
      <c r="INB49" s="612" t="s">
        <v>326</v>
      </c>
      <c r="INC49" s="612" t="s">
        <v>283</v>
      </c>
      <c r="IND49" s="612" t="s">
        <v>326</v>
      </c>
      <c r="INE49" s="612" t="s">
        <v>283</v>
      </c>
      <c r="INF49" s="612" t="s">
        <v>326</v>
      </c>
      <c r="ING49" s="612" t="s">
        <v>283</v>
      </c>
      <c r="INH49" s="612" t="s">
        <v>326</v>
      </c>
      <c r="INI49" s="612" t="s">
        <v>283</v>
      </c>
      <c r="INJ49" s="612" t="s">
        <v>326</v>
      </c>
      <c r="INK49" s="612" t="s">
        <v>283</v>
      </c>
      <c r="INL49" s="612" t="s">
        <v>326</v>
      </c>
      <c r="INM49" s="612" t="s">
        <v>283</v>
      </c>
      <c r="INN49" s="612" t="s">
        <v>326</v>
      </c>
      <c r="INO49" s="612" t="s">
        <v>283</v>
      </c>
      <c r="INP49" s="612" t="s">
        <v>326</v>
      </c>
      <c r="INQ49" s="612" t="s">
        <v>283</v>
      </c>
      <c r="INR49" s="612" t="s">
        <v>326</v>
      </c>
      <c r="INS49" s="612" t="s">
        <v>283</v>
      </c>
      <c r="INT49" s="612" t="s">
        <v>326</v>
      </c>
      <c r="INU49" s="612" t="s">
        <v>283</v>
      </c>
      <c r="INV49" s="612" t="s">
        <v>326</v>
      </c>
      <c r="INW49" s="612" t="s">
        <v>283</v>
      </c>
      <c r="INX49" s="612" t="s">
        <v>326</v>
      </c>
      <c r="INY49" s="612" t="s">
        <v>283</v>
      </c>
      <c r="INZ49" s="612" t="s">
        <v>326</v>
      </c>
      <c r="IOA49" s="612" t="s">
        <v>283</v>
      </c>
      <c r="IOB49" s="612" t="s">
        <v>326</v>
      </c>
      <c r="IOC49" s="612" t="s">
        <v>283</v>
      </c>
      <c r="IOD49" s="612" t="s">
        <v>326</v>
      </c>
      <c r="IOE49" s="612" t="s">
        <v>283</v>
      </c>
      <c r="IOF49" s="612" t="s">
        <v>326</v>
      </c>
      <c r="IOG49" s="612" t="s">
        <v>283</v>
      </c>
      <c r="IOH49" s="612" t="s">
        <v>326</v>
      </c>
      <c r="IOI49" s="612" t="s">
        <v>283</v>
      </c>
      <c r="IOJ49" s="612" t="s">
        <v>326</v>
      </c>
      <c r="IOK49" s="612" t="s">
        <v>283</v>
      </c>
      <c r="IOL49" s="612" t="s">
        <v>326</v>
      </c>
      <c r="IOM49" s="612" t="s">
        <v>283</v>
      </c>
      <c r="ION49" s="612" t="s">
        <v>326</v>
      </c>
      <c r="IOO49" s="612" t="s">
        <v>283</v>
      </c>
      <c r="IOP49" s="612" t="s">
        <v>326</v>
      </c>
      <c r="IOQ49" s="612" t="s">
        <v>283</v>
      </c>
      <c r="IOR49" s="612" t="s">
        <v>326</v>
      </c>
      <c r="IOS49" s="612" t="s">
        <v>283</v>
      </c>
      <c r="IOT49" s="612" t="s">
        <v>326</v>
      </c>
      <c r="IOU49" s="612" t="s">
        <v>283</v>
      </c>
      <c r="IOV49" s="612" t="s">
        <v>326</v>
      </c>
      <c r="IOW49" s="612" t="s">
        <v>283</v>
      </c>
      <c r="IOX49" s="612" t="s">
        <v>326</v>
      </c>
      <c r="IOY49" s="612" t="s">
        <v>283</v>
      </c>
      <c r="IOZ49" s="612" t="s">
        <v>326</v>
      </c>
      <c r="IPA49" s="612" t="s">
        <v>283</v>
      </c>
      <c r="IPB49" s="612" t="s">
        <v>326</v>
      </c>
      <c r="IPC49" s="612" t="s">
        <v>283</v>
      </c>
      <c r="IPD49" s="612" t="s">
        <v>326</v>
      </c>
      <c r="IPE49" s="612" t="s">
        <v>283</v>
      </c>
      <c r="IPF49" s="612" t="s">
        <v>326</v>
      </c>
      <c r="IPG49" s="612" t="s">
        <v>283</v>
      </c>
      <c r="IPH49" s="612" t="s">
        <v>326</v>
      </c>
      <c r="IPI49" s="612" t="s">
        <v>283</v>
      </c>
      <c r="IPJ49" s="612" t="s">
        <v>326</v>
      </c>
      <c r="IPK49" s="612" t="s">
        <v>283</v>
      </c>
      <c r="IPL49" s="612" t="s">
        <v>326</v>
      </c>
      <c r="IPM49" s="612" t="s">
        <v>283</v>
      </c>
      <c r="IPN49" s="612" t="s">
        <v>326</v>
      </c>
      <c r="IPO49" s="612" t="s">
        <v>283</v>
      </c>
      <c r="IPP49" s="612" t="s">
        <v>326</v>
      </c>
      <c r="IPQ49" s="612" t="s">
        <v>283</v>
      </c>
      <c r="IPR49" s="612" t="s">
        <v>326</v>
      </c>
      <c r="IPS49" s="612" t="s">
        <v>283</v>
      </c>
      <c r="IPT49" s="612" t="s">
        <v>326</v>
      </c>
      <c r="IPU49" s="612" t="s">
        <v>283</v>
      </c>
      <c r="IPV49" s="612" t="s">
        <v>326</v>
      </c>
      <c r="IPW49" s="612" t="s">
        <v>283</v>
      </c>
      <c r="IPX49" s="612" t="s">
        <v>326</v>
      </c>
      <c r="IPY49" s="612" t="s">
        <v>283</v>
      </c>
      <c r="IPZ49" s="612" t="s">
        <v>326</v>
      </c>
      <c r="IQA49" s="612" t="s">
        <v>283</v>
      </c>
      <c r="IQB49" s="612" t="s">
        <v>326</v>
      </c>
      <c r="IQC49" s="612" t="s">
        <v>283</v>
      </c>
      <c r="IQD49" s="612" t="s">
        <v>326</v>
      </c>
      <c r="IQE49" s="612" t="s">
        <v>283</v>
      </c>
      <c r="IQF49" s="612" t="s">
        <v>326</v>
      </c>
      <c r="IQG49" s="612" t="s">
        <v>283</v>
      </c>
      <c r="IQH49" s="612" t="s">
        <v>326</v>
      </c>
      <c r="IQI49" s="612" t="s">
        <v>283</v>
      </c>
      <c r="IQJ49" s="612" t="s">
        <v>326</v>
      </c>
      <c r="IQK49" s="612" t="s">
        <v>283</v>
      </c>
      <c r="IQL49" s="612" t="s">
        <v>326</v>
      </c>
      <c r="IQM49" s="612" t="s">
        <v>283</v>
      </c>
      <c r="IQN49" s="612" t="s">
        <v>326</v>
      </c>
      <c r="IQO49" s="612" t="s">
        <v>283</v>
      </c>
      <c r="IQP49" s="612" t="s">
        <v>326</v>
      </c>
      <c r="IQQ49" s="612" t="s">
        <v>283</v>
      </c>
      <c r="IQR49" s="612" t="s">
        <v>326</v>
      </c>
      <c r="IQS49" s="612" t="s">
        <v>283</v>
      </c>
      <c r="IQT49" s="612" t="s">
        <v>326</v>
      </c>
      <c r="IQU49" s="612" t="s">
        <v>283</v>
      </c>
      <c r="IQV49" s="612" t="s">
        <v>326</v>
      </c>
      <c r="IQW49" s="612" t="s">
        <v>283</v>
      </c>
      <c r="IQX49" s="612" t="s">
        <v>326</v>
      </c>
      <c r="IQY49" s="612" t="s">
        <v>283</v>
      </c>
      <c r="IQZ49" s="612" t="s">
        <v>326</v>
      </c>
      <c r="IRA49" s="612" t="s">
        <v>283</v>
      </c>
      <c r="IRB49" s="612" t="s">
        <v>326</v>
      </c>
      <c r="IRC49" s="612" t="s">
        <v>283</v>
      </c>
      <c r="IRD49" s="612" t="s">
        <v>326</v>
      </c>
      <c r="IRE49" s="612" t="s">
        <v>283</v>
      </c>
      <c r="IRF49" s="612" t="s">
        <v>326</v>
      </c>
      <c r="IRG49" s="612" t="s">
        <v>283</v>
      </c>
      <c r="IRH49" s="612" t="s">
        <v>326</v>
      </c>
      <c r="IRI49" s="612" t="s">
        <v>283</v>
      </c>
      <c r="IRJ49" s="612" t="s">
        <v>326</v>
      </c>
      <c r="IRK49" s="612" t="s">
        <v>283</v>
      </c>
      <c r="IRL49" s="612" t="s">
        <v>326</v>
      </c>
      <c r="IRM49" s="612" t="s">
        <v>283</v>
      </c>
      <c r="IRN49" s="612" t="s">
        <v>326</v>
      </c>
      <c r="IRO49" s="612" t="s">
        <v>283</v>
      </c>
      <c r="IRP49" s="612" t="s">
        <v>326</v>
      </c>
      <c r="IRQ49" s="612" t="s">
        <v>283</v>
      </c>
      <c r="IRR49" s="612" t="s">
        <v>326</v>
      </c>
      <c r="IRS49" s="612" t="s">
        <v>283</v>
      </c>
      <c r="IRT49" s="612" t="s">
        <v>326</v>
      </c>
      <c r="IRU49" s="612" t="s">
        <v>283</v>
      </c>
      <c r="IRV49" s="612" t="s">
        <v>326</v>
      </c>
      <c r="IRW49" s="612" t="s">
        <v>283</v>
      </c>
      <c r="IRX49" s="612" t="s">
        <v>326</v>
      </c>
      <c r="IRY49" s="612" t="s">
        <v>283</v>
      </c>
      <c r="IRZ49" s="612" t="s">
        <v>326</v>
      </c>
      <c r="ISA49" s="612" t="s">
        <v>283</v>
      </c>
      <c r="ISB49" s="612" t="s">
        <v>326</v>
      </c>
      <c r="ISC49" s="612" t="s">
        <v>283</v>
      </c>
      <c r="ISD49" s="612" t="s">
        <v>326</v>
      </c>
      <c r="ISE49" s="612" t="s">
        <v>283</v>
      </c>
      <c r="ISF49" s="612" t="s">
        <v>326</v>
      </c>
      <c r="ISG49" s="612" t="s">
        <v>283</v>
      </c>
      <c r="ISH49" s="612" t="s">
        <v>326</v>
      </c>
      <c r="ISI49" s="612" t="s">
        <v>283</v>
      </c>
      <c r="ISJ49" s="612" t="s">
        <v>326</v>
      </c>
      <c r="ISK49" s="612" t="s">
        <v>283</v>
      </c>
      <c r="ISL49" s="612" t="s">
        <v>326</v>
      </c>
      <c r="ISM49" s="612" t="s">
        <v>283</v>
      </c>
      <c r="ISN49" s="612" t="s">
        <v>326</v>
      </c>
      <c r="ISO49" s="612" t="s">
        <v>283</v>
      </c>
      <c r="ISP49" s="612" t="s">
        <v>326</v>
      </c>
      <c r="ISQ49" s="612" t="s">
        <v>283</v>
      </c>
      <c r="ISR49" s="612" t="s">
        <v>326</v>
      </c>
      <c r="ISS49" s="612" t="s">
        <v>283</v>
      </c>
      <c r="IST49" s="612" t="s">
        <v>326</v>
      </c>
      <c r="ISU49" s="612" t="s">
        <v>283</v>
      </c>
      <c r="ISV49" s="612" t="s">
        <v>326</v>
      </c>
      <c r="ISW49" s="612" t="s">
        <v>283</v>
      </c>
      <c r="ISX49" s="612" t="s">
        <v>326</v>
      </c>
      <c r="ISY49" s="612" t="s">
        <v>283</v>
      </c>
      <c r="ISZ49" s="612" t="s">
        <v>326</v>
      </c>
      <c r="ITA49" s="612" t="s">
        <v>283</v>
      </c>
      <c r="ITB49" s="612" t="s">
        <v>326</v>
      </c>
      <c r="ITC49" s="612" t="s">
        <v>283</v>
      </c>
      <c r="ITD49" s="612" t="s">
        <v>326</v>
      </c>
      <c r="ITE49" s="612" t="s">
        <v>283</v>
      </c>
      <c r="ITF49" s="612" t="s">
        <v>326</v>
      </c>
      <c r="ITG49" s="612" t="s">
        <v>283</v>
      </c>
      <c r="ITH49" s="612" t="s">
        <v>326</v>
      </c>
      <c r="ITI49" s="612" t="s">
        <v>283</v>
      </c>
      <c r="ITJ49" s="612" t="s">
        <v>326</v>
      </c>
      <c r="ITK49" s="612" t="s">
        <v>283</v>
      </c>
      <c r="ITL49" s="612" t="s">
        <v>326</v>
      </c>
      <c r="ITM49" s="612" t="s">
        <v>283</v>
      </c>
      <c r="ITN49" s="612" t="s">
        <v>326</v>
      </c>
      <c r="ITO49" s="612" t="s">
        <v>283</v>
      </c>
      <c r="ITP49" s="612" t="s">
        <v>326</v>
      </c>
      <c r="ITQ49" s="612" t="s">
        <v>283</v>
      </c>
      <c r="ITR49" s="612" t="s">
        <v>326</v>
      </c>
      <c r="ITS49" s="612" t="s">
        <v>283</v>
      </c>
      <c r="ITT49" s="612" t="s">
        <v>326</v>
      </c>
      <c r="ITU49" s="612" t="s">
        <v>283</v>
      </c>
      <c r="ITV49" s="612" t="s">
        <v>326</v>
      </c>
      <c r="ITW49" s="612" t="s">
        <v>283</v>
      </c>
      <c r="ITX49" s="612" t="s">
        <v>326</v>
      </c>
      <c r="ITY49" s="612" t="s">
        <v>283</v>
      </c>
      <c r="ITZ49" s="612" t="s">
        <v>326</v>
      </c>
      <c r="IUA49" s="612" t="s">
        <v>283</v>
      </c>
      <c r="IUB49" s="612" t="s">
        <v>326</v>
      </c>
      <c r="IUC49" s="612" t="s">
        <v>283</v>
      </c>
      <c r="IUD49" s="612" t="s">
        <v>326</v>
      </c>
      <c r="IUE49" s="612" t="s">
        <v>283</v>
      </c>
      <c r="IUF49" s="612" t="s">
        <v>326</v>
      </c>
      <c r="IUG49" s="612" t="s">
        <v>283</v>
      </c>
      <c r="IUH49" s="612" t="s">
        <v>326</v>
      </c>
      <c r="IUI49" s="612" t="s">
        <v>283</v>
      </c>
      <c r="IUJ49" s="612" t="s">
        <v>326</v>
      </c>
      <c r="IUK49" s="612" t="s">
        <v>283</v>
      </c>
      <c r="IUL49" s="612" t="s">
        <v>326</v>
      </c>
      <c r="IUM49" s="612" t="s">
        <v>283</v>
      </c>
      <c r="IUN49" s="612" t="s">
        <v>326</v>
      </c>
      <c r="IUO49" s="612" t="s">
        <v>283</v>
      </c>
      <c r="IUP49" s="612" t="s">
        <v>326</v>
      </c>
      <c r="IUQ49" s="612" t="s">
        <v>283</v>
      </c>
      <c r="IUR49" s="612" t="s">
        <v>326</v>
      </c>
      <c r="IUS49" s="612" t="s">
        <v>283</v>
      </c>
      <c r="IUT49" s="612" t="s">
        <v>326</v>
      </c>
      <c r="IUU49" s="612" t="s">
        <v>283</v>
      </c>
      <c r="IUV49" s="612" t="s">
        <v>326</v>
      </c>
      <c r="IUW49" s="612" t="s">
        <v>283</v>
      </c>
      <c r="IUX49" s="612" t="s">
        <v>326</v>
      </c>
      <c r="IUY49" s="612" t="s">
        <v>283</v>
      </c>
      <c r="IUZ49" s="612" t="s">
        <v>326</v>
      </c>
      <c r="IVA49" s="612" t="s">
        <v>283</v>
      </c>
      <c r="IVB49" s="612" t="s">
        <v>326</v>
      </c>
      <c r="IVC49" s="612" t="s">
        <v>283</v>
      </c>
      <c r="IVD49" s="612" t="s">
        <v>326</v>
      </c>
      <c r="IVE49" s="612" t="s">
        <v>283</v>
      </c>
      <c r="IVF49" s="612" t="s">
        <v>326</v>
      </c>
      <c r="IVG49" s="612" t="s">
        <v>283</v>
      </c>
      <c r="IVH49" s="612" t="s">
        <v>326</v>
      </c>
      <c r="IVI49" s="612" t="s">
        <v>283</v>
      </c>
      <c r="IVJ49" s="612" t="s">
        <v>326</v>
      </c>
      <c r="IVK49" s="612" t="s">
        <v>283</v>
      </c>
      <c r="IVL49" s="612" t="s">
        <v>326</v>
      </c>
      <c r="IVM49" s="612" t="s">
        <v>283</v>
      </c>
      <c r="IVN49" s="612" t="s">
        <v>326</v>
      </c>
      <c r="IVO49" s="612" t="s">
        <v>283</v>
      </c>
      <c r="IVP49" s="612" t="s">
        <v>326</v>
      </c>
      <c r="IVQ49" s="612" t="s">
        <v>283</v>
      </c>
      <c r="IVR49" s="612" t="s">
        <v>326</v>
      </c>
      <c r="IVS49" s="612" t="s">
        <v>283</v>
      </c>
      <c r="IVT49" s="612" t="s">
        <v>326</v>
      </c>
      <c r="IVU49" s="612" t="s">
        <v>283</v>
      </c>
      <c r="IVV49" s="612" t="s">
        <v>326</v>
      </c>
      <c r="IVW49" s="612" t="s">
        <v>283</v>
      </c>
      <c r="IVX49" s="612" t="s">
        <v>326</v>
      </c>
      <c r="IVY49" s="612" t="s">
        <v>283</v>
      </c>
      <c r="IVZ49" s="612" t="s">
        <v>326</v>
      </c>
      <c r="IWA49" s="612" t="s">
        <v>283</v>
      </c>
      <c r="IWB49" s="612" t="s">
        <v>326</v>
      </c>
      <c r="IWC49" s="612" t="s">
        <v>283</v>
      </c>
      <c r="IWD49" s="612" t="s">
        <v>326</v>
      </c>
      <c r="IWE49" s="612" t="s">
        <v>283</v>
      </c>
      <c r="IWF49" s="612" t="s">
        <v>326</v>
      </c>
      <c r="IWG49" s="612" t="s">
        <v>283</v>
      </c>
      <c r="IWH49" s="612" t="s">
        <v>326</v>
      </c>
      <c r="IWI49" s="612" t="s">
        <v>283</v>
      </c>
      <c r="IWJ49" s="612" t="s">
        <v>326</v>
      </c>
      <c r="IWK49" s="612" t="s">
        <v>283</v>
      </c>
      <c r="IWL49" s="612" t="s">
        <v>326</v>
      </c>
      <c r="IWM49" s="612" t="s">
        <v>283</v>
      </c>
      <c r="IWN49" s="612" t="s">
        <v>326</v>
      </c>
      <c r="IWO49" s="612" t="s">
        <v>283</v>
      </c>
      <c r="IWP49" s="612" t="s">
        <v>326</v>
      </c>
      <c r="IWQ49" s="612" t="s">
        <v>283</v>
      </c>
      <c r="IWR49" s="612" t="s">
        <v>326</v>
      </c>
      <c r="IWS49" s="612" t="s">
        <v>283</v>
      </c>
      <c r="IWT49" s="612" t="s">
        <v>326</v>
      </c>
      <c r="IWU49" s="612" t="s">
        <v>283</v>
      </c>
      <c r="IWV49" s="612" t="s">
        <v>326</v>
      </c>
      <c r="IWW49" s="612" t="s">
        <v>283</v>
      </c>
      <c r="IWX49" s="612" t="s">
        <v>326</v>
      </c>
      <c r="IWY49" s="612" t="s">
        <v>283</v>
      </c>
      <c r="IWZ49" s="612" t="s">
        <v>326</v>
      </c>
      <c r="IXA49" s="612" t="s">
        <v>283</v>
      </c>
      <c r="IXB49" s="612" t="s">
        <v>326</v>
      </c>
      <c r="IXC49" s="612" t="s">
        <v>283</v>
      </c>
      <c r="IXD49" s="612" t="s">
        <v>326</v>
      </c>
      <c r="IXE49" s="612" t="s">
        <v>283</v>
      </c>
      <c r="IXF49" s="612" t="s">
        <v>326</v>
      </c>
      <c r="IXG49" s="612" t="s">
        <v>283</v>
      </c>
      <c r="IXH49" s="612" t="s">
        <v>326</v>
      </c>
      <c r="IXI49" s="612" t="s">
        <v>283</v>
      </c>
      <c r="IXJ49" s="612" t="s">
        <v>326</v>
      </c>
      <c r="IXK49" s="612" t="s">
        <v>283</v>
      </c>
      <c r="IXL49" s="612" t="s">
        <v>326</v>
      </c>
      <c r="IXM49" s="612" t="s">
        <v>283</v>
      </c>
      <c r="IXN49" s="612" t="s">
        <v>326</v>
      </c>
      <c r="IXO49" s="612" t="s">
        <v>283</v>
      </c>
      <c r="IXP49" s="612" t="s">
        <v>326</v>
      </c>
      <c r="IXQ49" s="612" t="s">
        <v>283</v>
      </c>
      <c r="IXR49" s="612" t="s">
        <v>326</v>
      </c>
      <c r="IXS49" s="612" t="s">
        <v>283</v>
      </c>
      <c r="IXT49" s="612" t="s">
        <v>326</v>
      </c>
      <c r="IXU49" s="612" t="s">
        <v>283</v>
      </c>
      <c r="IXV49" s="612" t="s">
        <v>326</v>
      </c>
      <c r="IXW49" s="612" t="s">
        <v>283</v>
      </c>
      <c r="IXX49" s="612" t="s">
        <v>326</v>
      </c>
      <c r="IXY49" s="612" t="s">
        <v>283</v>
      </c>
      <c r="IXZ49" s="612" t="s">
        <v>326</v>
      </c>
      <c r="IYA49" s="612" t="s">
        <v>283</v>
      </c>
      <c r="IYB49" s="612" t="s">
        <v>326</v>
      </c>
      <c r="IYC49" s="612" t="s">
        <v>283</v>
      </c>
      <c r="IYD49" s="612" t="s">
        <v>326</v>
      </c>
      <c r="IYE49" s="612" t="s">
        <v>283</v>
      </c>
      <c r="IYF49" s="612" t="s">
        <v>326</v>
      </c>
      <c r="IYG49" s="612" t="s">
        <v>283</v>
      </c>
      <c r="IYH49" s="612" t="s">
        <v>326</v>
      </c>
      <c r="IYI49" s="612" t="s">
        <v>283</v>
      </c>
      <c r="IYJ49" s="612" t="s">
        <v>326</v>
      </c>
      <c r="IYK49" s="612" t="s">
        <v>283</v>
      </c>
      <c r="IYL49" s="612" t="s">
        <v>326</v>
      </c>
      <c r="IYM49" s="612" t="s">
        <v>283</v>
      </c>
      <c r="IYN49" s="612" t="s">
        <v>326</v>
      </c>
      <c r="IYO49" s="612" t="s">
        <v>283</v>
      </c>
      <c r="IYP49" s="612" t="s">
        <v>326</v>
      </c>
      <c r="IYQ49" s="612" t="s">
        <v>283</v>
      </c>
      <c r="IYR49" s="612" t="s">
        <v>326</v>
      </c>
      <c r="IYS49" s="612" t="s">
        <v>283</v>
      </c>
      <c r="IYT49" s="612" t="s">
        <v>326</v>
      </c>
      <c r="IYU49" s="612" t="s">
        <v>283</v>
      </c>
      <c r="IYV49" s="612" t="s">
        <v>326</v>
      </c>
      <c r="IYW49" s="612" t="s">
        <v>283</v>
      </c>
      <c r="IYX49" s="612" t="s">
        <v>326</v>
      </c>
      <c r="IYY49" s="612" t="s">
        <v>283</v>
      </c>
      <c r="IYZ49" s="612" t="s">
        <v>326</v>
      </c>
      <c r="IZA49" s="612" t="s">
        <v>283</v>
      </c>
      <c r="IZB49" s="612" t="s">
        <v>326</v>
      </c>
      <c r="IZC49" s="612" t="s">
        <v>283</v>
      </c>
      <c r="IZD49" s="612" t="s">
        <v>326</v>
      </c>
      <c r="IZE49" s="612" t="s">
        <v>283</v>
      </c>
      <c r="IZF49" s="612" t="s">
        <v>326</v>
      </c>
      <c r="IZG49" s="612" t="s">
        <v>283</v>
      </c>
      <c r="IZH49" s="612" t="s">
        <v>326</v>
      </c>
      <c r="IZI49" s="612" t="s">
        <v>283</v>
      </c>
      <c r="IZJ49" s="612" t="s">
        <v>326</v>
      </c>
      <c r="IZK49" s="612" t="s">
        <v>283</v>
      </c>
      <c r="IZL49" s="612" t="s">
        <v>326</v>
      </c>
      <c r="IZM49" s="612" t="s">
        <v>283</v>
      </c>
      <c r="IZN49" s="612" t="s">
        <v>326</v>
      </c>
      <c r="IZO49" s="612" t="s">
        <v>283</v>
      </c>
      <c r="IZP49" s="612" t="s">
        <v>326</v>
      </c>
      <c r="IZQ49" s="612" t="s">
        <v>283</v>
      </c>
      <c r="IZR49" s="612" t="s">
        <v>326</v>
      </c>
      <c r="IZS49" s="612" t="s">
        <v>283</v>
      </c>
      <c r="IZT49" s="612" t="s">
        <v>326</v>
      </c>
      <c r="IZU49" s="612" t="s">
        <v>283</v>
      </c>
      <c r="IZV49" s="612" t="s">
        <v>326</v>
      </c>
      <c r="IZW49" s="612" t="s">
        <v>283</v>
      </c>
      <c r="IZX49" s="612" t="s">
        <v>326</v>
      </c>
      <c r="IZY49" s="612" t="s">
        <v>283</v>
      </c>
      <c r="IZZ49" s="612" t="s">
        <v>326</v>
      </c>
      <c r="JAA49" s="612" t="s">
        <v>283</v>
      </c>
      <c r="JAB49" s="612" t="s">
        <v>326</v>
      </c>
      <c r="JAC49" s="612" t="s">
        <v>283</v>
      </c>
      <c r="JAD49" s="612" t="s">
        <v>326</v>
      </c>
      <c r="JAE49" s="612" t="s">
        <v>283</v>
      </c>
      <c r="JAF49" s="612" t="s">
        <v>326</v>
      </c>
      <c r="JAG49" s="612" t="s">
        <v>283</v>
      </c>
      <c r="JAH49" s="612" t="s">
        <v>326</v>
      </c>
      <c r="JAI49" s="612" t="s">
        <v>283</v>
      </c>
      <c r="JAJ49" s="612" t="s">
        <v>326</v>
      </c>
      <c r="JAK49" s="612" t="s">
        <v>283</v>
      </c>
      <c r="JAL49" s="612" t="s">
        <v>326</v>
      </c>
      <c r="JAM49" s="612" t="s">
        <v>283</v>
      </c>
      <c r="JAN49" s="612" t="s">
        <v>326</v>
      </c>
      <c r="JAO49" s="612" t="s">
        <v>283</v>
      </c>
      <c r="JAP49" s="612" t="s">
        <v>326</v>
      </c>
      <c r="JAQ49" s="612" t="s">
        <v>283</v>
      </c>
      <c r="JAR49" s="612" t="s">
        <v>326</v>
      </c>
      <c r="JAS49" s="612" t="s">
        <v>283</v>
      </c>
      <c r="JAT49" s="612" t="s">
        <v>326</v>
      </c>
      <c r="JAU49" s="612" t="s">
        <v>283</v>
      </c>
      <c r="JAV49" s="612" t="s">
        <v>326</v>
      </c>
      <c r="JAW49" s="612" t="s">
        <v>283</v>
      </c>
      <c r="JAX49" s="612" t="s">
        <v>326</v>
      </c>
      <c r="JAY49" s="612" t="s">
        <v>283</v>
      </c>
      <c r="JAZ49" s="612" t="s">
        <v>326</v>
      </c>
      <c r="JBA49" s="612" t="s">
        <v>283</v>
      </c>
      <c r="JBB49" s="612" t="s">
        <v>326</v>
      </c>
      <c r="JBC49" s="612" t="s">
        <v>283</v>
      </c>
      <c r="JBD49" s="612" t="s">
        <v>326</v>
      </c>
      <c r="JBE49" s="612" t="s">
        <v>283</v>
      </c>
      <c r="JBF49" s="612" t="s">
        <v>326</v>
      </c>
      <c r="JBG49" s="612" t="s">
        <v>283</v>
      </c>
      <c r="JBH49" s="612" t="s">
        <v>326</v>
      </c>
      <c r="JBI49" s="612" t="s">
        <v>283</v>
      </c>
      <c r="JBJ49" s="612" t="s">
        <v>326</v>
      </c>
      <c r="JBK49" s="612" t="s">
        <v>283</v>
      </c>
      <c r="JBL49" s="612" t="s">
        <v>326</v>
      </c>
      <c r="JBM49" s="612" t="s">
        <v>283</v>
      </c>
      <c r="JBN49" s="612" t="s">
        <v>326</v>
      </c>
      <c r="JBO49" s="612" t="s">
        <v>283</v>
      </c>
      <c r="JBP49" s="612" t="s">
        <v>326</v>
      </c>
      <c r="JBQ49" s="612" t="s">
        <v>283</v>
      </c>
      <c r="JBR49" s="612" t="s">
        <v>326</v>
      </c>
      <c r="JBS49" s="612" t="s">
        <v>283</v>
      </c>
      <c r="JBT49" s="612" t="s">
        <v>326</v>
      </c>
      <c r="JBU49" s="612" t="s">
        <v>283</v>
      </c>
      <c r="JBV49" s="612" t="s">
        <v>326</v>
      </c>
      <c r="JBW49" s="612" t="s">
        <v>283</v>
      </c>
      <c r="JBX49" s="612" t="s">
        <v>326</v>
      </c>
      <c r="JBY49" s="612" t="s">
        <v>283</v>
      </c>
      <c r="JBZ49" s="612" t="s">
        <v>326</v>
      </c>
      <c r="JCA49" s="612" t="s">
        <v>283</v>
      </c>
      <c r="JCB49" s="612" t="s">
        <v>326</v>
      </c>
      <c r="JCC49" s="612" t="s">
        <v>283</v>
      </c>
      <c r="JCD49" s="612" t="s">
        <v>326</v>
      </c>
      <c r="JCE49" s="612" t="s">
        <v>283</v>
      </c>
      <c r="JCF49" s="612" t="s">
        <v>326</v>
      </c>
      <c r="JCG49" s="612" t="s">
        <v>283</v>
      </c>
      <c r="JCH49" s="612" t="s">
        <v>326</v>
      </c>
      <c r="JCI49" s="612" t="s">
        <v>283</v>
      </c>
      <c r="JCJ49" s="612" t="s">
        <v>326</v>
      </c>
      <c r="JCK49" s="612" t="s">
        <v>283</v>
      </c>
      <c r="JCL49" s="612" t="s">
        <v>326</v>
      </c>
      <c r="JCM49" s="612" t="s">
        <v>283</v>
      </c>
      <c r="JCN49" s="612" t="s">
        <v>326</v>
      </c>
      <c r="JCO49" s="612" t="s">
        <v>283</v>
      </c>
      <c r="JCP49" s="612" t="s">
        <v>326</v>
      </c>
      <c r="JCQ49" s="612" t="s">
        <v>283</v>
      </c>
      <c r="JCR49" s="612" t="s">
        <v>326</v>
      </c>
      <c r="JCS49" s="612" t="s">
        <v>283</v>
      </c>
      <c r="JCT49" s="612" t="s">
        <v>326</v>
      </c>
      <c r="JCU49" s="612" t="s">
        <v>283</v>
      </c>
      <c r="JCV49" s="612" t="s">
        <v>326</v>
      </c>
      <c r="JCW49" s="612" t="s">
        <v>283</v>
      </c>
      <c r="JCX49" s="612" t="s">
        <v>326</v>
      </c>
      <c r="JCY49" s="612" t="s">
        <v>283</v>
      </c>
      <c r="JCZ49" s="612" t="s">
        <v>326</v>
      </c>
      <c r="JDA49" s="612" t="s">
        <v>283</v>
      </c>
      <c r="JDB49" s="612" t="s">
        <v>326</v>
      </c>
      <c r="JDC49" s="612" t="s">
        <v>283</v>
      </c>
      <c r="JDD49" s="612" t="s">
        <v>326</v>
      </c>
      <c r="JDE49" s="612" t="s">
        <v>283</v>
      </c>
      <c r="JDF49" s="612" t="s">
        <v>326</v>
      </c>
      <c r="JDG49" s="612" t="s">
        <v>283</v>
      </c>
      <c r="JDH49" s="612" t="s">
        <v>326</v>
      </c>
      <c r="JDI49" s="612" t="s">
        <v>283</v>
      </c>
      <c r="JDJ49" s="612" t="s">
        <v>326</v>
      </c>
      <c r="JDK49" s="612" t="s">
        <v>283</v>
      </c>
      <c r="JDL49" s="612" t="s">
        <v>326</v>
      </c>
      <c r="JDM49" s="612" t="s">
        <v>283</v>
      </c>
      <c r="JDN49" s="612" t="s">
        <v>326</v>
      </c>
      <c r="JDO49" s="612" t="s">
        <v>283</v>
      </c>
      <c r="JDP49" s="612" t="s">
        <v>326</v>
      </c>
      <c r="JDQ49" s="612" t="s">
        <v>283</v>
      </c>
      <c r="JDR49" s="612" t="s">
        <v>326</v>
      </c>
      <c r="JDS49" s="612" t="s">
        <v>283</v>
      </c>
      <c r="JDT49" s="612" t="s">
        <v>326</v>
      </c>
      <c r="JDU49" s="612" t="s">
        <v>283</v>
      </c>
      <c r="JDV49" s="612" t="s">
        <v>326</v>
      </c>
      <c r="JDW49" s="612" t="s">
        <v>283</v>
      </c>
      <c r="JDX49" s="612" t="s">
        <v>326</v>
      </c>
      <c r="JDY49" s="612" t="s">
        <v>283</v>
      </c>
      <c r="JDZ49" s="612" t="s">
        <v>326</v>
      </c>
      <c r="JEA49" s="612" t="s">
        <v>283</v>
      </c>
      <c r="JEB49" s="612" t="s">
        <v>326</v>
      </c>
      <c r="JEC49" s="612" t="s">
        <v>283</v>
      </c>
      <c r="JED49" s="612" t="s">
        <v>326</v>
      </c>
      <c r="JEE49" s="612" t="s">
        <v>283</v>
      </c>
      <c r="JEF49" s="612" t="s">
        <v>326</v>
      </c>
      <c r="JEG49" s="612" t="s">
        <v>283</v>
      </c>
      <c r="JEH49" s="612" t="s">
        <v>326</v>
      </c>
      <c r="JEI49" s="612" t="s">
        <v>283</v>
      </c>
      <c r="JEJ49" s="612" t="s">
        <v>326</v>
      </c>
      <c r="JEK49" s="612" t="s">
        <v>283</v>
      </c>
      <c r="JEL49" s="612" t="s">
        <v>326</v>
      </c>
      <c r="JEM49" s="612" t="s">
        <v>283</v>
      </c>
      <c r="JEN49" s="612" t="s">
        <v>326</v>
      </c>
      <c r="JEO49" s="612" t="s">
        <v>283</v>
      </c>
      <c r="JEP49" s="612" t="s">
        <v>326</v>
      </c>
      <c r="JEQ49" s="612" t="s">
        <v>283</v>
      </c>
      <c r="JER49" s="612" t="s">
        <v>326</v>
      </c>
      <c r="JES49" s="612" t="s">
        <v>283</v>
      </c>
      <c r="JET49" s="612" t="s">
        <v>326</v>
      </c>
      <c r="JEU49" s="612" t="s">
        <v>283</v>
      </c>
      <c r="JEV49" s="612" t="s">
        <v>326</v>
      </c>
      <c r="JEW49" s="612" t="s">
        <v>283</v>
      </c>
      <c r="JEX49" s="612" t="s">
        <v>326</v>
      </c>
      <c r="JEY49" s="612" t="s">
        <v>283</v>
      </c>
      <c r="JEZ49" s="612" t="s">
        <v>326</v>
      </c>
      <c r="JFA49" s="612" t="s">
        <v>283</v>
      </c>
      <c r="JFB49" s="612" t="s">
        <v>326</v>
      </c>
      <c r="JFC49" s="612" t="s">
        <v>283</v>
      </c>
      <c r="JFD49" s="612" t="s">
        <v>326</v>
      </c>
      <c r="JFE49" s="612" t="s">
        <v>283</v>
      </c>
      <c r="JFF49" s="612" t="s">
        <v>326</v>
      </c>
      <c r="JFG49" s="612" t="s">
        <v>283</v>
      </c>
      <c r="JFH49" s="612" t="s">
        <v>326</v>
      </c>
      <c r="JFI49" s="612" t="s">
        <v>283</v>
      </c>
      <c r="JFJ49" s="612" t="s">
        <v>326</v>
      </c>
      <c r="JFK49" s="612" t="s">
        <v>283</v>
      </c>
      <c r="JFL49" s="612" t="s">
        <v>326</v>
      </c>
      <c r="JFM49" s="612" t="s">
        <v>283</v>
      </c>
      <c r="JFN49" s="612" t="s">
        <v>326</v>
      </c>
      <c r="JFO49" s="612" t="s">
        <v>283</v>
      </c>
      <c r="JFP49" s="612" t="s">
        <v>326</v>
      </c>
      <c r="JFQ49" s="612" t="s">
        <v>283</v>
      </c>
      <c r="JFR49" s="612" t="s">
        <v>326</v>
      </c>
      <c r="JFS49" s="612" t="s">
        <v>283</v>
      </c>
      <c r="JFT49" s="612" t="s">
        <v>326</v>
      </c>
      <c r="JFU49" s="612" t="s">
        <v>283</v>
      </c>
      <c r="JFV49" s="612" t="s">
        <v>326</v>
      </c>
      <c r="JFW49" s="612" t="s">
        <v>283</v>
      </c>
      <c r="JFX49" s="612" t="s">
        <v>326</v>
      </c>
      <c r="JFY49" s="612" t="s">
        <v>283</v>
      </c>
      <c r="JFZ49" s="612" t="s">
        <v>326</v>
      </c>
      <c r="JGA49" s="612" t="s">
        <v>283</v>
      </c>
      <c r="JGB49" s="612" t="s">
        <v>326</v>
      </c>
      <c r="JGC49" s="612" t="s">
        <v>283</v>
      </c>
      <c r="JGD49" s="612" t="s">
        <v>326</v>
      </c>
      <c r="JGE49" s="612" t="s">
        <v>283</v>
      </c>
      <c r="JGF49" s="612" t="s">
        <v>326</v>
      </c>
      <c r="JGG49" s="612" t="s">
        <v>283</v>
      </c>
      <c r="JGH49" s="612" t="s">
        <v>326</v>
      </c>
      <c r="JGI49" s="612" t="s">
        <v>283</v>
      </c>
      <c r="JGJ49" s="612" t="s">
        <v>326</v>
      </c>
      <c r="JGK49" s="612" t="s">
        <v>283</v>
      </c>
      <c r="JGL49" s="612" t="s">
        <v>326</v>
      </c>
      <c r="JGM49" s="612" t="s">
        <v>283</v>
      </c>
      <c r="JGN49" s="612" t="s">
        <v>326</v>
      </c>
      <c r="JGO49" s="612" t="s">
        <v>283</v>
      </c>
      <c r="JGP49" s="612" t="s">
        <v>326</v>
      </c>
      <c r="JGQ49" s="612" t="s">
        <v>283</v>
      </c>
      <c r="JGR49" s="612" t="s">
        <v>326</v>
      </c>
      <c r="JGS49" s="612" t="s">
        <v>283</v>
      </c>
      <c r="JGT49" s="612" t="s">
        <v>326</v>
      </c>
      <c r="JGU49" s="612" t="s">
        <v>283</v>
      </c>
      <c r="JGV49" s="612" t="s">
        <v>326</v>
      </c>
      <c r="JGW49" s="612" t="s">
        <v>283</v>
      </c>
      <c r="JGX49" s="612" t="s">
        <v>326</v>
      </c>
      <c r="JGY49" s="612" t="s">
        <v>283</v>
      </c>
      <c r="JGZ49" s="612" t="s">
        <v>326</v>
      </c>
      <c r="JHA49" s="612" t="s">
        <v>283</v>
      </c>
      <c r="JHB49" s="612" t="s">
        <v>326</v>
      </c>
      <c r="JHC49" s="612" t="s">
        <v>283</v>
      </c>
      <c r="JHD49" s="612" t="s">
        <v>326</v>
      </c>
      <c r="JHE49" s="612" t="s">
        <v>283</v>
      </c>
      <c r="JHF49" s="612" t="s">
        <v>326</v>
      </c>
      <c r="JHG49" s="612" t="s">
        <v>283</v>
      </c>
      <c r="JHH49" s="612" t="s">
        <v>326</v>
      </c>
      <c r="JHI49" s="612" t="s">
        <v>283</v>
      </c>
      <c r="JHJ49" s="612" t="s">
        <v>326</v>
      </c>
      <c r="JHK49" s="612" t="s">
        <v>283</v>
      </c>
      <c r="JHL49" s="612" t="s">
        <v>326</v>
      </c>
      <c r="JHM49" s="612" t="s">
        <v>283</v>
      </c>
      <c r="JHN49" s="612" t="s">
        <v>326</v>
      </c>
      <c r="JHO49" s="612" t="s">
        <v>283</v>
      </c>
      <c r="JHP49" s="612" t="s">
        <v>326</v>
      </c>
      <c r="JHQ49" s="612" t="s">
        <v>283</v>
      </c>
      <c r="JHR49" s="612" t="s">
        <v>326</v>
      </c>
      <c r="JHS49" s="612" t="s">
        <v>283</v>
      </c>
      <c r="JHT49" s="612" t="s">
        <v>326</v>
      </c>
      <c r="JHU49" s="612" t="s">
        <v>283</v>
      </c>
      <c r="JHV49" s="612" t="s">
        <v>326</v>
      </c>
      <c r="JHW49" s="612" t="s">
        <v>283</v>
      </c>
      <c r="JHX49" s="612" t="s">
        <v>326</v>
      </c>
      <c r="JHY49" s="612" t="s">
        <v>283</v>
      </c>
      <c r="JHZ49" s="612" t="s">
        <v>326</v>
      </c>
      <c r="JIA49" s="612" t="s">
        <v>283</v>
      </c>
      <c r="JIB49" s="612" t="s">
        <v>326</v>
      </c>
      <c r="JIC49" s="612" t="s">
        <v>283</v>
      </c>
      <c r="JID49" s="612" t="s">
        <v>326</v>
      </c>
      <c r="JIE49" s="612" t="s">
        <v>283</v>
      </c>
      <c r="JIF49" s="612" t="s">
        <v>326</v>
      </c>
      <c r="JIG49" s="612" t="s">
        <v>283</v>
      </c>
      <c r="JIH49" s="612" t="s">
        <v>326</v>
      </c>
      <c r="JII49" s="612" t="s">
        <v>283</v>
      </c>
      <c r="JIJ49" s="612" t="s">
        <v>326</v>
      </c>
      <c r="JIK49" s="612" t="s">
        <v>283</v>
      </c>
      <c r="JIL49" s="612" t="s">
        <v>326</v>
      </c>
      <c r="JIM49" s="612" t="s">
        <v>283</v>
      </c>
      <c r="JIN49" s="612" t="s">
        <v>326</v>
      </c>
      <c r="JIO49" s="612" t="s">
        <v>283</v>
      </c>
      <c r="JIP49" s="612" t="s">
        <v>326</v>
      </c>
      <c r="JIQ49" s="612" t="s">
        <v>283</v>
      </c>
      <c r="JIR49" s="612" t="s">
        <v>326</v>
      </c>
      <c r="JIS49" s="612" t="s">
        <v>283</v>
      </c>
      <c r="JIT49" s="612" t="s">
        <v>326</v>
      </c>
      <c r="JIU49" s="612" t="s">
        <v>283</v>
      </c>
      <c r="JIV49" s="612" t="s">
        <v>326</v>
      </c>
      <c r="JIW49" s="612" t="s">
        <v>283</v>
      </c>
      <c r="JIX49" s="612" t="s">
        <v>326</v>
      </c>
      <c r="JIY49" s="612" t="s">
        <v>283</v>
      </c>
      <c r="JIZ49" s="612" t="s">
        <v>326</v>
      </c>
      <c r="JJA49" s="612" t="s">
        <v>283</v>
      </c>
      <c r="JJB49" s="612" t="s">
        <v>326</v>
      </c>
      <c r="JJC49" s="612" t="s">
        <v>283</v>
      </c>
      <c r="JJD49" s="612" t="s">
        <v>326</v>
      </c>
      <c r="JJE49" s="612" t="s">
        <v>283</v>
      </c>
      <c r="JJF49" s="612" t="s">
        <v>326</v>
      </c>
      <c r="JJG49" s="612" t="s">
        <v>283</v>
      </c>
      <c r="JJH49" s="612" t="s">
        <v>326</v>
      </c>
      <c r="JJI49" s="612" t="s">
        <v>283</v>
      </c>
      <c r="JJJ49" s="612" t="s">
        <v>326</v>
      </c>
      <c r="JJK49" s="612" t="s">
        <v>283</v>
      </c>
      <c r="JJL49" s="612" t="s">
        <v>326</v>
      </c>
      <c r="JJM49" s="612" t="s">
        <v>283</v>
      </c>
      <c r="JJN49" s="612" t="s">
        <v>326</v>
      </c>
      <c r="JJO49" s="612" t="s">
        <v>283</v>
      </c>
      <c r="JJP49" s="612" t="s">
        <v>326</v>
      </c>
      <c r="JJQ49" s="612" t="s">
        <v>283</v>
      </c>
      <c r="JJR49" s="612" t="s">
        <v>326</v>
      </c>
      <c r="JJS49" s="612" t="s">
        <v>283</v>
      </c>
      <c r="JJT49" s="612" t="s">
        <v>326</v>
      </c>
      <c r="JJU49" s="612" t="s">
        <v>283</v>
      </c>
      <c r="JJV49" s="612" t="s">
        <v>326</v>
      </c>
      <c r="JJW49" s="612" t="s">
        <v>283</v>
      </c>
      <c r="JJX49" s="612" t="s">
        <v>326</v>
      </c>
      <c r="JJY49" s="612" t="s">
        <v>283</v>
      </c>
      <c r="JJZ49" s="612" t="s">
        <v>326</v>
      </c>
      <c r="JKA49" s="612" t="s">
        <v>283</v>
      </c>
      <c r="JKB49" s="612" t="s">
        <v>326</v>
      </c>
      <c r="JKC49" s="612" t="s">
        <v>283</v>
      </c>
      <c r="JKD49" s="612" t="s">
        <v>326</v>
      </c>
      <c r="JKE49" s="612" t="s">
        <v>283</v>
      </c>
      <c r="JKF49" s="612" t="s">
        <v>326</v>
      </c>
      <c r="JKG49" s="612" t="s">
        <v>283</v>
      </c>
      <c r="JKH49" s="612" t="s">
        <v>326</v>
      </c>
      <c r="JKI49" s="612" t="s">
        <v>283</v>
      </c>
      <c r="JKJ49" s="612" t="s">
        <v>326</v>
      </c>
      <c r="JKK49" s="612" t="s">
        <v>283</v>
      </c>
      <c r="JKL49" s="612" t="s">
        <v>326</v>
      </c>
      <c r="JKM49" s="612" t="s">
        <v>283</v>
      </c>
      <c r="JKN49" s="612" t="s">
        <v>326</v>
      </c>
      <c r="JKO49" s="612" t="s">
        <v>283</v>
      </c>
      <c r="JKP49" s="612" t="s">
        <v>326</v>
      </c>
      <c r="JKQ49" s="612" t="s">
        <v>283</v>
      </c>
      <c r="JKR49" s="612" t="s">
        <v>326</v>
      </c>
      <c r="JKS49" s="612" t="s">
        <v>283</v>
      </c>
      <c r="JKT49" s="612" t="s">
        <v>326</v>
      </c>
      <c r="JKU49" s="612" t="s">
        <v>283</v>
      </c>
      <c r="JKV49" s="612" t="s">
        <v>326</v>
      </c>
      <c r="JKW49" s="612" t="s">
        <v>283</v>
      </c>
      <c r="JKX49" s="612" t="s">
        <v>326</v>
      </c>
      <c r="JKY49" s="612" t="s">
        <v>283</v>
      </c>
      <c r="JKZ49" s="612" t="s">
        <v>326</v>
      </c>
      <c r="JLA49" s="612" t="s">
        <v>283</v>
      </c>
      <c r="JLB49" s="612" t="s">
        <v>326</v>
      </c>
      <c r="JLC49" s="612" t="s">
        <v>283</v>
      </c>
      <c r="JLD49" s="612" t="s">
        <v>326</v>
      </c>
      <c r="JLE49" s="612" t="s">
        <v>283</v>
      </c>
      <c r="JLF49" s="612" t="s">
        <v>326</v>
      </c>
      <c r="JLG49" s="612" t="s">
        <v>283</v>
      </c>
      <c r="JLH49" s="612" t="s">
        <v>326</v>
      </c>
      <c r="JLI49" s="612" t="s">
        <v>283</v>
      </c>
      <c r="JLJ49" s="612" t="s">
        <v>326</v>
      </c>
      <c r="JLK49" s="612" t="s">
        <v>283</v>
      </c>
      <c r="JLL49" s="612" t="s">
        <v>326</v>
      </c>
      <c r="JLM49" s="612" t="s">
        <v>283</v>
      </c>
      <c r="JLN49" s="612" t="s">
        <v>326</v>
      </c>
      <c r="JLO49" s="612" t="s">
        <v>283</v>
      </c>
      <c r="JLP49" s="612" t="s">
        <v>326</v>
      </c>
      <c r="JLQ49" s="612" t="s">
        <v>283</v>
      </c>
      <c r="JLR49" s="612" t="s">
        <v>326</v>
      </c>
      <c r="JLS49" s="612" t="s">
        <v>283</v>
      </c>
      <c r="JLT49" s="612" t="s">
        <v>326</v>
      </c>
      <c r="JLU49" s="612" t="s">
        <v>283</v>
      </c>
      <c r="JLV49" s="612" t="s">
        <v>326</v>
      </c>
      <c r="JLW49" s="612" t="s">
        <v>283</v>
      </c>
      <c r="JLX49" s="612" t="s">
        <v>326</v>
      </c>
      <c r="JLY49" s="612" t="s">
        <v>283</v>
      </c>
      <c r="JLZ49" s="612" t="s">
        <v>326</v>
      </c>
      <c r="JMA49" s="612" t="s">
        <v>283</v>
      </c>
      <c r="JMB49" s="612" t="s">
        <v>326</v>
      </c>
      <c r="JMC49" s="612" t="s">
        <v>283</v>
      </c>
      <c r="JMD49" s="612" t="s">
        <v>326</v>
      </c>
      <c r="JME49" s="612" t="s">
        <v>283</v>
      </c>
      <c r="JMF49" s="612" t="s">
        <v>326</v>
      </c>
      <c r="JMG49" s="612" t="s">
        <v>283</v>
      </c>
      <c r="JMH49" s="612" t="s">
        <v>326</v>
      </c>
      <c r="JMI49" s="612" t="s">
        <v>283</v>
      </c>
      <c r="JMJ49" s="612" t="s">
        <v>326</v>
      </c>
      <c r="JMK49" s="612" t="s">
        <v>283</v>
      </c>
      <c r="JML49" s="612" t="s">
        <v>326</v>
      </c>
      <c r="JMM49" s="612" t="s">
        <v>283</v>
      </c>
      <c r="JMN49" s="612" t="s">
        <v>326</v>
      </c>
      <c r="JMO49" s="612" t="s">
        <v>283</v>
      </c>
      <c r="JMP49" s="612" t="s">
        <v>326</v>
      </c>
      <c r="JMQ49" s="612" t="s">
        <v>283</v>
      </c>
      <c r="JMR49" s="612" t="s">
        <v>326</v>
      </c>
      <c r="JMS49" s="612" t="s">
        <v>283</v>
      </c>
      <c r="JMT49" s="612" t="s">
        <v>326</v>
      </c>
      <c r="JMU49" s="612" t="s">
        <v>283</v>
      </c>
      <c r="JMV49" s="612" t="s">
        <v>326</v>
      </c>
      <c r="JMW49" s="612" t="s">
        <v>283</v>
      </c>
      <c r="JMX49" s="612" t="s">
        <v>326</v>
      </c>
      <c r="JMY49" s="612" t="s">
        <v>283</v>
      </c>
      <c r="JMZ49" s="612" t="s">
        <v>326</v>
      </c>
      <c r="JNA49" s="612" t="s">
        <v>283</v>
      </c>
      <c r="JNB49" s="612" t="s">
        <v>326</v>
      </c>
      <c r="JNC49" s="612" t="s">
        <v>283</v>
      </c>
      <c r="JND49" s="612" t="s">
        <v>326</v>
      </c>
      <c r="JNE49" s="612" t="s">
        <v>283</v>
      </c>
      <c r="JNF49" s="612" t="s">
        <v>326</v>
      </c>
      <c r="JNG49" s="612" t="s">
        <v>283</v>
      </c>
      <c r="JNH49" s="612" t="s">
        <v>326</v>
      </c>
      <c r="JNI49" s="612" t="s">
        <v>283</v>
      </c>
      <c r="JNJ49" s="612" t="s">
        <v>326</v>
      </c>
      <c r="JNK49" s="612" t="s">
        <v>283</v>
      </c>
      <c r="JNL49" s="612" t="s">
        <v>326</v>
      </c>
      <c r="JNM49" s="612" t="s">
        <v>283</v>
      </c>
      <c r="JNN49" s="612" t="s">
        <v>326</v>
      </c>
      <c r="JNO49" s="612" t="s">
        <v>283</v>
      </c>
      <c r="JNP49" s="612" t="s">
        <v>326</v>
      </c>
      <c r="JNQ49" s="612" t="s">
        <v>283</v>
      </c>
      <c r="JNR49" s="612" t="s">
        <v>326</v>
      </c>
      <c r="JNS49" s="612" t="s">
        <v>283</v>
      </c>
      <c r="JNT49" s="612" t="s">
        <v>326</v>
      </c>
      <c r="JNU49" s="612" t="s">
        <v>283</v>
      </c>
      <c r="JNV49" s="612" t="s">
        <v>326</v>
      </c>
      <c r="JNW49" s="612" t="s">
        <v>283</v>
      </c>
      <c r="JNX49" s="612" t="s">
        <v>326</v>
      </c>
      <c r="JNY49" s="612" t="s">
        <v>283</v>
      </c>
      <c r="JNZ49" s="612" t="s">
        <v>326</v>
      </c>
      <c r="JOA49" s="612" t="s">
        <v>283</v>
      </c>
      <c r="JOB49" s="612" t="s">
        <v>326</v>
      </c>
      <c r="JOC49" s="612" t="s">
        <v>283</v>
      </c>
      <c r="JOD49" s="612" t="s">
        <v>326</v>
      </c>
      <c r="JOE49" s="612" t="s">
        <v>283</v>
      </c>
      <c r="JOF49" s="612" t="s">
        <v>326</v>
      </c>
      <c r="JOG49" s="612" t="s">
        <v>283</v>
      </c>
      <c r="JOH49" s="612" t="s">
        <v>326</v>
      </c>
      <c r="JOI49" s="612" t="s">
        <v>283</v>
      </c>
      <c r="JOJ49" s="612" t="s">
        <v>326</v>
      </c>
      <c r="JOK49" s="612" t="s">
        <v>283</v>
      </c>
      <c r="JOL49" s="612" t="s">
        <v>326</v>
      </c>
      <c r="JOM49" s="612" t="s">
        <v>283</v>
      </c>
      <c r="JON49" s="612" t="s">
        <v>326</v>
      </c>
      <c r="JOO49" s="612" t="s">
        <v>283</v>
      </c>
      <c r="JOP49" s="612" t="s">
        <v>326</v>
      </c>
      <c r="JOQ49" s="612" t="s">
        <v>283</v>
      </c>
      <c r="JOR49" s="612" t="s">
        <v>326</v>
      </c>
      <c r="JOS49" s="612" t="s">
        <v>283</v>
      </c>
      <c r="JOT49" s="612" t="s">
        <v>326</v>
      </c>
      <c r="JOU49" s="612" t="s">
        <v>283</v>
      </c>
      <c r="JOV49" s="612" t="s">
        <v>326</v>
      </c>
      <c r="JOW49" s="612" t="s">
        <v>283</v>
      </c>
      <c r="JOX49" s="612" t="s">
        <v>326</v>
      </c>
      <c r="JOY49" s="612" t="s">
        <v>283</v>
      </c>
      <c r="JOZ49" s="612" t="s">
        <v>326</v>
      </c>
      <c r="JPA49" s="612" t="s">
        <v>283</v>
      </c>
      <c r="JPB49" s="612" t="s">
        <v>326</v>
      </c>
      <c r="JPC49" s="612" t="s">
        <v>283</v>
      </c>
      <c r="JPD49" s="612" t="s">
        <v>326</v>
      </c>
      <c r="JPE49" s="612" t="s">
        <v>283</v>
      </c>
      <c r="JPF49" s="612" t="s">
        <v>326</v>
      </c>
      <c r="JPG49" s="612" t="s">
        <v>283</v>
      </c>
      <c r="JPH49" s="612" t="s">
        <v>326</v>
      </c>
      <c r="JPI49" s="612" t="s">
        <v>283</v>
      </c>
      <c r="JPJ49" s="612" t="s">
        <v>326</v>
      </c>
      <c r="JPK49" s="612" t="s">
        <v>283</v>
      </c>
      <c r="JPL49" s="612" t="s">
        <v>326</v>
      </c>
      <c r="JPM49" s="612" t="s">
        <v>283</v>
      </c>
      <c r="JPN49" s="612" t="s">
        <v>326</v>
      </c>
      <c r="JPO49" s="612" t="s">
        <v>283</v>
      </c>
      <c r="JPP49" s="612" t="s">
        <v>326</v>
      </c>
      <c r="JPQ49" s="612" t="s">
        <v>283</v>
      </c>
      <c r="JPR49" s="612" t="s">
        <v>326</v>
      </c>
      <c r="JPS49" s="612" t="s">
        <v>283</v>
      </c>
      <c r="JPT49" s="612" t="s">
        <v>326</v>
      </c>
      <c r="JPU49" s="612" t="s">
        <v>283</v>
      </c>
      <c r="JPV49" s="612" t="s">
        <v>326</v>
      </c>
      <c r="JPW49" s="612" t="s">
        <v>283</v>
      </c>
      <c r="JPX49" s="612" t="s">
        <v>326</v>
      </c>
      <c r="JPY49" s="612" t="s">
        <v>283</v>
      </c>
      <c r="JPZ49" s="612" t="s">
        <v>326</v>
      </c>
      <c r="JQA49" s="612" t="s">
        <v>283</v>
      </c>
      <c r="JQB49" s="612" t="s">
        <v>326</v>
      </c>
      <c r="JQC49" s="612" t="s">
        <v>283</v>
      </c>
      <c r="JQD49" s="612" t="s">
        <v>326</v>
      </c>
      <c r="JQE49" s="612" t="s">
        <v>283</v>
      </c>
      <c r="JQF49" s="612" t="s">
        <v>326</v>
      </c>
      <c r="JQG49" s="612" t="s">
        <v>283</v>
      </c>
      <c r="JQH49" s="612" t="s">
        <v>326</v>
      </c>
      <c r="JQI49" s="612" t="s">
        <v>283</v>
      </c>
      <c r="JQJ49" s="612" t="s">
        <v>326</v>
      </c>
      <c r="JQK49" s="612" t="s">
        <v>283</v>
      </c>
      <c r="JQL49" s="612" t="s">
        <v>326</v>
      </c>
      <c r="JQM49" s="612" t="s">
        <v>283</v>
      </c>
      <c r="JQN49" s="612" t="s">
        <v>326</v>
      </c>
      <c r="JQO49" s="612" t="s">
        <v>283</v>
      </c>
      <c r="JQP49" s="612" t="s">
        <v>326</v>
      </c>
      <c r="JQQ49" s="612" t="s">
        <v>283</v>
      </c>
      <c r="JQR49" s="612" t="s">
        <v>326</v>
      </c>
      <c r="JQS49" s="612" t="s">
        <v>283</v>
      </c>
      <c r="JQT49" s="612" t="s">
        <v>326</v>
      </c>
      <c r="JQU49" s="612" t="s">
        <v>283</v>
      </c>
      <c r="JQV49" s="612" t="s">
        <v>326</v>
      </c>
      <c r="JQW49" s="612" t="s">
        <v>283</v>
      </c>
      <c r="JQX49" s="612" t="s">
        <v>326</v>
      </c>
      <c r="JQY49" s="612" t="s">
        <v>283</v>
      </c>
      <c r="JQZ49" s="612" t="s">
        <v>326</v>
      </c>
      <c r="JRA49" s="612" t="s">
        <v>283</v>
      </c>
      <c r="JRB49" s="612" t="s">
        <v>326</v>
      </c>
      <c r="JRC49" s="612" t="s">
        <v>283</v>
      </c>
      <c r="JRD49" s="612" t="s">
        <v>326</v>
      </c>
      <c r="JRE49" s="612" t="s">
        <v>283</v>
      </c>
      <c r="JRF49" s="612" t="s">
        <v>326</v>
      </c>
      <c r="JRG49" s="612" t="s">
        <v>283</v>
      </c>
      <c r="JRH49" s="612" t="s">
        <v>326</v>
      </c>
      <c r="JRI49" s="612" t="s">
        <v>283</v>
      </c>
      <c r="JRJ49" s="612" t="s">
        <v>326</v>
      </c>
      <c r="JRK49" s="612" t="s">
        <v>283</v>
      </c>
      <c r="JRL49" s="612" t="s">
        <v>326</v>
      </c>
      <c r="JRM49" s="612" t="s">
        <v>283</v>
      </c>
      <c r="JRN49" s="612" t="s">
        <v>326</v>
      </c>
      <c r="JRO49" s="612" t="s">
        <v>283</v>
      </c>
      <c r="JRP49" s="612" t="s">
        <v>326</v>
      </c>
      <c r="JRQ49" s="612" t="s">
        <v>283</v>
      </c>
      <c r="JRR49" s="612" t="s">
        <v>326</v>
      </c>
      <c r="JRS49" s="612" t="s">
        <v>283</v>
      </c>
      <c r="JRT49" s="612" t="s">
        <v>326</v>
      </c>
      <c r="JRU49" s="612" t="s">
        <v>283</v>
      </c>
      <c r="JRV49" s="612" t="s">
        <v>326</v>
      </c>
      <c r="JRW49" s="612" t="s">
        <v>283</v>
      </c>
      <c r="JRX49" s="612" t="s">
        <v>326</v>
      </c>
      <c r="JRY49" s="612" t="s">
        <v>283</v>
      </c>
      <c r="JRZ49" s="612" t="s">
        <v>326</v>
      </c>
      <c r="JSA49" s="612" t="s">
        <v>283</v>
      </c>
      <c r="JSB49" s="612" t="s">
        <v>326</v>
      </c>
      <c r="JSC49" s="612" t="s">
        <v>283</v>
      </c>
      <c r="JSD49" s="612" t="s">
        <v>326</v>
      </c>
      <c r="JSE49" s="612" t="s">
        <v>283</v>
      </c>
      <c r="JSF49" s="612" t="s">
        <v>326</v>
      </c>
      <c r="JSG49" s="612" t="s">
        <v>283</v>
      </c>
      <c r="JSH49" s="612" t="s">
        <v>326</v>
      </c>
      <c r="JSI49" s="612" t="s">
        <v>283</v>
      </c>
      <c r="JSJ49" s="612" t="s">
        <v>326</v>
      </c>
      <c r="JSK49" s="612" t="s">
        <v>283</v>
      </c>
      <c r="JSL49" s="612" t="s">
        <v>326</v>
      </c>
      <c r="JSM49" s="612" t="s">
        <v>283</v>
      </c>
      <c r="JSN49" s="612" t="s">
        <v>326</v>
      </c>
      <c r="JSO49" s="612" t="s">
        <v>283</v>
      </c>
      <c r="JSP49" s="612" t="s">
        <v>326</v>
      </c>
      <c r="JSQ49" s="612" t="s">
        <v>283</v>
      </c>
      <c r="JSR49" s="612" t="s">
        <v>326</v>
      </c>
      <c r="JSS49" s="612" t="s">
        <v>283</v>
      </c>
      <c r="JST49" s="612" t="s">
        <v>326</v>
      </c>
      <c r="JSU49" s="612" t="s">
        <v>283</v>
      </c>
      <c r="JSV49" s="612" t="s">
        <v>326</v>
      </c>
      <c r="JSW49" s="612" t="s">
        <v>283</v>
      </c>
      <c r="JSX49" s="612" t="s">
        <v>326</v>
      </c>
      <c r="JSY49" s="612" t="s">
        <v>283</v>
      </c>
      <c r="JSZ49" s="612" t="s">
        <v>326</v>
      </c>
      <c r="JTA49" s="612" t="s">
        <v>283</v>
      </c>
      <c r="JTB49" s="612" t="s">
        <v>326</v>
      </c>
      <c r="JTC49" s="612" t="s">
        <v>283</v>
      </c>
      <c r="JTD49" s="612" t="s">
        <v>326</v>
      </c>
      <c r="JTE49" s="612" t="s">
        <v>283</v>
      </c>
      <c r="JTF49" s="612" t="s">
        <v>326</v>
      </c>
      <c r="JTG49" s="612" t="s">
        <v>283</v>
      </c>
      <c r="JTH49" s="612" t="s">
        <v>326</v>
      </c>
      <c r="JTI49" s="612" t="s">
        <v>283</v>
      </c>
      <c r="JTJ49" s="612" t="s">
        <v>326</v>
      </c>
      <c r="JTK49" s="612" t="s">
        <v>283</v>
      </c>
      <c r="JTL49" s="612" t="s">
        <v>326</v>
      </c>
      <c r="JTM49" s="612" t="s">
        <v>283</v>
      </c>
      <c r="JTN49" s="612" t="s">
        <v>326</v>
      </c>
      <c r="JTO49" s="612" t="s">
        <v>283</v>
      </c>
      <c r="JTP49" s="612" t="s">
        <v>326</v>
      </c>
      <c r="JTQ49" s="612" t="s">
        <v>283</v>
      </c>
      <c r="JTR49" s="612" t="s">
        <v>326</v>
      </c>
      <c r="JTS49" s="612" t="s">
        <v>283</v>
      </c>
      <c r="JTT49" s="612" t="s">
        <v>326</v>
      </c>
      <c r="JTU49" s="612" t="s">
        <v>283</v>
      </c>
      <c r="JTV49" s="612" t="s">
        <v>326</v>
      </c>
      <c r="JTW49" s="612" t="s">
        <v>283</v>
      </c>
      <c r="JTX49" s="612" t="s">
        <v>326</v>
      </c>
      <c r="JTY49" s="612" t="s">
        <v>283</v>
      </c>
      <c r="JTZ49" s="612" t="s">
        <v>326</v>
      </c>
      <c r="JUA49" s="612" t="s">
        <v>283</v>
      </c>
      <c r="JUB49" s="612" t="s">
        <v>326</v>
      </c>
      <c r="JUC49" s="612" t="s">
        <v>283</v>
      </c>
      <c r="JUD49" s="612" t="s">
        <v>326</v>
      </c>
      <c r="JUE49" s="612" t="s">
        <v>283</v>
      </c>
      <c r="JUF49" s="612" t="s">
        <v>326</v>
      </c>
      <c r="JUG49" s="612" t="s">
        <v>283</v>
      </c>
      <c r="JUH49" s="612" t="s">
        <v>326</v>
      </c>
      <c r="JUI49" s="612" t="s">
        <v>283</v>
      </c>
      <c r="JUJ49" s="612" t="s">
        <v>326</v>
      </c>
      <c r="JUK49" s="612" t="s">
        <v>283</v>
      </c>
      <c r="JUL49" s="612" t="s">
        <v>326</v>
      </c>
      <c r="JUM49" s="612" t="s">
        <v>283</v>
      </c>
      <c r="JUN49" s="612" t="s">
        <v>326</v>
      </c>
      <c r="JUO49" s="612" t="s">
        <v>283</v>
      </c>
      <c r="JUP49" s="612" t="s">
        <v>326</v>
      </c>
      <c r="JUQ49" s="612" t="s">
        <v>283</v>
      </c>
      <c r="JUR49" s="612" t="s">
        <v>326</v>
      </c>
      <c r="JUS49" s="612" t="s">
        <v>283</v>
      </c>
      <c r="JUT49" s="612" t="s">
        <v>326</v>
      </c>
      <c r="JUU49" s="612" t="s">
        <v>283</v>
      </c>
      <c r="JUV49" s="612" t="s">
        <v>326</v>
      </c>
      <c r="JUW49" s="612" t="s">
        <v>283</v>
      </c>
      <c r="JUX49" s="612" t="s">
        <v>326</v>
      </c>
      <c r="JUY49" s="612" t="s">
        <v>283</v>
      </c>
      <c r="JUZ49" s="612" t="s">
        <v>326</v>
      </c>
      <c r="JVA49" s="612" t="s">
        <v>283</v>
      </c>
      <c r="JVB49" s="612" t="s">
        <v>326</v>
      </c>
      <c r="JVC49" s="612" t="s">
        <v>283</v>
      </c>
      <c r="JVD49" s="612" t="s">
        <v>326</v>
      </c>
      <c r="JVE49" s="612" t="s">
        <v>283</v>
      </c>
      <c r="JVF49" s="612" t="s">
        <v>326</v>
      </c>
      <c r="JVG49" s="612" t="s">
        <v>283</v>
      </c>
      <c r="JVH49" s="612" t="s">
        <v>326</v>
      </c>
      <c r="JVI49" s="612" t="s">
        <v>283</v>
      </c>
      <c r="JVJ49" s="612" t="s">
        <v>326</v>
      </c>
      <c r="JVK49" s="612" t="s">
        <v>283</v>
      </c>
      <c r="JVL49" s="612" t="s">
        <v>326</v>
      </c>
      <c r="JVM49" s="612" t="s">
        <v>283</v>
      </c>
      <c r="JVN49" s="612" t="s">
        <v>326</v>
      </c>
      <c r="JVO49" s="612" t="s">
        <v>283</v>
      </c>
      <c r="JVP49" s="612" t="s">
        <v>326</v>
      </c>
      <c r="JVQ49" s="612" t="s">
        <v>283</v>
      </c>
      <c r="JVR49" s="612" t="s">
        <v>326</v>
      </c>
      <c r="JVS49" s="612" t="s">
        <v>283</v>
      </c>
      <c r="JVT49" s="612" t="s">
        <v>326</v>
      </c>
      <c r="JVU49" s="612" t="s">
        <v>283</v>
      </c>
      <c r="JVV49" s="612" t="s">
        <v>326</v>
      </c>
      <c r="JVW49" s="612" t="s">
        <v>283</v>
      </c>
      <c r="JVX49" s="612" t="s">
        <v>326</v>
      </c>
      <c r="JVY49" s="612" t="s">
        <v>283</v>
      </c>
      <c r="JVZ49" s="612" t="s">
        <v>326</v>
      </c>
      <c r="JWA49" s="612" t="s">
        <v>283</v>
      </c>
      <c r="JWB49" s="612" t="s">
        <v>326</v>
      </c>
      <c r="JWC49" s="612" t="s">
        <v>283</v>
      </c>
      <c r="JWD49" s="612" t="s">
        <v>326</v>
      </c>
      <c r="JWE49" s="612" t="s">
        <v>283</v>
      </c>
      <c r="JWF49" s="612" t="s">
        <v>326</v>
      </c>
      <c r="JWG49" s="612" t="s">
        <v>283</v>
      </c>
      <c r="JWH49" s="612" t="s">
        <v>326</v>
      </c>
      <c r="JWI49" s="612" t="s">
        <v>283</v>
      </c>
      <c r="JWJ49" s="612" t="s">
        <v>326</v>
      </c>
      <c r="JWK49" s="612" t="s">
        <v>283</v>
      </c>
      <c r="JWL49" s="612" t="s">
        <v>326</v>
      </c>
      <c r="JWM49" s="612" t="s">
        <v>283</v>
      </c>
      <c r="JWN49" s="612" t="s">
        <v>326</v>
      </c>
      <c r="JWO49" s="612" t="s">
        <v>283</v>
      </c>
      <c r="JWP49" s="612" t="s">
        <v>326</v>
      </c>
      <c r="JWQ49" s="612" t="s">
        <v>283</v>
      </c>
      <c r="JWR49" s="612" t="s">
        <v>326</v>
      </c>
      <c r="JWS49" s="612" t="s">
        <v>283</v>
      </c>
      <c r="JWT49" s="612" t="s">
        <v>326</v>
      </c>
      <c r="JWU49" s="612" t="s">
        <v>283</v>
      </c>
      <c r="JWV49" s="612" t="s">
        <v>326</v>
      </c>
      <c r="JWW49" s="612" t="s">
        <v>283</v>
      </c>
      <c r="JWX49" s="612" t="s">
        <v>326</v>
      </c>
      <c r="JWY49" s="612" t="s">
        <v>283</v>
      </c>
      <c r="JWZ49" s="612" t="s">
        <v>326</v>
      </c>
      <c r="JXA49" s="612" t="s">
        <v>283</v>
      </c>
      <c r="JXB49" s="612" t="s">
        <v>326</v>
      </c>
      <c r="JXC49" s="612" t="s">
        <v>283</v>
      </c>
      <c r="JXD49" s="612" t="s">
        <v>326</v>
      </c>
      <c r="JXE49" s="612" t="s">
        <v>283</v>
      </c>
      <c r="JXF49" s="612" t="s">
        <v>326</v>
      </c>
      <c r="JXG49" s="612" t="s">
        <v>283</v>
      </c>
      <c r="JXH49" s="612" t="s">
        <v>326</v>
      </c>
      <c r="JXI49" s="612" t="s">
        <v>283</v>
      </c>
      <c r="JXJ49" s="612" t="s">
        <v>326</v>
      </c>
      <c r="JXK49" s="612" t="s">
        <v>283</v>
      </c>
      <c r="JXL49" s="612" t="s">
        <v>326</v>
      </c>
      <c r="JXM49" s="612" t="s">
        <v>283</v>
      </c>
      <c r="JXN49" s="612" t="s">
        <v>326</v>
      </c>
      <c r="JXO49" s="612" t="s">
        <v>283</v>
      </c>
      <c r="JXP49" s="612" t="s">
        <v>326</v>
      </c>
      <c r="JXQ49" s="612" t="s">
        <v>283</v>
      </c>
      <c r="JXR49" s="612" t="s">
        <v>326</v>
      </c>
      <c r="JXS49" s="612" t="s">
        <v>283</v>
      </c>
      <c r="JXT49" s="612" t="s">
        <v>326</v>
      </c>
      <c r="JXU49" s="612" t="s">
        <v>283</v>
      </c>
      <c r="JXV49" s="612" t="s">
        <v>326</v>
      </c>
      <c r="JXW49" s="612" t="s">
        <v>283</v>
      </c>
      <c r="JXX49" s="612" t="s">
        <v>326</v>
      </c>
      <c r="JXY49" s="612" t="s">
        <v>283</v>
      </c>
      <c r="JXZ49" s="612" t="s">
        <v>326</v>
      </c>
      <c r="JYA49" s="612" t="s">
        <v>283</v>
      </c>
      <c r="JYB49" s="612" t="s">
        <v>326</v>
      </c>
      <c r="JYC49" s="612" t="s">
        <v>283</v>
      </c>
      <c r="JYD49" s="612" t="s">
        <v>326</v>
      </c>
      <c r="JYE49" s="612" t="s">
        <v>283</v>
      </c>
      <c r="JYF49" s="612" t="s">
        <v>326</v>
      </c>
      <c r="JYG49" s="612" t="s">
        <v>283</v>
      </c>
      <c r="JYH49" s="612" t="s">
        <v>326</v>
      </c>
      <c r="JYI49" s="612" t="s">
        <v>283</v>
      </c>
      <c r="JYJ49" s="612" t="s">
        <v>326</v>
      </c>
      <c r="JYK49" s="612" t="s">
        <v>283</v>
      </c>
      <c r="JYL49" s="612" t="s">
        <v>326</v>
      </c>
      <c r="JYM49" s="612" t="s">
        <v>283</v>
      </c>
      <c r="JYN49" s="612" t="s">
        <v>326</v>
      </c>
      <c r="JYO49" s="612" t="s">
        <v>283</v>
      </c>
      <c r="JYP49" s="612" t="s">
        <v>326</v>
      </c>
      <c r="JYQ49" s="612" t="s">
        <v>283</v>
      </c>
      <c r="JYR49" s="612" t="s">
        <v>326</v>
      </c>
      <c r="JYS49" s="612" t="s">
        <v>283</v>
      </c>
      <c r="JYT49" s="612" t="s">
        <v>326</v>
      </c>
      <c r="JYU49" s="612" t="s">
        <v>283</v>
      </c>
      <c r="JYV49" s="612" t="s">
        <v>326</v>
      </c>
      <c r="JYW49" s="612" t="s">
        <v>283</v>
      </c>
      <c r="JYX49" s="612" t="s">
        <v>326</v>
      </c>
      <c r="JYY49" s="612" t="s">
        <v>283</v>
      </c>
      <c r="JYZ49" s="612" t="s">
        <v>326</v>
      </c>
      <c r="JZA49" s="612" t="s">
        <v>283</v>
      </c>
      <c r="JZB49" s="612" t="s">
        <v>326</v>
      </c>
      <c r="JZC49" s="612" t="s">
        <v>283</v>
      </c>
      <c r="JZD49" s="612" t="s">
        <v>326</v>
      </c>
      <c r="JZE49" s="612" t="s">
        <v>283</v>
      </c>
      <c r="JZF49" s="612" t="s">
        <v>326</v>
      </c>
      <c r="JZG49" s="612" t="s">
        <v>283</v>
      </c>
      <c r="JZH49" s="612" t="s">
        <v>326</v>
      </c>
      <c r="JZI49" s="612" t="s">
        <v>283</v>
      </c>
      <c r="JZJ49" s="612" t="s">
        <v>326</v>
      </c>
      <c r="JZK49" s="612" t="s">
        <v>283</v>
      </c>
      <c r="JZL49" s="612" t="s">
        <v>326</v>
      </c>
      <c r="JZM49" s="612" t="s">
        <v>283</v>
      </c>
      <c r="JZN49" s="612" t="s">
        <v>326</v>
      </c>
      <c r="JZO49" s="612" t="s">
        <v>283</v>
      </c>
      <c r="JZP49" s="612" t="s">
        <v>326</v>
      </c>
      <c r="JZQ49" s="612" t="s">
        <v>283</v>
      </c>
      <c r="JZR49" s="612" t="s">
        <v>326</v>
      </c>
      <c r="JZS49" s="612" t="s">
        <v>283</v>
      </c>
      <c r="JZT49" s="612" t="s">
        <v>326</v>
      </c>
      <c r="JZU49" s="612" t="s">
        <v>283</v>
      </c>
      <c r="JZV49" s="612" t="s">
        <v>326</v>
      </c>
      <c r="JZW49" s="612" t="s">
        <v>283</v>
      </c>
      <c r="JZX49" s="612" t="s">
        <v>326</v>
      </c>
      <c r="JZY49" s="612" t="s">
        <v>283</v>
      </c>
      <c r="JZZ49" s="612" t="s">
        <v>326</v>
      </c>
      <c r="KAA49" s="612" t="s">
        <v>283</v>
      </c>
      <c r="KAB49" s="612" t="s">
        <v>326</v>
      </c>
      <c r="KAC49" s="612" t="s">
        <v>283</v>
      </c>
      <c r="KAD49" s="612" t="s">
        <v>326</v>
      </c>
      <c r="KAE49" s="612" t="s">
        <v>283</v>
      </c>
      <c r="KAF49" s="612" t="s">
        <v>326</v>
      </c>
      <c r="KAG49" s="612" t="s">
        <v>283</v>
      </c>
      <c r="KAH49" s="612" t="s">
        <v>326</v>
      </c>
      <c r="KAI49" s="612" t="s">
        <v>283</v>
      </c>
      <c r="KAJ49" s="612" t="s">
        <v>326</v>
      </c>
      <c r="KAK49" s="612" t="s">
        <v>283</v>
      </c>
      <c r="KAL49" s="612" t="s">
        <v>326</v>
      </c>
      <c r="KAM49" s="612" t="s">
        <v>283</v>
      </c>
      <c r="KAN49" s="612" t="s">
        <v>326</v>
      </c>
      <c r="KAO49" s="612" t="s">
        <v>283</v>
      </c>
      <c r="KAP49" s="612" t="s">
        <v>326</v>
      </c>
      <c r="KAQ49" s="612" t="s">
        <v>283</v>
      </c>
      <c r="KAR49" s="612" t="s">
        <v>326</v>
      </c>
      <c r="KAS49" s="612" t="s">
        <v>283</v>
      </c>
      <c r="KAT49" s="612" t="s">
        <v>326</v>
      </c>
      <c r="KAU49" s="612" t="s">
        <v>283</v>
      </c>
      <c r="KAV49" s="612" t="s">
        <v>326</v>
      </c>
      <c r="KAW49" s="612" t="s">
        <v>283</v>
      </c>
      <c r="KAX49" s="612" t="s">
        <v>326</v>
      </c>
      <c r="KAY49" s="612" t="s">
        <v>283</v>
      </c>
      <c r="KAZ49" s="612" t="s">
        <v>326</v>
      </c>
      <c r="KBA49" s="612" t="s">
        <v>283</v>
      </c>
      <c r="KBB49" s="612" t="s">
        <v>326</v>
      </c>
      <c r="KBC49" s="612" t="s">
        <v>283</v>
      </c>
      <c r="KBD49" s="612" t="s">
        <v>326</v>
      </c>
      <c r="KBE49" s="612" t="s">
        <v>283</v>
      </c>
      <c r="KBF49" s="612" t="s">
        <v>326</v>
      </c>
      <c r="KBG49" s="612" t="s">
        <v>283</v>
      </c>
      <c r="KBH49" s="612" t="s">
        <v>326</v>
      </c>
      <c r="KBI49" s="612" t="s">
        <v>283</v>
      </c>
      <c r="KBJ49" s="612" t="s">
        <v>326</v>
      </c>
      <c r="KBK49" s="612" t="s">
        <v>283</v>
      </c>
      <c r="KBL49" s="612" t="s">
        <v>326</v>
      </c>
      <c r="KBM49" s="612" t="s">
        <v>283</v>
      </c>
      <c r="KBN49" s="612" t="s">
        <v>326</v>
      </c>
      <c r="KBO49" s="612" t="s">
        <v>283</v>
      </c>
      <c r="KBP49" s="612" t="s">
        <v>326</v>
      </c>
      <c r="KBQ49" s="612" t="s">
        <v>283</v>
      </c>
      <c r="KBR49" s="612" t="s">
        <v>326</v>
      </c>
      <c r="KBS49" s="612" t="s">
        <v>283</v>
      </c>
      <c r="KBT49" s="612" t="s">
        <v>326</v>
      </c>
      <c r="KBU49" s="612" t="s">
        <v>283</v>
      </c>
      <c r="KBV49" s="612" t="s">
        <v>326</v>
      </c>
      <c r="KBW49" s="612" t="s">
        <v>283</v>
      </c>
      <c r="KBX49" s="612" t="s">
        <v>326</v>
      </c>
      <c r="KBY49" s="612" t="s">
        <v>283</v>
      </c>
      <c r="KBZ49" s="612" t="s">
        <v>326</v>
      </c>
      <c r="KCA49" s="612" t="s">
        <v>283</v>
      </c>
      <c r="KCB49" s="612" t="s">
        <v>326</v>
      </c>
      <c r="KCC49" s="612" t="s">
        <v>283</v>
      </c>
      <c r="KCD49" s="612" t="s">
        <v>326</v>
      </c>
      <c r="KCE49" s="612" t="s">
        <v>283</v>
      </c>
      <c r="KCF49" s="612" t="s">
        <v>326</v>
      </c>
      <c r="KCG49" s="612" t="s">
        <v>283</v>
      </c>
      <c r="KCH49" s="612" t="s">
        <v>326</v>
      </c>
      <c r="KCI49" s="612" t="s">
        <v>283</v>
      </c>
      <c r="KCJ49" s="612" t="s">
        <v>326</v>
      </c>
      <c r="KCK49" s="612" t="s">
        <v>283</v>
      </c>
      <c r="KCL49" s="612" t="s">
        <v>326</v>
      </c>
      <c r="KCM49" s="612" t="s">
        <v>283</v>
      </c>
      <c r="KCN49" s="612" t="s">
        <v>326</v>
      </c>
      <c r="KCO49" s="612" t="s">
        <v>283</v>
      </c>
      <c r="KCP49" s="612" t="s">
        <v>326</v>
      </c>
      <c r="KCQ49" s="612" t="s">
        <v>283</v>
      </c>
      <c r="KCR49" s="612" t="s">
        <v>326</v>
      </c>
      <c r="KCS49" s="612" t="s">
        <v>283</v>
      </c>
      <c r="KCT49" s="612" t="s">
        <v>326</v>
      </c>
      <c r="KCU49" s="612" t="s">
        <v>283</v>
      </c>
      <c r="KCV49" s="612" t="s">
        <v>326</v>
      </c>
      <c r="KCW49" s="612" t="s">
        <v>283</v>
      </c>
      <c r="KCX49" s="612" t="s">
        <v>326</v>
      </c>
      <c r="KCY49" s="612" t="s">
        <v>283</v>
      </c>
      <c r="KCZ49" s="612" t="s">
        <v>326</v>
      </c>
      <c r="KDA49" s="612" t="s">
        <v>283</v>
      </c>
      <c r="KDB49" s="612" t="s">
        <v>326</v>
      </c>
      <c r="KDC49" s="612" t="s">
        <v>283</v>
      </c>
      <c r="KDD49" s="612" t="s">
        <v>326</v>
      </c>
      <c r="KDE49" s="612" t="s">
        <v>283</v>
      </c>
      <c r="KDF49" s="612" t="s">
        <v>326</v>
      </c>
      <c r="KDG49" s="612" t="s">
        <v>283</v>
      </c>
      <c r="KDH49" s="612" t="s">
        <v>326</v>
      </c>
      <c r="KDI49" s="612" t="s">
        <v>283</v>
      </c>
      <c r="KDJ49" s="612" t="s">
        <v>326</v>
      </c>
      <c r="KDK49" s="612" t="s">
        <v>283</v>
      </c>
      <c r="KDL49" s="612" t="s">
        <v>326</v>
      </c>
      <c r="KDM49" s="612" t="s">
        <v>283</v>
      </c>
      <c r="KDN49" s="612" t="s">
        <v>326</v>
      </c>
      <c r="KDO49" s="612" t="s">
        <v>283</v>
      </c>
      <c r="KDP49" s="612" t="s">
        <v>326</v>
      </c>
      <c r="KDQ49" s="612" t="s">
        <v>283</v>
      </c>
      <c r="KDR49" s="612" t="s">
        <v>326</v>
      </c>
      <c r="KDS49" s="612" t="s">
        <v>283</v>
      </c>
      <c r="KDT49" s="612" t="s">
        <v>326</v>
      </c>
      <c r="KDU49" s="612" t="s">
        <v>283</v>
      </c>
      <c r="KDV49" s="612" t="s">
        <v>326</v>
      </c>
      <c r="KDW49" s="612" t="s">
        <v>283</v>
      </c>
      <c r="KDX49" s="612" t="s">
        <v>326</v>
      </c>
      <c r="KDY49" s="612" t="s">
        <v>283</v>
      </c>
      <c r="KDZ49" s="612" t="s">
        <v>326</v>
      </c>
      <c r="KEA49" s="612" t="s">
        <v>283</v>
      </c>
      <c r="KEB49" s="612" t="s">
        <v>326</v>
      </c>
      <c r="KEC49" s="612" t="s">
        <v>283</v>
      </c>
      <c r="KED49" s="612" t="s">
        <v>326</v>
      </c>
      <c r="KEE49" s="612" t="s">
        <v>283</v>
      </c>
      <c r="KEF49" s="612" t="s">
        <v>326</v>
      </c>
      <c r="KEG49" s="612" t="s">
        <v>283</v>
      </c>
      <c r="KEH49" s="612" t="s">
        <v>326</v>
      </c>
      <c r="KEI49" s="612" t="s">
        <v>283</v>
      </c>
      <c r="KEJ49" s="612" t="s">
        <v>326</v>
      </c>
      <c r="KEK49" s="612" t="s">
        <v>283</v>
      </c>
      <c r="KEL49" s="612" t="s">
        <v>326</v>
      </c>
      <c r="KEM49" s="612" t="s">
        <v>283</v>
      </c>
      <c r="KEN49" s="612" t="s">
        <v>326</v>
      </c>
      <c r="KEO49" s="612" t="s">
        <v>283</v>
      </c>
      <c r="KEP49" s="612" t="s">
        <v>326</v>
      </c>
      <c r="KEQ49" s="612" t="s">
        <v>283</v>
      </c>
      <c r="KER49" s="612" t="s">
        <v>326</v>
      </c>
      <c r="KES49" s="612" t="s">
        <v>283</v>
      </c>
      <c r="KET49" s="612" t="s">
        <v>326</v>
      </c>
      <c r="KEU49" s="612" t="s">
        <v>283</v>
      </c>
      <c r="KEV49" s="612" t="s">
        <v>326</v>
      </c>
      <c r="KEW49" s="612" t="s">
        <v>283</v>
      </c>
      <c r="KEX49" s="612" t="s">
        <v>326</v>
      </c>
      <c r="KEY49" s="612" t="s">
        <v>283</v>
      </c>
      <c r="KEZ49" s="612" t="s">
        <v>326</v>
      </c>
      <c r="KFA49" s="612" t="s">
        <v>283</v>
      </c>
      <c r="KFB49" s="612" t="s">
        <v>326</v>
      </c>
      <c r="KFC49" s="612" t="s">
        <v>283</v>
      </c>
      <c r="KFD49" s="612" t="s">
        <v>326</v>
      </c>
      <c r="KFE49" s="612" t="s">
        <v>283</v>
      </c>
      <c r="KFF49" s="612" t="s">
        <v>326</v>
      </c>
      <c r="KFG49" s="612" t="s">
        <v>283</v>
      </c>
      <c r="KFH49" s="612" t="s">
        <v>326</v>
      </c>
      <c r="KFI49" s="612" t="s">
        <v>283</v>
      </c>
      <c r="KFJ49" s="612" t="s">
        <v>326</v>
      </c>
      <c r="KFK49" s="612" t="s">
        <v>283</v>
      </c>
      <c r="KFL49" s="612" t="s">
        <v>326</v>
      </c>
      <c r="KFM49" s="612" t="s">
        <v>283</v>
      </c>
      <c r="KFN49" s="612" t="s">
        <v>326</v>
      </c>
      <c r="KFO49" s="612" t="s">
        <v>283</v>
      </c>
      <c r="KFP49" s="612" t="s">
        <v>326</v>
      </c>
      <c r="KFQ49" s="612" t="s">
        <v>283</v>
      </c>
      <c r="KFR49" s="612" t="s">
        <v>326</v>
      </c>
      <c r="KFS49" s="612" t="s">
        <v>283</v>
      </c>
      <c r="KFT49" s="612" t="s">
        <v>326</v>
      </c>
      <c r="KFU49" s="612" t="s">
        <v>283</v>
      </c>
      <c r="KFV49" s="612" t="s">
        <v>326</v>
      </c>
      <c r="KFW49" s="612" t="s">
        <v>283</v>
      </c>
      <c r="KFX49" s="612" t="s">
        <v>326</v>
      </c>
      <c r="KFY49" s="612" t="s">
        <v>283</v>
      </c>
      <c r="KFZ49" s="612" t="s">
        <v>326</v>
      </c>
      <c r="KGA49" s="612" t="s">
        <v>283</v>
      </c>
      <c r="KGB49" s="612" t="s">
        <v>326</v>
      </c>
      <c r="KGC49" s="612" t="s">
        <v>283</v>
      </c>
      <c r="KGD49" s="612" t="s">
        <v>326</v>
      </c>
      <c r="KGE49" s="612" t="s">
        <v>283</v>
      </c>
      <c r="KGF49" s="612" t="s">
        <v>326</v>
      </c>
      <c r="KGG49" s="612" t="s">
        <v>283</v>
      </c>
      <c r="KGH49" s="612" t="s">
        <v>326</v>
      </c>
      <c r="KGI49" s="612" t="s">
        <v>283</v>
      </c>
      <c r="KGJ49" s="612" t="s">
        <v>326</v>
      </c>
      <c r="KGK49" s="612" t="s">
        <v>283</v>
      </c>
      <c r="KGL49" s="612" t="s">
        <v>326</v>
      </c>
      <c r="KGM49" s="612" t="s">
        <v>283</v>
      </c>
      <c r="KGN49" s="612" t="s">
        <v>326</v>
      </c>
      <c r="KGO49" s="612" t="s">
        <v>283</v>
      </c>
      <c r="KGP49" s="612" t="s">
        <v>326</v>
      </c>
      <c r="KGQ49" s="612" t="s">
        <v>283</v>
      </c>
      <c r="KGR49" s="612" t="s">
        <v>326</v>
      </c>
      <c r="KGS49" s="612" t="s">
        <v>283</v>
      </c>
      <c r="KGT49" s="612" t="s">
        <v>326</v>
      </c>
      <c r="KGU49" s="612" t="s">
        <v>283</v>
      </c>
      <c r="KGV49" s="612" t="s">
        <v>326</v>
      </c>
      <c r="KGW49" s="612" t="s">
        <v>283</v>
      </c>
      <c r="KGX49" s="612" t="s">
        <v>326</v>
      </c>
      <c r="KGY49" s="612" t="s">
        <v>283</v>
      </c>
      <c r="KGZ49" s="612" t="s">
        <v>326</v>
      </c>
      <c r="KHA49" s="612" t="s">
        <v>283</v>
      </c>
      <c r="KHB49" s="612" t="s">
        <v>326</v>
      </c>
      <c r="KHC49" s="612" t="s">
        <v>283</v>
      </c>
      <c r="KHD49" s="612" t="s">
        <v>326</v>
      </c>
      <c r="KHE49" s="612" t="s">
        <v>283</v>
      </c>
      <c r="KHF49" s="612" t="s">
        <v>326</v>
      </c>
      <c r="KHG49" s="612" t="s">
        <v>283</v>
      </c>
      <c r="KHH49" s="612" t="s">
        <v>326</v>
      </c>
      <c r="KHI49" s="612" t="s">
        <v>283</v>
      </c>
      <c r="KHJ49" s="612" t="s">
        <v>326</v>
      </c>
      <c r="KHK49" s="612" t="s">
        <v>283</v>
      </c>
      <c r="KHL49" s="612" t="s">
        <v>326</v>
      </c>
      <c r="KHM49" s="612" t="s">
        <v>283</v>
      </c>
      <c r="KHN49" s="612" t="s">
        <v>326</v>
      </c>
      <c r="KHO49" s="612" t="s">
        <v>283</v>
      </c>
      <c r="KHP49" s="612" t="s">
        <v>326</v>
      </c>
      <c r="KHQ49" s="612" t="s">
        <v>283</v>
      </c>
      <c r="KHR49" s="612" t="s">
        <v>326</v>
      </c>
      <c r="KHS49" s="612" t="s">
        <v>283</v>
      </c>
      <c r="KHT49" s="612" t="s">
        <v>326</v>
      </c>
      <c r="KHU49" s="612" t="s">
        <v>283</v>
      </c>
      <c r="KHV49" s="612" t="s">
        <v>326</v>
      </c>
      <c r="KHW49" s="612" t="s">
        <v>283</v>
      </c>
      <c r="KHX49" s="612" t="s">
        <v>326</v>
      </c>
      <c r="KHY49" s="612" t="s">
        <v>283</v>
      </c>
      <c r="KHZ49" s="612" t="s">
        <v>326</v>
      </c>
      <c r="KIA49" s="612" t="s">
        <v>283</v>
      </c>
      <c r="KIB49" s="612" t="s">
        <v>326</v>
      </c>
      <c r="KIC49" s="612" t="s">
        <v>283</v>
      </c>
      <c r="KID49" s="612" t="s">
        <v>326</v>
      </c>
      <c r="KIE49" s="612" t="s">
        <v>283</v>
      </c>
      <c r="KIF49" s="612" t="s">
        <v>326</v>
      </c>
      <c r="KIG49" s="612" t="s">
        <v>283</v>
      </c>
      <c r="KIH49" s="612" t="s">
        <v>326</v>
      </c>
      <c r="KII49" s="612" t="s">
        <v>283</v>
      </c>
      <c r="KIJ49" s="612" t="s">
        <v>326</v>
      </c>
      <c r="KIK49" s="612" t="s">
        <v>283</v>
      </c>
      <c r="KIL49" s="612" t="s">
        <v>326</v>
      </c>
      <c r="KIM49" s="612" t="s">
        <v>283</v>
      </c>
      <c r="KIN49" s="612" t="s">
        <v>326</v>
      </c>
      <c r="KIO49" s="612" t="s">
        <v>283</v>
      </c>
      <c r="KIP49" s="612" t="s">
        <v>326</v>
      </c>
      <c r="KIQ49" s="612" t="s">
        <v>283</v>
      </c>
      <c r="KIR49" s="612" t="s">
        <v>326</v>
      </c>
      <c r="KIS49" s="612" t="s">
        <v>283</v>
      </c>
      <c r="KIT49" s="612" t="s">
        <v>326</v>
      </c>
      <c r="KIU49" s="612" t="s">
        <v>283</v>
      </c>
      <c r="KIV49" s="612" t="s">
        <v>326</v>
      </c>
      <c r="KIW49" s="612" t="s">
        <v>283</v>
      </c>
      <c r="KIX49" s="612" t="s">
        <v>326</v>
      </c>
      <c r="KIY49" s="612" t="s">
        <v>283</v>
      </c>
      <c r="KIZ49" s="612" t="s">
        <v>326</v>
      </c>
      <c r="KJA49" s="612" t="s">
        <v>283</v>
      </c>
      <c r="KJB49" s="612" t="s">
        <v>326</v>
      </c>
      <c r="KJC49" s="612" t="s">
        <v>283</v>
      </c>
      <c r="KJD49" s="612" t="s">
        <v>326</v>
      </c>
      <c r="KJE49" s="612" t="s">
        <v>283</v>
      </c>
      <c r="KJF49" s="612" t="s">
        <v>326</v>
      </c>
      <c r="KJG49" s="612" t="s">
        <v>283</v>
      </c>
      <c r="KJH49" s="612" t="s">
        <v>326</v>
      </c>
      <c r="KJI49" s="612" t="s">
        <v>283</v>
      </c>
      <c r="KJJ49" s="612" t="s">
        <v>326</v>
      </c>
      <c r="KJK49" s="612" t="s">
        <v>283</v>
      </c>
      <c r="KJL49" s="612" t="s">
        <v>326</v>
      </c>
      <c r="KJM49" s="612" t="s">
        <v>283</v>
      </c>
      <c r="KJN49" s="612" t="s">
        <v>326</v>
      </c>
      <c r="KJO49" s="612" t="s">
        <v>283</v>
      </c>
      <c r="KJP49" s="612" t="s">
        <v>326</v>
      </c>
      <c r="KJQ49" s="612" t="s">
        <v>283</v>
      </c>
      <c r="KJR49" s="612" t="s">
        <v>326</v>
      </c>
      <c r="KJS49" s="612" t="s">
        <v>283</v>
      </c>
      <c r="KJT49" s="612" t="s">
        <v>326</v>
      </c>
      <c r="KJU49" s="612" t="s">
        <v>283</v>
      </c>
      <c r="KJV49" s="612" t="s">
        <v>326</v>
      </c>
      <c r="KJW49" s="612" t="s">
        <v>283</v>
      </c>
      <c r="KJX49" s="612" t="s">
        <v>326</v>
      </c>
      <c r="KJY49" s="612" t="s">
        <v>283</v>
      </c>
      <c r="KJZ49" s="612" t="s">
        <v>326</v>
      </c>
      <c r="KKA49" s="612" t="s">
        <v>283</v>
      </c>
      <c r="KKB49" s="612" t="s">
        <v>326</v>
      </c>
      <c r="KKC49" s="612" t="s">
        <v>283</v>
      </c>
      <c r="KKD49" s="612" t="s">
        <v>326</v>
      </c>
      <c r="KKE49" s="612" t="s">
        <v>283</v>
      </c>
      <c r="KKF49" s="612" t="s">
        <v>326</v>
      </c>
      <c r="KKG49" s="612" t="s">
        <v>283</v>
      </c>
      <c r="KKH49" s="612" t="s">
        <v>326</v>
      </c>
      <c r="KKI49" s="612" t="s">
        <v>283</v>
      </c>
      <c r="KKJ49" s="612" t="s">
        <v>326</v>
      </c>
      <c r="KKK49" s="612" t="s">
        <v>283</v>
      </c>
      <c r="KKL49" s="612" t="s">
        <v>326</v>
      </c>
      <c r="KKM49" s="612" t="s">
        <v>283</v>
      </c>
      <c r="KKN49" s="612" t="s">
        <v>326</v>
      </c>
      <c r="KKO49" s="612" t="s">
        <v>283</v>
      </c>
      <c r="KKP49" s="612" t="s">
        <v>326</v>
      </c>
      <c r="KKQ49" s="612" t="s">
        <v>283</v>
      </c>
      <c r="KKR49" s="612" t="s">
        <v>326</v>
      </c>
      <c r="KKS49" s="612" t="s">
        <v>283</v>
      </c>
      <c r="KKT49" s="612" t="s">
        <v>326</v>
      </c>
      <c r="KKU49" s="612" t="s">
        <v>283</v>
      </c>
      <c r="KKV49" s="612" t="s">
        <v>326</v>
      </c>
      <c r="KKW49" s="612" t="s">
        <v>283</v>
      </c>
      <c r="KKX49" s="612" t="s">
        <v>326</v>
      </c>
      <c r="KKY49" s="612" t="s">
        <v>283</v>
      </c>
      <c r="KKZ49" s="612" t="s">
        <v>326</v>
      </c>
      <c r="KLA49" s="612" t="s">
        <v>283</v>
      </c>
      <c r="KLB49" s="612" t="s">
        <v>326</v>
      </c>
      <c r="KLC49" s="612" t="s">
        <v>283</v>
      </c>
      <c r="KLD49" s="612" t="s">
        <v>326</v>
      </c>
      <c r="KLE49" s="612" t="s">
        <v>283</v>
      </c>
      <c r="KLF49" s="612" t="s">
        <v>326</v>
      </c>
      <c r="KLG49" s="612" t="s">
        <v>283</v>
      </c>
      <c r="KLH49" s="612" t="s">
        <v>326</v>
      </c>
      <c r="KLI49" s="612" t="s">
        <v>283</v>
      </c>
      <c r="KLJ49" s="612" t="s">
        <v>326</v>
      </c>
      <c r="KLK49" s="612" t="s">
        <v>283</v>
      </c>
      <c r="KLL49" s="612" t="s">
        <v>326</v>
      </c>
      <c r="KLM49" s="612" t="s">
        <v>283</v>
      </c>
      <c r="KLN49" s="612" t="s">
        <v>326</v>
      </c>
      <c r="KLO49" s="612" t="s">
        <v>283</v>
      </c>
      <c r="KLP49" s="612" t="s">
        <v>326</v>
      </c>
      <c r="KLQ49" s="612" t="s">
        <v>283</v>
      </c>
      <c r="KLR49" s="612" t="s">
        <v>326</v>
      </c>
      <c r="KLS49" s="612" t="s">
        <v>283</v>
      </c>
      <c r="KLT49" s="612" t="s">
        <v>326</v>
      </c>
      <c r="KLU49" s="612" t="s">
        <v>283</v>
      </c>
      <c r="KLV49" s="612" t="s">
        <v>326</v>
      </c>
      <c r="KLW49" s="612" t="s">
        <v>283</v>
      </c>
      <c r="KLX49" s="612" t="s">
        <v>326</v>
      </c>
      <c r="KLY49" s="612" t="s">
        <v>283</v>
      </c>
      <c r="KLZ49" s="612" t="s">
        <v>326</v>
      </c>
      <c r="KMA49" s="612" t="s">
        <v>283</v>
      </c>
      <c r="KMB49" s="612" t="s">
        <v>326</v>
      </c>
      <c r="KMC49" s="612" t="s">
        <v>283</v>
      </c>
      <c r="KMD49" s="612" t="s">
        <v>326</v>
      </c>
      <c r="KME49" s="612" t="s">
        <v>283</v>
      </c>
      <c r="KMF49" s="612" t="s">
        <v>326</v>
      </c>
      <c r="KMG49" s="612" t="s">
        <v>283</v>
      </c>
      <c r="KMH49" s="612" t="s">
        <v>326</v>
      </c>
      <c r="KMI49" s="612" t="s">
        <v>283</v>
      </c>
      <c r="KMJ49" s="612" t="s">
        <v>326</v>
      </c>
      <c r="KMK49" s="612" t="s">
        <v>283</v>
      </c>
      <c r="KML49" s="612" t="s">
        <v>326</v>
      </c>
      <c r="KMM49" s="612" t="s">
        <v>283</v>
      </c>
      <c r="KMN49" s="612" t="s">
        <v>326</v>
      </c>
      <c r="KMO49" s="612" t="s">
        <v>283</v>
      </c>
      <c r="KMP49" s="612" t="s">
        <v>326</v>
      </c>
      <c r="KMQ49" s="612" t="s">
        <v>283</v>
      </c>
      <c r="KMR49" s="612" t="s">
        <v>326</v>
      </c>
      <c r="KMS49" s="612" t="s">
        <v>283</v>
      </c>
      <c r="KMT49" s="612" t="s">
        <v>326</v>
      </c>
      <c r="KMU49" s="612" t="s">
        <v>283</v>
      </c>
      <c r="KMV49" s="612" t="s">
        <v>326</v>
      </c>
      <c r="KMW49" s="612" t="s">
        <v>283</v>
      </c>
      <c r="KMX49" s="612" t="s">
        <v>326</v>
      </c>
      <c r="KMY49" s="612" t="s">
        <v>283</v>
      </c>
      <c r="KMZ49" s="612" t="s">
        <v>326</v>
      </c>
      <c r="KNA49" s="612" t="s">
        <v>283</v>
      </c>
      <c r="KNB49" s="612" t="s">
        <v>326</v>
      </c>
      <c r="KNC49" s="612" t="s">
        <v>283</v>
      </c>
      <c r="KND49" s="612" t="s">
        <v>326</v>
      </c>
      <c r="KNE49" s="612" t="s">
        <v>283</v>
      </c>
      <c r="KNF49" s="612" t="s">
        <v>326</v>
      </c>
      <c r="KNG49" s="612" t="s">
        <v>283</v>
      </c>
      <c r="KNH49" s="612" t="s">
        <v>326</v>
      </c>
      <c r="KNI49" s="612" t="s">
        <v>283</v>
      </c>
      <c r="KNJ49" s="612" t="s">
        <v>326</v>
      </c>
      <c r="KNK49" s="612" t="s">
        <v>283</v>
      </c>
      <c r="KNL49" s="612" t="s">
        <v>326</v>
      </c>
      <c r="KNM49" s="612" t="s">
        <v>283</v>
      </c>
      <c r="KNN49" s="612" t="s">
        <v>326</v>
      </c>
      <c r="KNO49" s="612" t="s">
        <v>283</v>
      </c>
      <c r="KNP49" s="612" t="s">
        <v>326</v>
      </c>
      <c r="KNQ49" s="612" t="s">
        <v>283</v>
      </c>
      <c r="KNR49" s="612" t="s">
        <v>326</v>
      </c>
      <c r="KNS49" s="612" t="s">
        <v>283</v>
      </c>
      <c r="KNT49" s="612" t="s">
        <v>326</v>
      </c>
      <c r="KNU49" s="612" t="s">
        <v>283</v>
      </c>
      <c r="KNV49" s="612" t="s">
        <v>326</v>
      </c>
      <c r="KNW49" s="612" t="s">
        <v>283</v>
      </c>
      <c r="KNX49" s="612" t="s">
        <v>326</v>
      </c>
      <c r="KNY49" s="612" t="s">
        <v>283</v>
      </c>
      <c r="KNZ49" s="612" t="s">
        <v>326</v>
      </c>
      <c r="KOA49" s="612" t="s">
        <v>283</v>
      </c>
      <c r="KOB49" s="612" t="s">
        <v>326</v>
      </c>
      <c r="KOC49" s="612" t="s">
        <v>283</v>
      </c>
      <c r="KOD49" s="612" t="s">
        <v>326</v>
      </c>
      <c r="KOE49" s="612" t="s">
        <v>283</v>
      </c>
      <c r="KOF49" s="612" t="s">
        <v>326</v>
      </c>
      <c r="KOG49" s="612" t="s">
        <v>283</v>
      </c>
      <c r="KOH49" s="612" t="s">
        <v>326</v>
      </c>
      <c r="KOI49" s="612" t="s">
        <v>283</v>
      </c>
      <c r="KOJ49" s="612" t="s">
        <v>326</v>
      </c>
      <c r="KOK49" s="612" t="s">
        <v>283</v>
      </c>
      <c r="KOL49" s="612" t="s">
        <v>326</v>
      </c>
      <c r="KOM49" s="612" t="s">
        <v>283</v>
      </c>
      <c r="KON49" s="612" t="s">
        <v>326</v>
      </c>
      <c r="KOO49" s="612" t="s">
        <v>283</v>
      </c>
      <c r="KOP49" s="612" t="s">
        <v>326</v>
      </c>
      <c r="KOQ49" s="612" t="s">
        <v>283</v>
      </c>
      <c r="KOR49" s="612" t="s">
        <v>326</v>
      </c>
      <c r="KOS49" s="612" t="s">
        <v>283</v>
      </c>
      <c r="KOT49" s="612" t="s">
        <v>326</v>
      </c>
      <c r="KOU49" s="612" t="s">
        <v>283</v>
      </c>
      <c r="KOV49" s="612" t="s">
        <v>326</v>
      </c>
      <c r="KOW49" s="612" t="s">
        <v>283</v>
      </c>
      <c r="KOX49" s="612" t="s">
        <v>326</v>
      </c>
      <c r="KOY49" s="612" t="s">
        <v>283</v>
      </c>
      <c r="KOZ49" s="612" t="s">
        <v>326</v>
      </c>
      <c r="KPA49" s="612" t="s">
        <v>283</v>
      </c>
      <c r="KPB49" s="612" t="s">
        <v>326</v>
      </c>
      <c r="KPC49" s="612" t="s">
        <v>283</v>
      </c>
      <c r="KPD49" s="612" t="s">
        <v>326</v>
      </c>
      <c r="KPE49" s="612" t="s">
        <v>283</v>
      </c>
      <c r="KPF49" s="612" t="s">
        <v>326</v>
      </c>
      <c r="KPG49" s="612" t="s">
        <v>283</v>
      </c>
      <c r="KPH49" s="612" t="s">
        <v>326</v>
      </c>
      <c r="KPI49" s="612" t="s">
        <v>283</v>
      </c>
      <c r="KPJ49" s="612" t="s">
        <v>326</v>
      </c>
      <c r="KPK49" s="612" t="s">
        <v>283</v>
      </c>
      <c r="KPL49" s="612" t="s">
        <v>326</v>
      </c>
      <c r="KPM49" s="612" t="s">
        <v>283</v>
      </c>
      <c r="KPN49" s="612" t="s">
        <v>326</v>
      </c>
      <c r="KPO49" s="612" t="s">
        <v>283</v>
      </c>
      <c r="KPP49" s="612" t="s">
        <v>326</v>
      </c>
      <c r="KPQ49" s="612" t="s">
        <v>283</v>
      </c>
      <c r="KPR49" s="612" t="s">
        <v>326</v>
      </c>
      <c r="KPS49" s="612" t="s">
        <v>283</v>
      </c>
      <c r="KPT49" s="612" t="s">
        <v>326</v>
      </c>
      <c r="KPU49" s="612" t="s">
        <v>283</v>
      </c>
      <c r="KPV49" s="612" t="s">
        <v>326</v>
      </c>
      <c r="KPW49" s="612" t="s">
        <v>283</v>
      </c>
      <c r="KPX49" s="612" t="s">
        <v>326</v>
      </c>
      <c r="KPY49" s="612" t="s">
        <v>283</v>
      </c>
      <c r="KPZ49" s="612" t="s">
        <v>326</v>
      </c>
      <c r="KQA49" s="612" t="s">
        <v>283</v>
      </c>
      <c r="KQB49" s="612" t="s">
        <v>326</v>
      </c>
      <c r="KQC49" s="612" t="s">
        <v>283</v>
      </c>
      <c r="KQD49" s="612" t="s">
        <v>326</v>
      </c>
      <c r="KQE49" s="612" t="s">
        <v>283</v>
      </c>
      <c r="KQF49" s="612" t="s">
        <v>326</v>
      </c>
      <c r="KQG49" s="612" t="s">
        <v>283</v>
      </c>
      <c r="KQH49" s="612" t="s">
        <v>326</v>
      </c>
      <c r="KQI49" s="612" t="s">
        <v>283</v>
      </c>
      <c r="KQJ49" s="612" t="s">
        <v>326</v>
      </c>
      <c r="KQK49" s="612" t="s">
        <v>283</v>
      </c>
      <c r="KQL49" s="612" t="s">
        <v>326</v>
      </c>
      <c r="KQM49" s="612" t="s">
        <v>283</v>
      </c>
      <c r="KQN49" s="612" t="s">
        <v>326</v>
      </c>
      <c r="KQO49" s="612" t="s">
        <v>283</v>
      </c>
      <c r="KQP49" s="612" t="s">
        <v>326</v>
      </c>
      <c r="KQQ49" s="612" t="s">
        <v>283</v>
      </c>
      <c r="KQR49" s="612" t="s">
        <v>326</v>
      </c>
      <c r="KQS49" s="612" t="s">
        <v>283</v>
      </c>
      <c r="KQT49" s="612" t="s">
        <v>326</v>
      </c>
      <c r="KQU49" s="612" t="s">
        <v>283</v>
      </c>
      <c r="KQV49" s="612" t="s">
        <v>326</v>
      </c>
      <c r="KQW49" s="612" t="s">
        <v>283</v>
      </c>
      <c r="KQX49" s="612" t="s">
        <v>326</v>
      </c>
      <c r="KQY49" s="612" t="s">
        <v>283</v>
      </c>
      <c r="KQZ49" s="612" t="s">
        <v>326</v>
      </c>
      <c r="KRA49" s="612" t="s">
        <v>283</v>
      </c>
      <c r="KRB49" s="612" t="s">
        <v>326</v>
      </c>
      <c r="KRC49" s="612" t="s">
        <v>283</v>
      </c>
      <c r="KRD49" s="612" t="s">
        <v>326</v>
      </c>
      <c r="KRE49" s="612" t="s">
        <v>283</v>
      </c>
      <c r="KRF49" s="612" t="s">
        <v>326</v>
      </c>
      <c r="KRG49" s="612" t="s">
        <v>283</v>
      </c>
      <c r="KRH49" s="612" t="s">
        <v>326</v>
      </c>
      <c r="KRI49" s="612" t="s">
        <v>283</v>
      </c>
      <c r="KRJ49" s="612" t="s">
        <v>326</v>
      </c>
      <c r="KRK49" s="612" t="s">
        <v>283</v>
      </c>
      <c r="KRL49" s="612" t="s">
        <v>326</v>
      </c>
      <c r="KRM49" s="612" t="s">
        <v>283</v>
      </c>
      <c r="KRN49" s="612" t="s">
        <v>326</v>
      </c>
      <c r="KRO49" s="612" t="s">
        <v>283</v>
      </c>
      <c r="KRP49" s="612" t="s">
        <v>326</v>
      </c>
      <c r="KRQ49" s="612" t="s">
        <v>283</v>
      </c>
      <c r="KRR49" s="612" t="s">
        <v>326</v>
      </c>
      <c r="KRS49" s="612" t="s">
        <v>283</v>
      </c>
      <c r="KRT49" s="612" t="s">
        <v>326</v>
      </c>
      <c r="KRU49" s="612" t="s">
        <v>283</v>
      </c>
      <c r="KRV49" s="612" t="s">
        <v>326</v>
      </c>
      <c r="KRW49" s="612" t="s">
        <v>283</v>
      </c>
      <c r="KRX49" s="612" t="s">
        <v>326</v>
      </c>
      <c r="KRY49" s="612" t="s">
        <v>283</v>
      </c>
      <c r="KRZ49" s="612" t="s">
        <v>326</v>
      </c>
      <c r="KSA49" s="612" t="s">
        <v>283</v>
      </c>
      <c r="KSB49" s="612" t="s">
        <v>326</v>
      </c>
      <c r="KSC49" s="612" t="s">
        <v>283</v>
      </c>
      <c r="KSD49" s="612" t="s">
        <v>326</v>
      </c>
      <c r="KSE49" s="612" t="s">
        <v>283</v>
      </c>
      <c r="KSF49" s="612" t="s">
        <v>326</v>
      </c>
      <c r="KSG49" s="612" t="s">
        <v>283</v>
      </c>
      <c r="KSH49" s="612" t="s">
        <v>326</v>
      </c>
      <c r="KSI49" s="612" t="s">
        <v>283</v>
      </c>
      <c r="KSJ49" s="612" t="s">
        <v>326</v>
      </c>
      <c r="KSK49" s="612" t="s">
        <v>283</v>
      </c>
      <c r="KSL49" s="612" t="s">
        <v>326</v>
      </c>
      <c r="KSM49" s="612" t="s">
        <v>283</v>
      </c>
      <c r="KSN49" s="612" t="s">
        <v>326</v>
      </c>
      <c r="KSO49" s="612" t="s">
        <v>283</v>
      </c>
      <c r="KSP49" s="612" t="s">
        <v>326</v>
      </c>
      <c r="KSQ49" s="612" t="s">
        <v>283</v>
      </c>
      <c r="KSR49" s="612" t="s">
        <v>326</v>
      </c>
      <c r="KSS49" s="612" t="s">
        <v>283</v>
      </c>
      <c r="KST49" s="612" t="s">
        <v>326</v>
      </c>
      <c r="KSU49" s="612" t="s">
        <v>283</v>
      </c>
      <c r="KSV49" s="612" t="s">
        <v>326</v>
      </c>
      <c r="KSW49" s="612" t="s">
        <v>283</v>
      </c>
      <c r="KSX49" s="612" t="s">
        <v>326</v>
      </c>
      <c r="KSY49" s="612" t="s">
        <v>283</v>
      </c>
      <c r="KSZ49" s="612" t="s">
        <v>326</v>
      </c>
      <c r="KTA49" s="612" t="s">
        <v>283</v>
      </c>
      <c r="KTB49" s="612" t="s">
        <v>326</v>
      </c>
      <c r="KTC49" s="612" t="s">
        <v>283</v>
      </c>
      <c r="KTD49" s="612" t="s">
        <v>326</v>
      </c>
      <c r="KTE49" s="612" t="s">
        <v>283</v>
      </c>
      <c r="KTF49" s="612" t="s">
        <v>326</v>
      </c>
      <c r="KTG49" s="612" t="s">
        <v>283</v>
      </c>
      <c r="KTH49" s="612" t="s">
        <v>326</v>
      </c>
      <c r="KTI49" s="612" t="s">
        <v>283</v>
      </c>
      <c r="KTJ49" s="612" t="s">
        <v>326</v>
      </c>
      <c r="KTK49" s="612" t="s">
        <v>283</v>
      </c>
      <c r="KTL49" s="612" t="s">
        <v>326</v>
      </c>
      <c r="KTM49" s="612" t="s">
        <v>283</v>
      </c>
      <c r="KTN49" s="612" t="s">
        <v>326</v>
      </c>
      <c r="KTO49" s="612" t="s">
        <v>283</v>
      </c>
      <c r="KTP49" s="612" t="s">
        <v>326</v>
      </c>
      <c r="KTQ49" s="612" t="s">
        <v>283</v>
      </c>
      <c r="KTR49" s="612" t="s">
        <v>326</v>
      </c>
      <c r="KTS49" s="612" t="s">
        <v>283</v>
      </c>
      <c r="KTT49" s="612" t="s">
        <v>326</v>
      </c>
      <c r="KTU49" s="612" t="s">
        <v>283</v>
      </c>
      <c r="KTV49" s="612" t="s">
        <v>326</v>
      </c>
      <c r="KTW49" s="612" t="s">
        <v>283</v>
      </c>
      <c r="KTX49" s="612" t="s">
        <v>326</v>
      </c>
      <c r="KTY49" s="612" t="s">
        <v>283</v>
      </c>
      <c r="KTZ49" s="612" t="s">
        <v>326</v>
      </c>
      <c r="KUA49" s="612" t="s">
        <v>283</v>
      </c>
      <c r="KUB49" s="612" t="s">
        <v>326</v>
      </c>
      <c r="KUC49" s="612" t="s">
        <v>283</v>
      </c>
      <c r="KUD49" s="612" t="s">
        <v>326</v>
      </c>
      <c r="KUE49" s="612" t="s">
        <v>283</v>
      </c>
      <c r="KUF49" s="612" t="s">
        <v>326</v>
      </c>
      <c r="KUG49" s="612" t="s">
        <v>283</v>
      </c>
      <c r="KUH49" s="612" t="s">
        <v>326</v>
      </c>
      <c r="KUI49" s="612" t="s">
        <v>283</v>
      </c>
      <c r="KUJ49" s="612" t="s">
        <v>326</v>
      </c>
      <c r="KUK49" s="612" t="s">
        <v>283</v>
      </c>
      <c r="KUL49" s="612" t="s">
        <v>326</v>
      </c>
      <c r="KUM49" s="612" t="s">
        <v>283</v>
      </c>
      <c r="KUN49" s="612" t="s">
        <v>326</v>
      </c>
      <c r="KUO49" s="612" t="s">
        <v>283</v>
      </c>
      <c r="KUP49" s="612" t="s">
        <v>326</v>
      </c>
      <c r="KUQ49" s="612" t="s">
        <v>283</v>
      </c>
      <c r="KUR49" s="612" t="s">
        <v>326</v>
      </c>
      <c r="KUS49" s="612" t="s">
        <v>283</v>
      </c>
      <c r="KUT49" s="612" t="s">
        <v>326</v>
      </c>
      <c r="KUU49" s="612" t="s">
        <v>283</v>
      </c>
      <c r="KUV49" s="612" t="s">
        <v>326</v>
      </c>
      <c r="KUW49" s="612" t="s">
        <v>283</v>
      </c>
      <c r="KUX49" s="612" t="s">
        <v>326</v>
      </c>
      <c r="KUY49" s="612" t="s">
        <v>283</v>
      </c>
      <c r="KUZ49" s="612" t="s">
        <v>326</v>
      </c>
      <c r="KVA49" s="612" t="s">
        <v>283</v>
      </c>
      <c r="KVB49" s="612" t="s">
        <v>326</v>
      </c>
      <c r="KVC49" s="612" t="s">
        <v>283</v>
      </c>
      <c r="KVD49" s="612" t="s">
        <v>326</v>
      </c>
      <c r="KVE49" s="612" t="s">
        <v>283</v>
      </c>
      <c r="KVF49" s="612" t="s">
        <v>326</v>
      </c>
      <c r="KVG49" s="612" t="s">
        <v>283</v>
      </c>
      <c r="KVH49" s="612" t="s">
        <v>326</v>
      </c>
      <c r="KVI49" s="612" t="s">
        <v>283</v>
      </c>
      <c r="KVJ49" s="612" t="s">
        <v>326</v>
      </c>
      <c r="KVK49" s="612" t="s">
        <v>283</v>
      </c>
      <c r="KVL49" s="612" t="s">
        <v>326</v>
      </c>
      <c r="KVM49" s="612" t="s">
        <v>283</v>
      </c>
      <c r="KVN49" s="612" t="s">
        <v>326</v>
      </c>
      <c r="KVO49" s="612" t="s">
        <v>283</v>
      </c>
      <c r="KVP49" s="612" t="s">
        <v>326</v>
      </c>
      <c r="KVQ49" s="612" t="s">
        <v>283</v>
      </c>
      <c r="KVR49" s="612" t="s">
        <v>326</v>
      </c>
      <c r="KVS49" s="612" t="s">
        <v>283</v>
      </c>
      <c r="KVT49" s="612" t="s">
        <v>326</v>
      </c>
      <c r="KVU49" s="612" t="s">
        <v>283</v>
      </c>
      <c r="KVV49" s="612" t="s">
        <v>326</v>
      </c>
      <c r="KVW49" s="612" t="s">
        <v>283</v>
      </c>
      <c r="KVX49" s="612" t="s">
        <v>326</v>
      </c>
      <c r="KVY49" s="612" t="s">
        <v>283</v>
      </c>
      <c r="KVZ49" s="612" t="s">
        <v>326</v>
      </c>
      <c r="KWA49" s="612" t="s">
        <v>283</v>
      </c>
      <c r="KWB49" s="612" t="s">
        <v>326</v>
      </c>
      <c r="KWC49" s="612" t="s">
        <v>283</v>
      </c>
      <c r="KWD49" s="612" t="s">
        <v>326</v>
      </c>
      <c r="KWE49" s="612" t="s">
        <v>283</v>
      </c>
      <c r="KWF49" s="612" t="s">
        <v>326</v>
      </c>
      <c r="KWG49" s="612" t="s">
        <v>283</v>
      </c>
      <c r="KWH49" s="612" t="s">
        <v>326</v>
      </c>
      <c r="KWI49" s="612" t="s">
        <v>283</v>
      </c>
      <c r="KWJ49" s="612" t="s">
        <v>326</v>
      </c>
      <c r="KWK49" s="612" t="s">
        <v>283</v>
      </c>
      <c r="KWL49" s="612" t="s">
        <v>326</v>
      </c>
      <c r="KWM49" s="612" t="s">
        <v>283</v>
      </c>
      <c r="KWN49" s="612" t="s">
        <v>326</v>
      </c>
      <c r="KWO49" s="612" t="s">
        <v>283</v>
      </c>
      <c r="KWP49" s="612" t="s">
        <v>326</v>
      </c>
      <c r="KWQ49" s="612" t="s">
        <v>283</v>
      </c>
      <c r="KWR49" s="612" t="s">
        <v>326</v>
      </c>
      <c r="KWS49" s="612" t="s">
        <v>283</v>
      </c>
      <c r="KWT49" s="612" t="s">
        <v>326</v>
      </c>
      <c r="KWU49" s="612" t="s">
        <v>283</v>
      </c>
      <c r="KWV49" s="612" t="s">
        <v>326</v>
      </c>
      <c r="KWW49" s="612" t="s">
        <v>283</v>
      </c>
      <c r="KWX49" s="612" t="s">
        <v>326</v>
      </c>
      <c r="KWY49" s="612" t="s">
        <v>283</v>
      </c>
      <c r="KWZ49" s="612" t="s">
        <v>326</v>
      </c>
      <c r="KXA49" s="612" t="s">
        <v>283</v>
      </c>
      <c r="KXB49" s="612" t="s">
        <v>326</v>
      </c>
      <c r="KXC49" s="612" t="s">
        <v>283</v>
      </c>
      <c r="KXD49" s="612" t="s">
        <v>326</v>
      </c>
      <c r="KXE49" s="612" t="s">
        <v>283</v>
      </c>
      <c r="KXF49" s="612" t="s">
        <v>326</v>
      </c>
      <c r="KXG49" s="612" t="s">
        <v>283</v>
      </c>
      <c r="KXH49" s="612" t="s">
        <v>326</v>
      </c>
      <c r="KXI49" s="612" t="s">
        <v>283</v>
      </c>
      <c r="KXJ49" s="612" t="s">
        <v>326</v>
      </c>
      <c r="KXK49" s="612" t="s">
        <v>283</v>
      </c>
      <c r="KXL49" s="612" t="s">
        <v>326</v>
      </c>
      <c r="KXM49" s="612" t="s">
        <v>283</v>
      </c>
      <c r="KXN49" s="612" t="s">
        <v>326</v>
      </c>
      <c r="KXO49" s="612" t="s">
        <v>283</v>
      </c>
      <c r="KXP49" s="612" t="s">
        <v>326</v>
      </c>
      <c r="KXQ49" s="612" t="s">
        <v>283</v>
      </c>
      <c r="KXR49" s="612" t="s">
        <v>326</v>
      </c>
      <c r="KXS49" s="612" t="s">
        <v>283</v>
      </c>
      <c r="KXT49" s="612" t="s">
        <v>326</v>
      </c>
      <c r="KXU49" s="612" t="s">
        <v>283</v>
      </c>
      <c r="KXV49" s="612" t="s">
        <v>326</v>
      </c>
      <c r="KXW49" s="612" t="s">
        <v>283</v>
      </c>
      <c r="KXX49" s="612" t="s">
        <v>326</v>
      </c>
      <c r="KXY49" s="612" t="s">
        <v>283</v>
      </c>
      <c r="KXZ49" s="612" t="s">
        <v>326</v>
      </c>
      <c r="KYA49" s="612" t="s">
        <v>283</v>
      </c>
      <c r="KYB49" s="612" t="s">
        <v>326</v>
      </c>
      <c r="KYC49" s="612" t="s">
        <v>283</v>
      </c>
      <c r="KYD49" s="612" t="s">
        <v>326</v>
      </c>
      <c r="KYE49" s="612" t="s">
        <v>283</v>
      </c>
      <c r="KYF49" s="612" t="s">
        <v>326</v>
      </c>
      <c r="KYG49" s="612" t="s">
        <v>283</v>
      </c>
      <c r="KYH49" s="612" t="s">
        <v>326</v>
      </c>
      <c r="KYI49" s="612" t="s">
        <v>283</v>
      </c>
      <c r="KYJ49" s="612" t="s">
        <v>326</v>
      </c>
      <c r="KYK49" s="612" t="s">
        <v>283</v>
      </c>
      <c r="KYL49" s="612" t="s">
        <v>326</v>
      </c>
      <c r="KYM49" s="612" t="s">
        <v>283</v>
      </c>
      <c r="KYN49" s="612" t="s">
        <v>326</v>
      </c>
      <c r="KYO49" s="612" t="s">
        <v>283</v>
      </c>
      <c r="KYP49" s="612" t="s">
        <v>326</v>
      </c>
      <c r="KYQ49" s="612" t="s">
        <v>283</v>
      </c>
      <c r="KYR49" s="612" t="s">
        <v>326</v>
      </c>
      <c r="KYS49" s="612" t="s">
        <v>283</v>
      </c>
      <c r="KYT49" s="612" t="s">
        <v>326</v>
      </c>
      <c r="KYU49" s="612" t="s">
        <v>283</v>
      </c>
      <c r="KYV49" s="612" t="s">
        <v>326</v>
      </c>
      <c r="KYW49" s="612" t="s">
        <v>283</v>
      </c>
      <c r="KYX49" s="612" t="s">
        <v>326</v>
      </c>
      <c r="KYY49" s="612" t="s">
        <v>283</v>
      </c>
      <c r="KYZ49" s="612" t="s">
        <v>326</v>
      </c>
      <c r="KZA49" s="612" t="s">
        <v>283</v>
      </c>
      <c r="KZB49" s="612" t="s">
        <v>326</v>
      </c>
      <c r="KZC49" s="612" t="s">
        <v>283</v>
      </c>
      <c r="KZD49" s="612" t="s">
        <v>326</v>
      </c>
      <c r="KZE49" s="612" t="s">
        <v>283</v>
      </c>
      <c r="KZF49" s="612" t="s">
        <v>326</v>
      </c>
      <c r="KZG49" s="612" t="s">
        <v>283</v>
      </c>
      <c r="KZH49" s="612" t="s">
        <v>326</v>
      </c>
      <c r="KZI49" s="612" t="s">
        <v>283</v>
      </c>
      <c r="KZJ49" s="612" t="s">
        <v>326</v>
      </c>
      <c r="KZK49" s="612" t="s">
        <v>283</v>
      </c>
      <c r="KZL49" s="612" t="s">
        <v>326</v>
      </c>
      <c r="KZM49" s="612" t="s">
        <v>283</v>
      </c>
      <c r="KZN49" s="612" t="s">
        <v>326</v>
      </c>
      <c r="KZO49" s="612" t="s">
        <v>283</v>
      </c>
      <c r="KZP49" s="612" t="s">
        <v>326</v>
      </c>
      <c r="KZQ49" s="612" t="s">
        <v>283</v>
      </c>
      <c r="KZR49" s="612" t="s">
        <v>326</v>
      </c>
      <c r="KZS49" s="612" t="s">
        <v>283</v>
      </c>
      <c r="KZT49" s="612" t="s">
        <v>326</v>
      </c>
      <c r="KZU49" s="612" t="s">
        <v>283</v>
      </c>
      <c r="KZV49" s="612" t="s">
        <v>326</v>
      </c>
      <c r="KZW49" s="612" t="s">
        <v>283</v>
      </c>
      <c r="KZX49" s="612" t="s">
        <v>326</v>
      </c>
      <c r="KZY49" s="612" t="s">
        <v>283</v>
      </c>
      <c r="KZZ49" s="612" t="s">
        <v>326</v>
      </c>
      <c r="LAA49" s="612" t="s">
        <v>283</v>
      </c>
      <c r="LAB49" s="612" t="s">
        <v>326</v>
      </c>
      <c r="LAC49" s="612" t="s">
        <v>283</v>
      </c>
      <c r="LAD49" s="612" t="s">
        <v>326</v>
      </c>
      <c r="LAE49" s="612" t="s">
        <v>283</v>
      </c>
      <c r="LAF49" s="612" t="s">
        <v>326</v>
      </c>
      <c r="LAG49" s="612" t="s">
        <v>283</v>
      </c>
      <c r="LAH49" s="612" t="s">
        <v>326</v>
      </c>
      <c r="LAI49" s="612" t="s">
        <v>283</v>
      </c>
      <c r="LAJ49" s="612" t="s">
        <v>326</v>
      </c>
      <c r="LAK49" s="612" t="s">
        <v>283</v>
      </c>
      <c r="LAL49" s="612" t="s">
        <v>326</v>
      </c>
      <c r="LAM49" s="612" t="s">
        <v>283</v>
      </c>
      <c r="LAN49" s="612" t="s">
        <v>326</v>
      </c>
      <c r="LAO49" s="612" t="s">
        <v>283</v>
      </c>
      <c r="LAP49" s="612" t="s">
        <v>326</v>
      </c>
      <c r="LAQ49" s="612" t="s">
        <v>283</v>
      </c>
      <c r="LAR49" s="612" t="s">
        <v>326</v>
      </c>
      <c r="LAS49" s="612" t="s">
        <v>283</v>
      </c>
      <c r="LAT49" s="612" t="s">
        <v>326</v>
      </c>
      <c r="LAU49" s="612" t="s">
        <v>283</v>
      </c>
      <c r="LAV49" s="612" t="s">
        <v>326</v>
      </c>
      <c r="LAW49" s="612" t="s">
        <v>283</v>
      </c>
      <c r="LAX49" s="612" t="s">
        <v>326</v>
      </c>
      <c r="LAY49" s="612" t="s">
        <v>283</v>
      </c>
      <c r="LAZ49" s="612" t="s">
        <v>326</v>
      </c>
      <c r="LBA49" s="612" t="s">
        <v>283</v>
      </c>
      <c r="LBB49" s="612" t="s">
        <v>326</v>
      </c>
      <c r="LBC49" s="612" t="s">
        <v>283</v>
      </c>
      <c r="LBD49" s="612" t="s">
        <v>326</v>
      </c>
      <c r="LBE49" s="612" t="s">
        <v>283</v>
      </c>
      <c r="LBF49" s="612" t="s">
        <v>326</v>
      </c>
      <c r="LBG49" s="612" t="s">
        <v>283</v>
      </c>
      <c r="LBH49" s="612" t="s">
        <v>326</v>
      </c>
      <c r="LBI49" s="612" t="s">
        <v>283</v>
      </c>
      <c r="LBJ49" s="612" t="s">
        <v>326</v>
      </c>
      <c r="LBK49" s="612" t="s">
        <v>283</v>
      </c>
      <c r="LBL49" s="612" t="s">
        <v>326</v>
      </c>
      <c r="LBM49" s="612" t="s">
        <v>283</v>
      </c>
      <c r="LBN49" s="612" t="s">
        <v>326</v>
      </c>
      <c r="LBO49" s="612" t="s">
        <v>283</v>
      </c>
      <c r="LBP49" s="612" t="s">
        <v>326</v>
      </c>
      <c r="LBQ49" s="612" t="s">
        <v>283</v>
      </c>
      <c r="LBR49" s="612" t="s">
        <v>326</v>
      </c>
      <c r="LBS49" s="612" t="s">
        <v>283</v>
      </c>
      <c r="LBT49" s="612" t="s">
        <v>326</v>
      </c>
      <c r="LBU49" s="612" t="s">
        <v>283</v>
      </c>
      <c r="LBV49" s="612" t="s">
        <v>326</v>
      </c>
      <c r="LBW49" s="612" t="s">
        <v>283</v>
      </c>
      <c r="LBX49" s="612" t="s">
        <v>326</v>
      </c>
      <c r="LBY49" s="612" t="s">
        <v>283</v>
      </c>
      <c r="LBZ49" s="612" t="s">
        <v>326</v>
      </c>
      <c r="LCA49" s="612" t="s">
        <v>283</v>
      </c>
      <c r="LCB49" s="612" t="s">
        <v>326</v>
      </c>
      <c r="LCC49" s="612" t="s">
        <v>283</v>
      </c>
      <c r="LCD49" s="612" t="s">
        <v>326</v>
      </c>
      <c r="LCE49" s="612" t="s">
        <v>283</v>
      </c>
      <c r="LCF49" s="612" t="s">
        <v>326</v>
      </c>
      <c r="LCG49" s="612" t="s">
        <v>283</v>
      </c>
      <c r="LCH49" s="612" t="s">
        <v>326</v>
      </c>
      <c r="LCI49" s="612" t="s">
        <v>283</v>
      </c>
      <c r="LCJ49" s="612" t="s">
        <v>326</v>
      </c>
      <c r="LCK49" s="612" t="s">
        <v>283</v>
      </c>
      <c r="LCL49" s="612" t="s">
        <v>326</v>
      </c>
      <c r="LCM49" s="612" t="s">
        <v>283</v>
      </c>
      <c r="LCN49" s="612" t="s">
        <v>326</v>
      </c>
      <c r="LCO49" s="612" t="s">
        <v>283</v>
      </c>
      <c r="LCP49" s="612" t="s">
        <v>326</v>
      </c>
      <c r="LCQ49" s="612" t="s">
        <v>283</v>
      </c>
      <c r="LCR49" s="612" t="s">
        <v>326</v>
      </c>
      <c r="LCS49" s="612" t="s">
        <v>283</v>
      </c>
      <c r="LCT49" s="612" t="s">
        <v>326</v>
      </c>
      <c r="LCU49" s="612" t="s">
        <v>283</v>
      </c>
      <c r="LCV49" s="612" t="s">
        <v>326</v>
      </c>
      <c r="LCW49" s="612" t="s">
        <v>283</v>
      </c>
      <c r="LCX49" s="612" t="s">
        <v>326</v>
      </c>
      <c r="LCY49" s="612" t="s">
        <v>283</v>
      </c>
      <c r="LCZ49" s="612" t="s">
        <v>326</v>
      </c>
      <c r="LDA49" s="612" t="s">
        <v>283</v>
      </c>
      <c r="LDB49" s="612" t="s">
        <v>326</v>
      </c>
      <c r="LDC49" s="612" t="s">
        <v>283</v>
      </c>
      <c r="LDD49" s="612" t="s">
        <v>326</v>
      </c>
      <c r="LDE49" s="612" t="s">
        <v>283</v>
      </c>
      <c r="LDF49" s="612" t="s">
        <v>326</v>
      </c>
      <c r="LDG49" s="612" t="s">
        <v>283</v>
      </c>
      <c r="LDH49" s="612" t="s">
        <v>326</v>
      </c>
      <c r="LDI49" s="612" t="s">
        <v>283</v>
      </c>
      <c r="LDJ49" s="612" t="s">
        <v>326</v>
      </c>
      <c r="LDK49" s="612" t="s">
        <v>283</v>
      </c>
      <c r="LDL49" s="612" t="s">
        <v>326</v>
      </c>
      <c r="LDM49" s="612" t="s">
        <v>283</v>
      </c>
      <c r="LDN49" s="612" t="s">
        <v>326</v>
      </c>
      <c r="LDO49" s="612" t="s">
        <v>283</v>
      </c>
      <c r="LDP49" s="612" t="s">
        <v>326</v>
      </c>
      <c r="LDQ49" s="612" t="s">
        <v>283</v>
      </c>
      <c r="LDR49" s="612" t="s">
        <v>326</v>
      </c>
      <c r="LDS49" s="612" t="s">
        <v>283</v>
      </c>
      <c r="LDT49" s="612" t="s">
        <v>326</v>
      </c>
      <c r="LDU49" s="612" t="s">
        <v>283</v>
      </c>
      <c r="LDV49" s="612" t="s">
        <v>326</v>
      </c>
      <c r="LDW49" s="612" t="s">
        <v>283</v>
      </c>
      <c r="LDX49" s="612" t="s">
        <v>326</v>
      </c>
      <c r="LDY49" s="612" t="s">
        <v>283</v>
      </c>
      <c r="LDZ49" s="612" t="s">
        <v>326</v>
      </c>
      <c r="LEA49" s="612" t="s">
        <v>283</v>
      </c>
      <c r="LEB49" s="612" t="s">
        <v>326</v>
      </c>
      <c r="LEC49" s="612" t="s">
        <v>283</v>
      </c>
      <c r="LED49" s="612" t="s">
        <v>326</v>
      </c>
      <c r="LEE49" s="612" t="s">
        <v>283</v>
      </c>
      <c r="LEF49" s="612" t="s">
        <v>326</v>
      </c>
      <c r="LEG49" s="612" t="s">
        <v>283</v>
      </c>
      <c r="LEH49" s="612" t="s">
        <v>326</v>
      </c>
      <c r="LEI49" s="612" t="s">
        <v>283</v>
      </c>
      <c r="LEJ49" s="612" t="s">
        <v>326</v>
      </c>
      <c r="LEK49" s="612" t="s">
        <v>283</v>
      </c>
      <c r="LEL49" s="612" t="s">
        <v>326</v>
      </c>
      <c r="LEM49" s="612" t="s">
        <v>283</v>
      </c>
      <c r="LEN49" s="612" t="s">
        <v>326</v>
      </c>
      <c r="LEO49" s="612" t="s">
        <v>283</v>
      </c>
      <c r="LEP49" s="612" t="s">
        <v>326</v>
      </c>
      <c r="LEQ49" s="612" t="s">
        <v>283</v>
      </c>
      <c r="LER49" s="612" t="s">
        <v>326</v>
      </c>
      <c r="LES49" s="612" t="s">
        <v>283</v>
      </c>
      <c r="LET49" s="612" t="s">
        <v>326</v>
      </c>
      <c r="LEU49" s="612" t="s">
        <v>283</v>
      </c>
      <c r="LEV49" s="612" t="s">
        <v>326</v>
      </c>
      <c r="LEW49" s="612" t="s">
        <v>283</v>
      </c>
      <c r="LEX49" s="612" t="s">
        <v>326</v>
      </c>
      <c r="LEY49" s="612" t="s">
        <v>283</v>
      </c>
      <c r="LEZ49" s="612" t="s">
        <v>326</v>
      </c>
      <c r="LFA49" s="612" t="s">
        <v>283</v>
      </c>
      <c r="LFB49" s="612" t="s">
        <v>326</v>
      </c>
      <c r="LFC49" s="612" t="s">
        <v>283</v>
      </c>
      <c r="LFD49" s="612" t="s">
        <v>326</v>
      </c>
      <c r="LFE49" s="612" t="s">
        <v>283</v>
      </c>
      <c r="LFF49" s="612" t="s">
        <v>326</v>
      </c>
      <c r="LFG49" s="612" t="s">
        <v>283</v>
      </c>
      <c r="LFH49" s="612" t="s">
        <v>326</v>
      </c>
      <c r="LFI49" s="612" t="s">
        <v>283</v>
      </c>
      <c r="LFJ49" s="612" t="s">
        <v>326</v>
      </c>
      <c r="LFK49" s="612" t="s">
        <v>283</v>
      </c>
      <c r="LFL49" s="612" t="s">
        <v>326</v>
      </c>
      <c r="LFM49" s="612" t="s">
        <v>283</v>
      </c>
      <c r="LFN49" s="612" t="s">
        <v>326</v>
      </c>
      <c r="LFO49" s="612" t="s">
        <v>283</v>
      </c>
      <c r="LFP49" s="612" t="s">
        <v>326</v>
      </c>
      <c r="LFQ49" s="612" t="s">
        <v>283</v>
      </c>
      <c r="LFR49" s="612" t="s">
        <v>326</v>
      </c>
      <c r="LFS49" s="612" t="s">
        <v>283</v>
      </c>
      <c r="LFT49" s="612" t="s">
        <v>326</v>
      </c>
      <c r="LFU49" s="612" t="s">
        <v>283</v>
      </c>
      <c r="LFV49" s="612" t="s">
        <v>326</v>
      </c>
      <c r="LFW49" s="612" t="s">
        <v>283</v>
      </c>
      <c r="LFX49" s="612" t="s">
        <v>326</v>
      </c>
      <c r="LFY49" s="612" t="s">
        <v>283</v>
      </c>
      <c r="LFZ49" s="612" t="s">
        <v>326</v>
      </c>
      <c r="LGA49" s="612" t="s">
        <v>283</v>
      </c>
      <c r="LGB49" s="612" t="s">
        <v>326</v>
      </c>
      <c r="LGC49" s="612" t="s">
        <v>283</v>
      </c>
      <c r="LGD49" s="612" t="s">
        <v>326</v>
      </c>
      <c r="LGE49" s="612" t="s">
        <v>283</v>
      </c>
      <c r="LGF49" s="612" t="s">
        <v>326</v>
      </c>
      <c r="LGG49" s="612" t="s">
        <v>283</v>
      </c>
      <c r="LGH49" s="612" t="s">
        <v>326</v>
      </c>
      <c r="LGI49" s="612" t="s">
        <v>283</v>
      </c>
      <c r="LGJ49" s="612" t="s">
        <v>326</v>
      </c>
      <c r="LGK49" s="612" t="s">
        <v>283</v>
      </c>
      <c r="LGL49" s="612" t="s">
        <v>326</v>
      </c>
      <c r="LGM49" s="612" t="s">
        <v>283</v>
      </c>
      <c r="LGN49" s="612" t="s">
        <v>326</v>
      </c>
      <c r="LGO49" s="612" t="s">
        <v>283</v>
      </c>
      <c r="LGP49" s="612" t="s">
        <v>326</v>
      </c>
      <c r="LGQ49" s="612" t="s">
        <v>283</v>
      </c>
      <c r="LGR49" s="612" t="s">
        <v>326</v>
      </c>
      <c r="LGS49" s="612" t="s">
        <v>283</v>
      </c>
      <c r="LGT49" s="612" t="s">
        <v>326</v>
      </c>
      <c r="LGU49" s="612" t="s">
        <v>283</v>
      </c>
      <c r="LGV49" s="612" t="s">
        <v>326</v>
      </c>
      <c r="LGW49" s="612" t="s">
        <v>283</v>
      </c>
      <c r="LGX49" s="612" t="s">
        <v>326</v>
      </c>
      <c r="LGY49" s="612" t="s">
        <v>283</v>
      </c>
      <c r="LGZ49" s="612" t="s">
        <v>326</v>
      </c>
      <c r="LHA49" s="612" t="s">
        <v>283</v>
      </c>
      <c r="LHB49" s="612" t="s">
        <v>326</v>
      </c>
      <c r="LHC49" s="612" t="s">
        <v>283</v>
      </c>
      <c r="LHD49" s="612" t="s">
        <v>326</v>
      </c>
      <c r="LHE49" s="612" t="s">
        <v>283</v>
      </c>
      <c r="LHF49" s="612" t="s">
        <v>326</v>
      </c>
      <c r="LHG49" s="612" t="s">
        <v>283</v>
      </c>
      <c r="LHH49" s="612" t="s">
        <v>326</v>
      </c>
      <c r="LHI49" s="612" t="s">
        <v>283</v>
      </c>
      <c r="LHJ49" s="612" t="s">
        <v>326</v>
      </c>
      <c r="LHK49" s="612" t="s">
        <v>283</v>
      </c>
      <c r="LHL49" s="612" t="s">
        <v>326</v>
      </c>
      <c r="LHM49" s="612" t="s">
        <v>283</v>
      </c>
      <c r="LHN49" s="612" t="s">
        <v>326</v>
      </c>
      <c r="LHO49" s="612" t="s">
        <v>283</v>
      </c>
      <c r="LHP49" s="612" t="s">
        <v>326</v>
      </c>
      <c r="LHQ49" s="612" t="s">
        <v>283</v>
      </c>
      <c r="LHR49" s="612" t="s">
        <v>326</v>
      </c>
      <c r="LHS49" s="612" t="s">
        <v>283</v>
      </c>
      <c r="LHT49" s="612" t="s">
        <v>326</v>
      </c>
      <c r="LHU49" s="612" t="s">
        <v>283</v>
      </c>
      <c r="LHV49" s="612" t="s">
        <v>326</v>
      </c>
      <c r="LHW49" s="612" t="s">
        <v>283</v>
      </c>
      <c r="LHX49" s="612" t="s">
        <v>326</v>
      </c>
      <c r="LHY49" s="612" t="s">
        <v>283</v>
      </c>
      <c r="LHZ49" s="612" t="s">
        <v>326</v>
      </c>
      <c r="LIA49" s="612" t="s">
        <v>283</v>
      </c>
      <c r="LIB49" s="612" t="s">
        <v>326</v>
      </c>
      <c r="LIC49" s="612" t="s">
        <v>283</v>
      </c>
      <c r="LID49" s="612" t="s">
        <v>326</v>
      </c>
      <c r="LIE49" s="612" t="s">
        <v>283</v>
      </c>
      <c r="LIF49" s="612" t="s">
        <v>326</v>
      </c>
      <c r="LIG49" s="612" t="s">
        <v>283</v>
      </c>
      <c r="LIH49" s="612" t="s">
        <v>326</v>
      </c>
      <c r="LII49" s="612" t="s">
        <v>283</v>
      </c>
      <c r="LIJ49" s="612" t="s">
        <v>326</v>
      </c>
      <c r="LIK49" s="612" t="s">
        <v>283</v>
      </c>
      <c r="LIL49" s="612" t="s">
        <v>326</v>
      </c>
      <c r="LIM49" s="612" t="s">
        <v>283</v>
      </c>
      <c r="LIN49" s="612" t="s">
        <v>326</v>
      </c>
      <c r="LIO49" s="612" t="s">
        <v>283</v>
      </c>
      <c r="LIP49" s="612" t="s">
        <v>326</v>
      </c>
      <c r="LIQ49" s="612" t="s">
        <v>283</v>
      </c>
      <c r="LIR49" s="612" t="s">
        <v>326</v>
      </c>
      <c r="LIS49" s="612" t="s">
        <v>283</v>
      </c>
      <c r="LIT49" s="612" t="s">
        <v>326</v>
      </c>
      <c r="LIU49" s="612" t="s">
        <v>283</v>
      </c>
      <c r="LIV49" s="612" t="s">
        <v>326</v>
      </c>
      <c r="LIW49" s="612" t="s">
        <v>283</v>
      </c>
      <c r="LIX49" s="612" t="s">
        <v>326</v>
      </c>
      <c r="LIY49" s="612" t="s">
        <v>283</v>
      </c>
      <c r="LIZ49" s="612" t="s">
        <v>326</v>
      </c>
      <c r="LJA49" s="612" t="s">
        <v>283</v>
      </c>
      <c r="LJB49" s="612" t="s">
        <v>326</v>
      </c>
      <c r="LJC49" s="612" t="s">
        <v>283</v>
      </c>
      <c r="LJD49" s="612" t="s">
        <v>326</v>
      </c>
      <c r="LJE49" s="612" t="s">
        <v>283</v>
      </c>
      <c r="LJF49" s="612" t="s">
        <v>326</v>
      </c>
      <c r="LJG49" s="612" t="s">
        <v>283</v>
      </c>
      <c r="LJH49" s="612" t="s">
        <v>326</v>
      </c>
      <c r="LJI49" s="612" t="s">
        <v>283</v>
      </c>
      <c r="LJJ49" s="612" t="s">
        <v>326</v>
      </c>
      <c r="LJK49" s="612" t="s">
        <v>283</v>
      </c>
      <c r="LJL49" s="612" t="s">
        <v>326</v>
      </c>
      <c r="LJM49" s="612" t="s">
        <v>283</v>
      </c>
      <c r="LJN49" s="612" t="s">
        <v>326</v>
      </c>
      <c r="LJO49" s="612" t="s">
        <v>283</v>
      </c>
      <c r="LJP49" s="612" t="s">
        <v>326</v>
      </c>
      <c r="LJQ49" s="612" t="s">
        <v>283</v>
      </c>
      <c r="LJR49" s="612" t="s">
        <v>326</v>
      </c>
      <c r="LJS49" s="612" t="s">
        <v>283</v>
      </c>
      <c r="LJT49" s="612" t="s">
        <v>326</v>
      </c>
      <c r="LJU49" s="612" t="s">
        <v>283</v>
      </c>
      <c r="LJV49" s="612" t="s">
        <v>326</v>
      </c>
      <c r="LJW49" s="612" t="s">
        <v>283</v>
      </c>
      <c r="LJX49" s="612" t="s">
        <v>326</v>
      </c>
      <c r="LJY49" s="612" t="s">
        <v>283</v>
      </c>
      <c r="LJZ49" s="612" t="s">
        <v>326</v>
      </c>
      <c r="LKA49" s="612" t="s">
        <v>283</v>
      </c>
      <c r="LKB49" s="612" t="s">
        <v>326</v>
      </c>
      <c r="LKC49" s="612" t="s">
        <v>283</v>
      </c>
      <c r="LKD49" s="612" t="s">
        <v>326</v>
      </c>
      <c r="LKE49" s="612" t="s">
        <v>283</v>
      </c>
      <c r="LKF49" s="612" t="s">
        <v>326</v>
      </c>
      <c r="LKG49" s="612" t="s">
        <v>283</v>
      </c>
      <c r="LKH49" s="612" t="s">
        <v>326</v>
      </c>
      <c r="LKI49" s="612" t="s">
        <v>283</v>
      </c>
      <c r="LKJ49" s="612" t="s">
        <v>326</v>
      </c>
      <c r="LKK49" s="612" t="s">
        <v>283</v>
      </c>
      <c r="LKL49" s="612" t="s">
        <v>326</v>
      </c>
      <c r="LKM49" s="612" t="s">
        <v>283</v>
      </c>
      <c r="LKN49" s="612" t="s">
        <v>326</v>
      </c>
      <c r="LKO49" s="612" t="s">
        <v>283</v>
      </c>
      <c r="LKP49" s="612" t="s">
        <v>326</v>
      </c>
      <c r="LKQ49" s="612" t="s">
        <v>283</v>
      </c>
      <c r="LKR49" s="612" t="s">
        <v>326</v>
      </c>
      <c r="LKS49" s="612" t="s">
        <v>283</v>
      </c>
      <c r="LKT49" s="612" t="s">
        <v>326</v>
      </c>
      <c r="LKU49" s="612" t="s">
        <v>283</v>
      </c>
      <c r="LKV49" s="612" t="s">
        <v>326</v>
      </c>
      <c r="LKW49" s="612" t="s">
        <v>283</v>
      </c>
      <c r="LKX49" s="612" t="s">
        <v>326</v>
      </c>
      <c r="LKY49" s="612" t="s">
        <v>283</v>
      </c>
      <c r="LKZ49" s="612" t="s">
        <v>326</v>
      </c>
      <c r="LLA49" s="612" t="s">
        <v>283</v>
      </c>
      <c r="LLB49" s="612" t="s">
        <v>326</v>
      </c>
      <c r="LLC49" s="612" t="s">
        <v>283</v>
      </c>
      <c r="LLD49" s="612" t="s">
        <v>326</v>
      </c>
      <c r="LLE49" s="612" t="s">
        <v>283</v>
      </c>
      <c r="LLF49" s="612" t="s">
        <v>326</v>
      </c>
      <c r="LLG49" s="612" t="s">
        <v>283</v>
      </c>
      <c r="LLH49" s="612" t="s">
        <v>326</v>
      </c>
      <c r="LLI49" s="612" t="s">
        <v>283</v>
      </c>
      <c r="LLJ49" s="612" t="s">
        <v>326</v>
      </c>
      <c r="LLK49" s="612" t="s">
        <v>283</v>
      </c>
      <c r="LLL49" s="612" t="s">
        <v>326</v>
      </c>
      <c r="LLM49" s="612" t="s">
        <v>283</v>
      </c>
      <c r="LLN49" s="612" t="s">
        <v>326</v>
      </c>
      <c r="LLO49" s="612" t="s">
        <v>283</v>
      </c>
      <c r="LLP49" s="612" t="s">
        <v>326</v>
      </c>
      <c r="LLQ49" s="612" t="s">
        <v>283</v>
      </c>
      <c r="LLR49" s="612" t="s">
        <v>326</v>
      </c>
      <c r="LLS49" s="612" t="s">
        <v>283</v>
      </c>
      <c r="LLT49" s="612" t="s">
        <v>326</v>
      </c>
      <c r="LLU49" s="612" t="s">
        <v>283</v>
      </c>
      <c r="LLV49" s="612" t="s">
        <v>326</v>
      </c>
      <c r="LLW49" s="612" t="s">
        <v>283</v>
      </c>
      <c r="LLX49" s="612" t="s">
        <v>326</v>
      </c>
      <c r="LLY49" s="612" t="s">
        <v>283</v>
      </c>
      <c r="LLZ49" s="612" t="s">
        <v>326</v>
      </c>
      <c r="LMA49" s="612" t="s">
        <v>283</v>
      </c>
      <c r="LMB49" s="612" t="s">
        <v>326</v>
      </c>
      <c r="LMC49" s="612" t="s">
        <v>283</v>
      </c>
      <c r="LMD49" s="612" t="s">
        <v>326</v>
      </c>
      <c r="LME49" s="612" t="s">
        <v>283</v>
      </c>
      <c r="LMF49" s="612" t="s">
        <v>326</v>
      </c>
      <c r="LMG49" s="612" t="s">
        <v>283</v>
      </c>
      <c r="LMH49" s="612" t="s">
        <v>326</v>
      </c>
      <c r="LMI49" s="612" t="s">
        <v>283</v>
      </c>
      <c r="LMJ49" s="612" t="s">
        <v>326</v>
      </c>
      <c r="LMK49" s="612" t="s">
        <v>283</v>
      </c>
      <c r="LML49" s="612" t="s">
        <v>326</v>
      </c>
      <c r="LMM49" s="612" t="s">
        <v>283</v>
      </c>
      <c r="LMN49" s="612" t="s">
        <v>326</v>
      </c>
      <c r="LMO49" s="612" t="s">
        <v>283</v>
      </c>
      <c r="LMP49" s="612" t="s">
        <v>326</v>
      </c>
      <c r="LMQ49" s="612" t="s">
        <v>283</v>
      </c>
      <c r="LMR49" s="612" t="s">
        <v>326</v>
      </c>
      <c r="LMS49" s="612" t="s">
        <v>283</v>
      </c>
      <c r="LMT49" s="612" t="s">
        <v>326</v>
      </c>
      <c r="LMU49" s="612" t="s">
        <v>283</v>
      </c>
      <c r="LMV49" s="612" t="s">
        <v>326</v>
      </c>
      <c r="LMW49" s="612" t="s">
        <v>283</v>
      </c>
      <c r="LMX49" s="612" t="s">
        <v>326</v>
      </c>
      <c r="LMY49" s="612" t="s">
        <v>283</v>
      </c>
      <c r="LMZ49" s="612" t="s">
        <v>326</v>
      </c>
      <c r="LNA49" s="612" t="s">
        <v>283</v>
      </c>
      <c r="LNB49" s="612" t="s">
        <v>326</v>
      </c>
      <c r="LNC49" s="612" t="s">
        <v>283</v>
      </c>
      <c r="LND49" s="612" t="s">
        <v>326</v>
      </c>
      <c r="LNE49" s="612" t="s">
        <v>283</v>
      </c>
      <c r="LNF49" s="612" t="s">
        <v>326</v>
      </c>
      <c r="LNG49" s="612" t="s">
        <v>283</v>
      </c>
      <c r="LNH49" s="612" t="s">
        <v>326</v>
      </c>
      <c r="LNI49" s="612" t="s">
        <v>283</v>
      </c>
      <c r="LNJ49" s="612" t="s">
        <v>326</v>
      </c>
      <c r="LNK49" s="612" t="s">
        <v>283</v>
      </c>
      <c r="LNL49" s="612" t="s">
        <v>326</v>
      </c>
      <c r="LNM49" s="612" t="s">
        <v>283</v>
      </c>
      <c r="LNN49" s="612" t="s">
        <v>326</v>
      </c>
      <c r="LNO49" s="612" t="s">
        <v>283</v>
      </c>
      <c r="LNP49" s="612" t="s">
        <v>326</v>
      </c>
      <c r="LNQ49" s="612" t="s">
        <v>283</v>
      </c>
      <c r="LNR49" s="612" t="s">
        <v>326</v>
      </c>
      <c r="LNS49" s="612" t="s">
        <v>283</v>
      </c>
      <c r="LNT49" s="612" t="s">
        <v>326</v>
      </c>
      <c r="LNU49" s="612" t="s">
        <v>283</v>
      </c>
      <c r="LNV49" s="612" t="s">
        <v>326</v>
      </c>
      <c r="LNW49" s="612" t="s">
        <v>283</v>
      </c>
      <c r="LNX49" s="612" t="s">
        <v>326</v>
      </c>
      <c r="LNY49" s="612" t="s">
        <v>283</v>
      </c>
      <c r="LNZ49" s="612" t="s">
        <v>326</v>
      </c>
      <c r="LOA49" s="612" t="s">
        <v>283</v>
      </c>
      <c r="LOB49" s="612" t="s">
        <v>326</v>
      </c>
      <c r="LOC49" s="612" t="s">
        <v>283</v>
      </c>
      <c r="LOD49" s="612" t="s">
        <v>326</v>
      </c>
      <c r="LOE49" s="612" t="s">
        <v>283</v>
      </c>
      <c r="LOF49" s="612" t="s">
        <v>326</v>
      </c>
      <c r="LOG49" s="612" t="s">
        <v>283</v>
      </c>
      <c r="LOH49" s="612" t="s">
        <v>326</v>
      </c>
      <c r="LOI49" s="612" t="s">
        <v>283</v>
      </c>
      <c r="LOJ49" s="612" t="s">
        <v>326</v>
      </c>
      <c r="LOK49" s="612" t="s">
        <v>283</v>
      </c>
      <c r="LOL49" s="612" t="s">
        <v>326</v>
      </c>
      <c r="LOM49" s="612" t="s">
        <v>283</v>
      </c>
      <c r="LON49" s="612" t="s">
        <v>326</v>
      </c>
      <c r="LOO49" s="612" t="s">
        <v>283</v>
      </c>
      <c r="LOP49" s="612" t="s">
        <v>326</v>
      </c>
      <c r="LOQ49" s="612" t="s">
        <v>283</v>
      </c>
      <c r="LOR49" s="612" t="s">
        <v>326</v>
      </c>
      <c r="LOS49" s="612" t="s">
        <v>283</v>
      </c>
      <c r="LOT49" s="612" t="s">
        <v>326</v>
      </c>
      <c r="LOU49" s="612" t="s">
        <v>283</v>
      </c>
      <c r="LOV49" s="612" t="s">
        <v>326</v>
      </c>
      <c r="LOW49" s="612" t="s">
        <v>283</v>
      </c>
      <c r="LOX49" s="612" t="s">
        <v>326</v>
      </c>
      <c r="LOY49" s="612" t="s">
        <v>283</v>
      </c>
      <c r="LOZ49" s="612" t="s">
        <v>326</v>
      </c>
      <c r="LPA49" s="612" t="s">
        <v>283</v>
      </c>
      <c r="LPB49" s="612" t="s">
        <v>326</v>
      </c>
      <c r="LPC49" s="612" t="s">
        <v>283</v>
      </c>
      <c r="LPD49" s="612" t="s">
        <v>326</v>
      </c>
      <c r="LPE49" s="612" t="s">
        <v>283</v>
      </c>
      <c r="LPF49" s="612" t="s">
        <v>326</v>
      </c>
      <c r="LPG49" s="612" t="s">
        <v>283</v>
      </c>
      <c r="LPH49" s="612" t="s">
        <v>326</v>
      </c>
      <c r="LPI49" s="612" t="s">
        <v>283</v>
      </c>
      <c r="LPJ49" s="612" t="s">
        <v>326</v>
      </c>
      <c r="LPK49" s="612" t="s">
        <v>283</v>
      </c>
      <c r="LPL49" s="612" t="s">
        <v>326</v>
      </c>
      <c r="LPM49" s="612" t="s">
        <v>283</v>
      </c>
      <c r="LPN49" s="612" t="s">
        <v>326</v>
      </c>
      <c r="LPO49" s="612" t="s">
        <v>283</v>
      </c>
      <c r="LPP49" s="612" t="s">
        <v>326</v>
      </c>
      <c r="LPQ49" s="612" t="s">
        <v>283</v>
      </c>
      <c r="LPR49" s="612" t="s">
        <v>326</v>
      </c>
      <c r="LPS49" s="612" t="s">
        <v>283</v>
      </c>
      <c r="LPT49" s="612" t="s">
        <v>326</v>
      </c>
      <c r="LPU49" s="612" t="s">
        <v>283</v>
      </c>
      <c r="LPV49" s="612" t="s">
        <v>326</v>
      </c>
      <c r="LPW49" s="612" t="s">
        <v>283</v>
      </c>
      <c r="LPX49" s="612" t="s">
        <v>326</v>
      </c>
      <c r="LPY49" s="612" t="s">
        <v>283</v>
      </c>
      <c r="LPZ49" s="612" t="s">
        <v>326</v>
      </c>
      <c r="LQA49" s="612" t="s">
        <v>283</v>
      </c>
      <c r="LQB49" s="612" t="s">
        <v>326</v>
      </c>
      <c r="LQC49" s="612" t="s">
        <v>283</v>
      </c>
      <c r="LQD49" s="612" t="s">
        <v>326</v>
      </c>
      <c r="LQE49" s="612" t="s">
        <v>283</v>
      </c>
      <c r="LQF49" s="612" t="s">
        <v>326</v>
      </c>
      <c r="LQG49" s="612" t="s">
        <v>283</v>
      </c>
      <c r="LQH49" s="612" t="s">
        <v>326</v>
      </c>
      <c r="LQI49" s="612" t="s">
        <v>283</v>
      </c>
      <c r="LQJ49" s="612" t="s">
        <v>326</v>
      </c>
      <c r="LQK49" s="612" t="s">
        <v>283</v>
      </c>
      <c r="LQL49" s="612" t="s">
        <v>326</v>
      </c>
      <c r="LQM49" s="612" t="s">
        <v>283</v>
      </c>
      <c r="LQN49" s="612" t="s">
        <v>326</v>
      </c>
      <c r="LQO49" s="612" t="s">
        <v>283</v>
      </c>
      <c r="LQP49" s="612" t="s">
        <v>326</v>
      </c>
      <c r="LQQ49" s="612" t="s">
        <v>283</v>
      </c>
      <c r="LQR49" s="612" t="s">
        <v>326</v>
      </c>
      <c r="LQS49" s="612" t="s">
        <v>283</v>
      </c>
      <c r="LQT49" s="612" t="s">
        <v>326</v>
      </c>
      <c r="LQU49" s="612" t="s">
        <v>283</v>
      </c>
      <c r="LQV49" s="612" t="s">
        <v>326</v>
      </c>
      <c r="LQW49" s="612" t="s">
        <v>283</v>
      </c>
      <c r="LQX49" s="612" t="s">
        <v>326</v>
      </c>
      <c r="LQY49" s="612" t="s">
        <v>283</v>
      </c>
      <c r="LQZ49" s="612" t="s">
        <v>326</v>
      </c>
      <c r="LRA49" s="612" t="s">
        <v>283</v>
      </c>
      <c r="LRB49" s="612" t="s">
        <v>326</v>
      </c>
      <c r="LRC49" s="612" t="s">
        <v>283</v>
      </c>
      <c r="LRD49" s="612" t="s">
        <v>326</v>
      </c>
      <c r="LRE49" s="612" t="s">
        <v>283</v>
      </c>
      <c r="LRF49" s="612" t="s">
        <v>326</v>
      </c>
      <c r="LRG49" s="612" t="s">
        <v>283</v>
      </c>
      <c r="LRH49" s="612" t="s">
        <v>326</v>
      </c>
      <c r="LRI49" s="612" t="s">
        <v>283</v>
      </c>
      <c r="LRJ49" s="612" t="s">
        <v>326</v>
      </c>
      <c r="LRK49" s="612" t="s">
        <v>283</v>
      </c>
      <c r="LRL49" s="612" t="s">
        <v>326</v>
      </c>
      <c r="LRM49" s="612" t="s">
        <v>283</v>
      </c>
      <c r="LRN49" s="612" t="s">
        <v>326</v>
      </c>
      <c r="LRO49" s="612" t="s">
        <v>283</v>
      </c>
      <c r="LRP49" s="612" t="s">
        <v>326</v>
      </c>
      <c r="LRQ49" s="612" t="s">
        <v>283</v>
      </c>
      <c r="LRR49" s="612" t="s">
        <v>326</v>
      </c>
      <c r="LRS49" s="612" t="s">
        <v>283</v>
      </c>
      <c r="LRT49" s="612" t="s">
        <v>326</v>
      </c>
      <c r="LRU49" s="612" t="s">
        <v>283</v>
      </c>
      <c r="LRV49" s="612" t="s">
        <v>326</v>
      </c>
      <c r="LRW49" s="612" t="s">
        <v>283</v>
      </c>
      <c r="LRX49" s="612" t="s">
        <v>326</v>
      </c>
      <c r="LRY49" s="612" t="s">
        <v>283</v>
      </c>
      <c r="LRZ49" s="612" t="s">
        <v>326</v>
      </c>
      <c r="LSA49" s="612" t="s">
        <v>283</v>
      </c>
      <c r="LSB49" s="612" t="s">
        <v>326</v>
      </c>
      <c r="LSC49" s="612" t="s">
        <v>283</v>
      </c>
      <c r="LSD49" s="612" t="s">
        <v>326</v>
      </c>
      <c r="LSE49" s="612" t="s">
        <v>283</v>
      </c>
      <c r="LSF49" s="612" t="s">
        <v>326</v>
      </c>
      <c r="LSG49" s="612" t="s">
        <v>283</v>
      </c>
      <c r="LSH49" s="612" t="s">
        <v>326</v>
      </c>
      <c r="LSI49" s="612" t="s">
        <v>283</v>
      </c>
      <c r="LSJ49" s="612" t="s">
        <v>326</v>
      </c>
      <c r="LSK49" s="612" t="s">
        <v>283</v>
      </c>
      <c r="LSL49" s="612" t="s">
        <v>326</v>
      </c>
      <c r="LSM49" s="612" t="s">
        <v>283</v>
      </c>
      <c r="LSN49" s="612" t="s">
        <v>326</v>
      </c>
      <c r="LSO49" s="612" t="s">
        <v>283</v>
      </c>
      <c r="LSP49" s="612" t="s">
        <v>326</v>
      </c>
      <c r="LSQ49" s="612" t="s">
        <v>283</v>
      </c>
      <c r="LSR49" s="612" t="s">
        <v>326</v>
      </c>
      <c r="LSS49" s="612" t="s">
        <v>283</v>
      </c>
      <c r="LST49" s="612" t="s">
        <v>326</v>
      </c>
      <c r="LSU49" s="612" t="s">
        <v>283</v>
      </c>
      <c r="LSV49" s="612" t="s">
        <v>326</v>
      </c>
      <c r="LSW49" s="612" t="s">
        <v>283</v>
      </c>
      <c r="LSX49" s="612" t="s">
        <v>326</v>
      </c>
      <c r="LSY49" s="612" t="s">
        <v>283</v>
      </c>
      <c r="LSZ49" s="612" t="s">
        <v>326</v>
      </c>
      <c r="LTA49" s="612" t="s">
        <v>283</v>
      </c>
      <c r="LTB49" s="612" t="s">
        <v>326</v>
      </c>
      <c r="LTC49" s="612" t="s">
        <v>283</v>
      </c>
      <c r="LTD49" s="612" t="s">
        <v>326</v>
      </c>
      <c r="LTE49" s="612" t="s">
        <v>283</v>
      </c>
      <c r="LTF49" s="612" t="s">
        <v>326</v>
      </c>
      <c r="LTG49" s="612" t="s">
        <v>283</v>
      </c>
      <c r="LTH49" s="612" t="s">
        <v>326</v>
      </c>
      <c r="LTI49" s="612" t="s">
        <v>283</v>
      </c>
      <c r="LTJ49" s="612" t="s">
        <v>326</v>
      </c>
      <c r="LTK49" s="612" t="s">
        <v>283</v>
      </c>
      <c r="LTL49" s="612" t="s">
        <v>326</v>
      </c>
      <c r="LTM49" s="612" t="s">
        <v>283</v>
      </c>
      <c r="LTN49" s="612" t="s">
        <v>326</v>
      </c>
      <c r="LTO49" s="612" t="s">
        <v>283</v>
      </c>
      <c r="LTP49" s="612" t="s">
        <v>326</v>
      </c>
      <c r="LTQ49" s="612" t="s">
        <v>283</v>
      </c>
      <c r="LTR49" s="612" t="s">
        <v>326</v>
      </c>
      <c r="LTS49" s="612" t="s">
        <v>283</v>
      </c>
      <c r="LTT49" s="612" t="s">
        <v>326</v>
      </c>
      <c r="LTU49" s="612" t="s">
        <v>283</v>
      </c>
      <c r="LTV49" s="612" t="s">
        <v>326</v>
      </c>
      <c r="LTW49" s="612" t="s">
        <v>283</v>
      </c>
      <c r="LTX49" s="612" t="s">
        <v>326</v>
      </c>
      <c r="LTY49" s="612" t="s">
        <v>283</v>
      </c>
      <c r="LTZ49" s="612" t="s">
        <v>326</v>
      </c>
      <c r="LUA49" s="612" t="s">
        <v>283</v>
      </c>
      <c r="LUB49" s="612" t="s">
        <v>326</v>
      </c>
      <c r="LUC49" s="612" t="s">
        <v>283</v>
      </c>
      <c r="LUD49" s="612" t="s">
        <v>326</v>
      </c>
      <c r="LUE49" s="612" t="s">
        <v>283</v>
      </c>
      <c r="LUF49" s="612" t="s">
        <v>326</v>
      </c>
      <c r="LUG49" s="612" t="s">
        <v>283</v>
      </c>
      <c r="LUH49" s="612" t="s">
        <v>326</v>
      </c>
      <c r="LUI49" s="612" t="s">
        <v>283</v>
      </c>
      <c r="LUJ49" s="612" t="s">
        <v>326</v>
      </c>
      <c r="LUK49" s="612" t="s">
        <v>283</v>
      </c>
      <c r="LUL49" s="612" t="s">
        <v>326</v>
      </c>
      <c r="LUM49" s="612" t="s">
        <v>283</v>
      </c>
      <c r="LUN49" s="612" t="s">
        <v>326</v>
      </c>
      <c r="LUO49" s="612" t="s">
        <v>283</v>
      </c>
      <c r="LUP49" s="612" t="s">
        <v>326</v>
      </c>
      <c r="LUQ49" s="612" t="s">
        <v>283</v>
      </c>
      <c r="LUR49" s="612" t="s">
        <v>326</v>
      </c>
      <c r="LUS49" s="612" t="s">
        <v>283</v>
      </c>
      <c r="LUT49" s="612" t="s">
        <v>326</v>
      </c>
      <c r="LUU49" s="612" t="s">
        <v>283</v>
      </c>
      <c r="LUV49" s="612" t="s">
        <v>326</v>
      </c>
      <c r="LUW49" s="612" t="s">
        <v>283</v>
      </c>
      <c r="LUX49" s="612" t="s">
        <v>326</v>
      </c>
      <c r="LUY49" s="612" t="s">
        <v>283</v>
      </c>
      <c r="LUZ49" s="612" t="s">
        <v>326</v>
      </c>
      <c r="LVA49" s="612" t="s">
        <v>283</v>
      </c>
      <c r="LVB49" s="612" t="s">
        <v>326</v>
      </c>
      <c r="LVC49" s="612" t="s">
        <v>283</v>
      </c>
      <c r="LVD49" s="612" t="s">
        <v>326</v>
      </c>
      <c r="LVE49" s="612" t="s">
        <v>283</v>
      </c>
      <c r="LVF49" s="612" t="s">
        <v>326</v>
      </c>
      <c r="LVG49" s="612" t="s">
        <v>283</v>
      </c>
      <c r="LVH49" s="612" t="s">
        <v>326</v>
      </c>
      <c r="LVI49" s="612" t="s">
        <v>283</v>
      </c>
      <c r="LVJ49" s="612" t="s">
        <v>326</v>
      </c>
      <c r="LVK49" s="612" t="s">
        <v>283</v>
      </c>
      <c r="LVL49" s="612" t="s">
        <v>326</v>
      </c>
      <c r="LVM49" s="612" t="s">
        <v>283</v>
      </c>
      <c r="LVN49" s="612" t="s">
        <v>326</v>
      </c>
      <c r="LVO49" s="612" t="s">
        <v>283</v>
      </c>
      <c r="LVP49" s="612" t="s">
        <v>326</v>
      </c>
      <c r="LVQ49" s="612" t="s">
        <v>283</v>
      </c>
      <c r="LVR49" s="612" t="s">
        <v>326</v>
      </c>
      <c r="LVS49" s="612" t="s">
        <v>283</v>
      </c>
      <c r="LVT49" s="612" t="s">
        <v>326</v>
      </c>
      <c r="LVU49" s="612" t="s">
        <v>283</v>
      </c>
      <c r="LVV49" s="612" t="s">
        <v>326</v>
      </c>
      <c r="LVW49" s="612" t="s">
        <v>283</v>
      </c>
      <c r="LVX49" s="612" t="s">
        <v>326</v>
      </c>
      <c r="LVY49" s="612" t="s">
        <v>283</v>
      </c>
      <c r="LVZ49" s="612" t="s">
        <v>326</v>
      </c>
      <c r="LWA49" s="612" t="s">
        <v>283</v>
      </c>
      <c r="LWB49" s="612" t="s">
        <v>326</v>
      </c>
      <c r="LWC49" s="612" t="s">
        <v>283</v>
      </c>
      <c r="LWD49" s="612" t="s">
        <v>326</v>
      </c>
      <c r="LWE49" s="612" t="s">
        <v>283</v>
      </c>
      <c r="LWF49" s="612" t="s">
        <v>326</v>
      </c>
      <c r="LWG49" s="612" t="s">
        <v>283</v>
      </c>
      <c r="LWH49" s="612" t="s">
        <v>326</v>
      </c>
      <c r="LWI49" s="612" t="s">
        <v>283</v>
      </c>
      <c r="LWJ49" s="612" t="s">
        <v>326</v>
      </c>
      <c r="LWK49" s="612" t="s">
        <v>283</v>
      </c>
      <c r="LWL49" s="612" t="s">
        <v>326</v>
      </c>
      <c r="LWM49" s="612" t="s">
        <v>283</v>
      </c>
      <c r="LWN49" s="612" t="s">
        <v>326</v>
      </c>
      <c r="LWO49" s="612" t="s">
        <v>283</v>
      </c>
      <c r="LWP49" s="612" t="s">
        <v>326</v>
      </c>
      <c r="LWQ49" s="612" t="s">
        <v>283</v>
      </c>
      <c r="LWR49" s="612" t="s">
        <v>326</v>
      </c>
      <c r="LWS49" s="612" t="s">
        <v>283</v>
      </c>
      <c r="LWT49" s="612" t="s">
        <v>326</v>
      </c>
      <c r="LWU49" s="612" t="s">
        <v>283</v>
      </c>
      <c r="LWV49" s="612" t="s">
        <v>326</v>
      </c>
      <c r="LWW49" s="612" t="s">
        <v>283</v>
      </c>
      <c r="LWX49" s="612" t="s">
        <v>326</v>
      </c>
      <c r="LWY49" s="612" t="s">
        <v>283</v>
      </c>
      <c r="LWZ49" s="612" t="s">
        <v>326</v>
      </c>
      <c r="LXA49" s="612" t="s">
        <v>283</v>
      </c>
      <c r="LXB49" s="612" t="s">
        <v>326</v>
      </c>
      <c r="LXC49" s="612" t="s">
        <v>283</v>
      </c>
      <c r="LXD49" s="612" t="s">
        <v>326</v>
      </c>
      <c r="LXE49" s="612" t="s">
        <v>283</v>
      </c>
      <c r="LXF49" s="612" t="s">
        <v>326</v>
      </c>
      <c r="LXG49" s="612" t="s">
        <v>283</v>
      </c>
      <c r="LXH49" s="612" t="s">
        <v>326</v>
      </c>
      <c r="LXI49" s="612" t="s">
        <v>283</v>
      </c>
      <c r="LXJ49" s="612" t="s">
        <v>326</v>
      </c>
      <c r="LXK49" s="612" t="s">
        <v>283</v>
      </c>
      <c r="LXL49" s="612" t="s">
        <v>326</v>
      </c>
      <c r="LXM49" s="612" t="s">
        <v>283</v>
      </c>
      <c r="LXN49" s="612" t="s">
        <v>326</v>
      </c>
      <c r="LXO49" s="612" t="s">
        <v>283</v>
      </c>
      <c r="LXP49" s="612" t="s">
        <v>326</v>
      </c>
      <c r="LXQ49" s="612" t="s">
        <v>283</v>
      </c>
      <c r="LXR49" s="612" t="s">
        <v>326</v>
      </c>
      <c r="LXS49" s="612" t="s">
        <v>283</v>
      </c>
      <c r="LXT49" s="612" t="s">
        <v>326</v>
      </c>
      <c r="LXU49" s="612" t="s">
        <v>283</v>
      </c>
      <c r="LXV49" s="612" t="s">
        <v>326</v>
      </c>
      <c r="LXW49" s="612" t="s">
        <v>283</v>
      </c>
      <c r="LXX49" s="612" t="s">
        <v>326</v>
      </c>
      <c r="LXY49" s="612" t="s">
        <v>283</v>
      </c>
      <c r="LXZ49" s="612" t="s">
        <v>326</v>
      </c>
      <c r="LYA49" s="612" t="s">
        <v>283</v>
      </c>
      <c r="LYB49" s="612" t="s">
        <v>326</v>
      </c>
      <c r="LYC49" s="612" t="s">
        <v>283</v>
      </c>
      <c r="LYD49" s="612" t="s">
        <v>326</v>
      </c>
      <c r="LYE49" s="612" t="s">
        <v>283</v>
      </c>
      <c r="LYF49" s="612" t="s">
        <v>326</v>
      </c>
      <c r="LYG49" s="612" t="s">
        <v>283</v>
      </c>
      <c r="LYH49" s="612" t="s">
        <v>326</v>
      </c>
      <c r="LYI49" s="612" t="s">
        <v>283</v>
      </c>
      <c r="LYJ49" s="612" t="s">
        <v>326</v>
      </c>
      <c r="LYK49" s="612" t="s">
        <v>283</v>
      </c>
      <c r="LYL49" s="612" t="s">
        <v>326</v>
      </c>
      <c r="LYM49" s="612" t="s">
        <v>283</v>
      </c>
      <c r="LYN49" s="612" t="s">
        <v>326</v>
      </c>
      <c r="LYO49" s="612" t="s">
        <v>283</v>
      </c>
      <c r="LYP49" s="612" t="s">
        <v>326</v>
      </c>
      <c r="LYQ49" s="612" t="s">
        <v>283</v>
      </c>
      <c r="LYR49" s="612" t="s">
        <v>326</v>
      </c>
      <c r="LYS49" s="612" t="s">
        <v>283</v>
      </c>
      <c r="LYT49" s="612" t="s">
        <v>326</v>
      </c>
      <c r="LYU49" s="612" t="s">
        <v>283</v>
      </c>
      <c r="LYV49" s="612" t="s">
        <v>326</v>
      </c>
      <c r="LYW49" s="612" t="s">
        <v>283</v>
      </c>
      <c r="LYX49" s="612" t="s">
        <v>326</v>
      </c>
      <c r="LYY49" s="612" t="s">
        <v>283</v>
      </c>
      <c r="LYZ49" s="612" t="s">
        <v>326</v>
      </c>
      <c r="LZA49" s="612" t="s">
        <v>283</v>
      </c>
      <c r="LZB49" s="612" t="s">
        <v>326</v>
      </c>
      <c r="LZC49" s="612" t="s">
        <v>283</v>
      </c>
      <c r="LZD49" s="612" t="s">
        <v>326</v>
      </c>
      <c r="LZE49" s="612" t="s">
        <v>283</v>
      </c>
      <c r="LZF49" s="612" t="s">
        <v>326</v>
      </c>
      <c r="LZG49" s="612" t="s">
        <v>283</v>
      </c>
      <c r="LZH49" s="612" t="s">
        <v>326</v>
      </c>
      <c r="LZI49" s="612" t="s">
        <v>283</v>
      </c>
      <c r="LZJ49" s="612" t="s">
        <v>326</v>
      </c>
      <c r="LZK49" s="612" t="s">
        <v>283</v>
      </c>
      <c r="LZL49" s="612" t="s">
        <v>326</v>
      </c>
      <c r="LZM49" s="612" t="s">
        <v>283</v>
      </c>
      <c r="LZN49" s="612" t="s">
        <v>326</v>
      </c>
      <c r="LZO49" s="612" t="s">
        <v>283</v>
      </c>
      <c r="LZP49" s="612" t="s">
        <v>326</v>
      </c>
      <c r="LZQ49" s="612" t="s">
        <v>283</v>
      </c>
      <c r="LZR49" s="612" t="s">
        <v>326</v>
      </c>
      <c r="LZS49" s="612" t="s">
        <v>283</v>
      </c>
      <c r="LZT49" s="612" t="s">
        <v>326</v>
      </c>
      <c r="LZU49" s="612" t="s">
        <v>283</v>
      </c>
      <c r="LZV49" s="612" t="s">
        <v>326</v>
      </c>
      <c r="LZW49" s="612" t="s">
        <v>283</v>
      </c>
      <c r="LZX49" s="612" t="s">
        <v>326</v>
      </c>
      <c r="LZY49" s="612" t="s">
        <v>283</v>
      </c>
      <c r="LZZ49" s="612" t="s">
        <v>326</v>
      </c>
      <c r="MAA49" s="612" t="s">
        <v>283</v>
      </c>
      <c r="MAB49" s="612" t="s">
        <v>326</v>
      </c>
      <c r="MAC49" s="612" t="s">
        <v>283</v>
      </c>
      <c r="MAD49" s="612" t="s">
        <v>326</v>
      </c>
      <c r="MAE49" s="612" t="s">
        <v>283</v>
      </c>
      <c r="MAF49" s="612" t="s">
        <v>326</v>
      </c>
      <c r="MAG49" s="612" t="s">
        <v>283</v>
      </c>
      <c r="MAH49" s="612" t="s">
        <v>326</v>
      </c>
      <c r="MAI49" s="612" t="s">
        <v>283</v>
      </c>
      <c r="MAJ49" s="612" t="s">
        <v>326</v>
      </c>
      <c r="MAK49" s="612" t="s">
        <v>283</v>
      </c>
      <c r="MAL49" s="612" t="s">
        <v>326</v>
      </c>
      <c r="MAM49" s="612" t="s">
        <v>283</v>
      </c>
      <c r="MAN49" s="612" t="s">
        <v>326</v>
      </c>
      <c r="MAO49" s="612" t="s">
        <v>283</v>
      </c>
      <c r="MAP49" s="612" t="s">
        <v>326</v>
      </c>
      <c r="MAQ49" s="612" t="s">
        <v>283</v>
      </c>
      <c r="MAR49" s="612" t="s">
        <v>326</v>
      </c>
      <c r="MAS49" s="612" t="s">
        <v>283</v>
      </c>
      <c r="MAT49" s="612" t="s">
        <v>326</v>
      </c>
      <c r="MAU49" s="612" t="s">
        <v>283</v>
      </c>
      <c r="MAV49" s="612" t="s">
        <v>326</v>
      </c>
      <c r="MAW49" s="612" t="s">
        <v>283</v>
      </c>
      <c r="MAX49" s="612" t="s">
        <v>326</v>
      </c>
      <c r="MAY49" s="612" t="s">
        <v>283</v>
      </c>
      <c r="MAZ49" s="612" t="s">
        <v>326</v>
      </c>
      <c r="MBA49" s="612" t="s">
        <v>283</v>
      </c>
      <c r="MBB49" s="612" t="s">
        <v>326</v>
      </c>
      <c r="MBC49" s="612" t="s">
        <v>283</v>
      </c>
      <c r="MBD49" s="612" t="s">
        <v>326</v>
      </c>
      <c r="MBE49" s="612" t="s">
        <v>283</v>
      </c>
      <c r="MBF49" s="612" t="s">
        <v>326</v>
      </c>
      <c r="MBG49" s="612" t="s">
        <v>283</v>
      </c>
      <c r="MBH49" s="612" t="s">
        <v>326</v>
      </c>
      <c r="MBI49" s="612" t="s">
        <v>283</v>
      </c>
      <c r="MBJ49" s="612" t="s">
        <v>326</v>
      </c>
      <c r="MBK49" s="612" t="s">
        <v>283</v>
      </c>
      <c r="MBL49" s="612" t="s">
        <v>326</v>
      </c>
      <c r="MBM49" s="612" t="s">
        <v>283</v>
      </c>
      <c r="MBN49" s="612" t="s">
        <v>326</v>
      </c>
      <c r="MBO49" s="612" t="s">
        <v>283</v>
      </c>
      <c r="MBP49" s="612" t="s">
        <v>326</v>
      </c>
      <c r="MBQ49" s="612" t="s">
        <v>283</v>
      </c>
      <c r="MBR49" s="612" t="s">
        <v>326</v>
      </c>
      <c r="MBS49" s="612" t="s">
        <v>283</v>
      </c>
      <c r="MBT49" s="612" t="s">
        <v>326</v>
      </c>
      <c r="MBU49" s="612" t="s">
        <v>283</v>
      </c>
      <c r="MBV49" s="612" t="s">
        <v>326</v>
      </c>
      <c r="MBW49" s="612" t="s">
        <v>283</v>
      </c>
      <c r="MBX49" s="612" t="s">
        <v>326</v>
      </c>
      <c r="MBY49" s="612" t="s">
        <v>283</v>
      </c>
      <c r="MBZ49" s="612" t="s">
        <v>326</v>
      </c>
      <c r="MCA49" s="612" t="s">
        <v>283</v>
      </c>
      <c r="MCB49" s="612" t="s">
        <v>326</v>
      </c>
      <c r="MCC49" s="612" t="s">
        <v>283</v>
      </c>
      <c r="MCD49" s="612" t="s">
        <v>326</v>
      </c>
      <c r="MCE49" s="612" t="s">
        <v>283</v>
      </c>
      <c r="MCF49" s="612" t="s">
        <v>326</v>
      </c>
      <c r="MCG49" s="612" t="s">
        <v>283</v>
      </c>
      <c r="MCH49" s="612" t="s">
        <v>326</v>
      </c>
      <c r="MCI49" s="612" t="s">
        <v>283</v>
      </c>
      <c r="MCJ49" s="612" t="s">
        <v>326</v>
      </c>
      <c r="MCK49" s="612" t="s">
        <v>283</v>
      </c>
      <c r="MCL49" s="612" t="s">
        <v>326</v>
      </c>
      <c r="MCM49" s="612" t="s">
        <v>283</v>
      </c>
      <c r="MCN49" s="612" t="s">
        <v>326</v>
      </c>
      <c r="MCO49" s="612" t="s">
        <v>283</v>
      </c>
      <c r="MCP49" s="612" t="s">
        <v>326</v>
      </c>
      <c r="MCQ49" s="612" t="s">
        <v>283</v>
      </c>
      <c r="MCR49" s="612" t="s">
        <v>326</v>
      </c>
      <c r="MCS49" s="612" t="s">
        <v>283</v>
      </c>
      <c r="MCT49" s="612" t="s">
        <v>326</v>
      </c>
      <c r="MCU49" s="612" t="s">
        <v>283</v>
      </c>
      <c r="MCV49" s="612" t="s">
        <v>326</v>
      </c>
      <c r="MCW49" s="612" t="s">
        <v>283</v>
      </c>
      <c r="MCX49" s="612" t="s">
        <v>326</v>
      </c>
      <c r="MCY49" s="612" t="s">
        <v>283</v>
      </c>
      <c r="MCZ49" s="612" t="s">
        <v>326</v>
      </c>
      <c r="MDA49" s="612" t="s">
        <v>283</v>
      </c>
      <c r="MDB49" s="612" t="s">
        <v>326</v>
      </c>
      <c r="MDC49" s="612" t="s">
        <v>283</v>
      </c>
      <c r="MDD49" s="612" t="s">
        <v>326</v>
      </c>
      <c r="MDE49" s="612" t="s">
        <v>283</v>
      </c>
      <c r="MDF49" s="612" t="s">
        <v>326</v>
      </c>
      <c r="MDG49" s="612" t="s">
        <v>283</v>
      </c>
      <c r="MDH49" s="612" t="s">
        <v>326</v>
      </c>
      <c r="MDI49" s="612" t="s">
        <v>283</v>
      </c>
      <c r="MDJ49" s="612" t="s">
        <v>326</v>
      </c>
      <c r="MDK49" s="612" t="s">
        <v>283</v>
      </c>
      <c r="MDL49" s="612" t="s">
        <v>326</v>
      </c>
      <c r="MDM49" s="612" t="s">
        <v>283</v>
      </c>
      <c r="MDN49" s="612" t="s">
        <v>326</v>
      </c>
      <c r="MDO49" s="612" t="s">
        <v>283</v>
      </c>
      <c r="MDP49" s="612" t="s">
        <v>326</v>
      </c>
      <c r="MDQ49" s="612" t="s">
        <v>283</v>
      </c>
      <c r="MDR49" s="612" t="s">
        <v>326</v>
      </c>
      <c r="MDS49" s="612" t="s">
        <v>283</v>
      </c>
      <c r="MDT49" s="612" t="s">
        <v>326</v>
      </c>
      <c r="MDU49" s="612" t="s">
        <v>283</v>
      </c>
      <c r="MDV49" s="612" t="s">
        <v>326</v>
      </c>
      <c r="MDW49" s="612" t="s">
        <v>283</v>
      </c>
      <c r="MDX49" s="612" t="s">
        <v>326</v>
      </c>
      <c r="MDY49" s="612" t="s">
        <v>283</v>
      </c>
      <c r="MDZ49" s="612" t="s">
        <v>326</v>
      </c>
      <c r="MEA49" s="612" t="s">
        <v>283</v>
      </c>
      <c r="MEB49" s="612" t="s">
        <v>326</v>
      </c>
      <c r="MEC49" s="612" t="s">
        <v>283</v>
      </c>
      <c r="MED49" s="612" t="s">
        <v>326</v>
      </c>
      <c r="MEE49" s="612" t="s">
        <v>283</v>
      </c>
      <c r="MEF49" s="612" t="s">
        <v>326</v>
      </c>
      <c r="MEG49" s="612" t="s">
        <v>283</v>
      </c>
      <c r="MEH49" s="612" t="s">
        <v>326</v>
      </c>
      <c r="MEI49" s="612" t="s">
        <v>283</v>
      </c>
      <c r="MEJ49" s="612" t="s">
        <v>326</v>
      </c>
      <c r="MEK49" s="612" t="s">
        <v>283</v>
      </c>
      <c r="MEL49" s="612" t="s">
        <v>326</v>
      </c>
      <c r="MEM49" s="612" t="s">
        <v>283</v>
      </c>
      <c r="MEN49" s="612" t="s">
        <v>326</v>
      </c>
      <c r="MEO49" s="612" t="s">
        <v>283</v>
      </c>
      <c r="MEP49" s="612" t="s">
        <v>326</v>
      </c>
      <c r="MEQ49" s="612" t="s">
        <v>283</v>
      </c>
      <c r="MER49" s="612" t="s">
        <v>326</v>
      </c>
      <c r="MES49" s="612" t="s">
        <v>283</v>
      </c>
      <c r="MET49" s="612" t="s">
        <v>326</v>
      </c>
      <c r="MEU49" s="612" t="s">
        <v>283</v>
      </c>
      <c r="MEV49" s="612" t="s">
        <v>326</v>
      </c>
      <c r="MEW49" s="612" t="s">
        <v>283</v>
      </c>
      <c r="MEX49" s="612" t="s">
        <v>326</v>
      </c>
      <c r="MEY49" s="612" t="s">
        <v>283</v>
      </c>
      <c r="MEZ49" s="612" t="s">
        <v>326</v>
      </c>
      <c r="MFA49" s="612" t="s">
        <v>283</v>
      </c>
      <c r="MFB49" s="612" t="s">
        <v>326</v>
      </c>
      <c r="MFC49" s="612" t="s">
        <v>283</v>
      </c>
      <c r="MFD49" s="612" t="s">
        <v>326</v>
      </c>
      <c r="MFE49" s="612" t="s">
        <v>283</v>
      </c>
      <c r="MFF49" s="612" t="s">
        <v>326</v>
      </c>
      <c r="MFG49" s="612" t="s">
        <v>283</v>
      </c>
      <c r="MFH49" s="612" t="s">
        <v>326</v>
      </c>
      <c r="MFI49" s="612" t="s">
        <v>283</v>
      </c>
      <c r="MFJ49" s="612" t="s">
        <v>326</v>
      </c>
      <c r="MFK49" s="612" t="s">
        <v>283</v>
      </c>
      <c r="MFL49" s="612" t="s">
        <v>326</v>
      </c>
      <c r="MFM49" s="612" t="s">
        <v>283</v>
      </c>
      <c r="MFN49" s="612" t="s">
        <v>326</v>
      </c>
      <c r="MFO49" s="612" t="s">
        <v>283</v>
      </c>
      <c r="MFP49" s="612" t="s">
        <v>326</v>
      </c>
      <c r="MFQ49" s="612" t="s">
        <v>283</v>
      </c>
      <c r="MFR49" s="612" t="s">
        <v>326</v>
      </c>
      <c r="MFS49" s="612" t="s">
        <v>283</v>
      </c>
      <c r="MFT49" s="612" t="s">
        <v>326</v>
      </c>
      <c r="MFU49" s="612" t="s">
        <v>283</v>
      </c>
      <c r="MFV49" s="612" t="s">
        <v>326</v>
      </c>
      <c r="MFW49" s="612" t="s">
        <v>283</v>
      </c>
      <c r="MFX49" s="612" t="s">
        <v>326</v>
      </c>
      <c r="MFY49" s="612" t="s">
        <v>283</v>
      </c>
      <c r="MFZ49" s="612" t="s">
        <v>326</v>
      </c>
      <c r="MGA49" s="612" t="s">
        <v>283</v>
      </c>
      <c r="MGB49" s="612" t="s">
        <v>326</v>
      </c>
      <c r="MGC49" s="612" t="s">
        <v>283</v>
      </c>
      <c r="MGD49" s="612" t="s">
        <v>326</v>
      </c>
      <c r="MGE49" s="612" t="s">
        <v>283</v>
      </c>
      <c r="MGF49" s="612" t="s">
        <v>326</v>
      </c>
      <c r="MGG49" s="612" t="s">
        <v>283</v>
      </c>
      <c r="MGH49" s="612" t="s">
        <v>326</v>
      </c>
      <c r="MGI49" s="612" t="s">
        <v>283</v>
      </c>
      <c r="MGJ49" s="612" t="s">
        <v>326</v>
      </c>
      <c r="MGK49" s="612" t="s">
        <v>283</v>
      </c>
      <c r="MGL49" s="612" t="s">
        <v>326</v>
      </c>
      <c r="MGM49" s="612" t="s">
        <v>283</v>
      </c>
      <c r="MGN49" s="612" t="s">
        <v>326</v>
      </c>
      <c r="MGO49" s="612" t="s">
        <v>283</v>
      </c>
      <c r="MGP49" s="612" t="s">
        <v>326</v>
      </c>
      <c r="MGQ49" s="612" t="s">
        <v>283</v>
      </c>
      <c r="MGR49" s="612" t="s">
        <v>326</v>
      </c>
      <c r="MGS49" s="612" t="s">
        <v>283</v>
      </c>
      <c r="MGT49" s="612" t="s">
        <v>326</v>
      </c>
      <c r="MGU49" s="612" t="s">
        <v>283</v>
      </c>
      <c r="MGV49" s="612" t="s">
        <v>326</v>
      </c>
      <c r="MGW49" s="612" t="s">
        <v>283</v>
      </c>
      <c r="MGX49" s="612" t="s">
        <v>326</v>
      </c>
      <c r="MGY49" s="612" t="s">
        <v>283</v>
      </c>
      <c r="MGZ49" s="612" t="s">
        <v>326</v>
      </c>
      <c r="MHA49" s="612" t="s">
        <v>283</v>
      </c>
      <c r="MHB49" s="612" t="s">
        <v>326</v>
      </c>
      <c r="MHC49" s="612" t="s">
        <v>283</v>
      </c>
      <c r="MHD49" s="612" t="s">
        <v>326</v>
      </c>
      <c r="MHE49" s="612" t="s">
        <v>283</v>
      </c>
      <c r="MHF49" s="612" t="s">
        <v>326</v>
      </c>
      <c r="MHG49" s="612" t="s">
        <v>283</v>
      </c>
      <c r="MHH49" s="612" t="s">
        <v>326</v>
      </c>
      <c r="MHI49" s="612" t="s">
        <v>283</v>
      </c>
      <c r="MHJ49" s="612" t="s">
        <v>326</v>
      </c>
      <c r="MHK49" s="612" t="s">
        <v>283</v>
      </c>
      <c r="MHL49" s="612" t="s">
        <v>326</v>
      </c>
      <c r="MHM49" s="612" t="s">
        <v>283</v>
      </c>
      <c r="MHN49" s="612" t="s">
        <v>326</v>
      </c>
      <c r="MHO49" s="612" t="s">
        <v>283</v>
      </c>
      <c r="MHP49" s="612" t="s">
        <v>326</v>
      </c>
      <c r="MHQ49" s="612" t="s">
        <v>283</v>
      </c>
      <c r="MHR49" s="612" t="s">
        <v>326</v>
      </c>
      <c r="MHS49" s="612" t="s">
        <v>283</v>
      </c>
      <c r="MHT49" s="612" t="s">
        <v>326</v>
      </c>
      <c r="MHU49" s="612" t="s">
        <v>283</v>
      </c>
      <c r="MHV49" s="612" t="s">
        <v>326</v>
      </c>
      <c r="MHW49" s="612" t="s">
        <v>283</v>
      </c>
      <c r="MHX49" s="612" t="s">
        <v>326</v>
      </c>
      <c r="MHY49" s="612" t="s">
        <v>283</v>
      </c>
      <c r="MHZ49" s="612" t="s">
        <v>326</v>
      </c>
      <c r="MIA49" s="612" t="s">
        <v>283</v>
      </c>
      <c r="MIB49" s="612" t="s">
        <v>326</v>
      </c>
      <c r="MIC49" s="612" t="s">
        <v>283</v>
      </c>
      <c r="MID49" s="612" t="s">
        <v>326</v>
      </c>
      <c r="MIE49" s="612" t="s">
        <v>283</v>
      </c>
      <c r="MIF49" s="612" t="s">
        <v>326</v>
      </c>
      <c r="MIG49" s="612" t="s">
        <v>283</v>
      </c>
      <c r="MIH49" s="612" t="s">
        <v>326</v>
      </c>
      <c r="MII49" s="612" t="s">
        <v>283</v>
      </c>
      <c r="MIJ49" s="612" t="s">
        <v>326</v>
      </c>
      <c r="MIK49" s="612" t="s">
        <v>283</v>
      </c>
      <c r="MIL49" s="612" t="s">
        <v>326</v>
      </c>
      <c r="MIM49" s="612" t="s">
        <v>283</v>
      </c>
      <c r="MIN49" s="612" t="s">
        <v>326</v>
      </c>
      <c r="MIO49" s="612" t="s">
        <v>283</v>
      </c>
      <c r="MIP49" s="612" t="s">
        <v>326</v>
      </c>
      <c r="MIQ49" s="612" t="s">
        <v>283</v>
      </c>
      <c r="MIR49" s="612" t="s">
        <v>326</v>
      </c>
      <c r="MIS49" s="612" t="s">
        <v>283</v>
      </c>
      <c r="MIT49" s="612" t="s">
        <v>326</v>
      </c>
      <c r="MIU49" s="612" t="s">
        <v>283</v>
      </c>
      <c r="MIV49" s="612" t="s">
        <v>326</v>
      </c>
      <c r="MIW49" s="612" t="s">
        <v>283</v>
      </c>
      <c r="MIX49" s="612" t="s">
        <v>326</v>
      </c>
      <c r="MIY49" s="612" t="s">
        <v>283</v>
      </c>
      <c r="MIZ49" s="612" t="s">
        <v>326</v>
      </c>
      <c r="MJA49" s="612" t="s">
        <v>283</v>
      </c>
      <c r="MJB49" s="612" t="s">
        <v>326</v>
      </c>
      <c r="MJC49" s="612" t="s">
        <v>283</v>
      </c>
      <c r="MJD49" s="612" t="s">
        <v>326</v>
      </c>
      <c r="MJE49" s="612" t="s">
        <v>283</v>
      </c>
      <c r="MJF49" s="612" t="s">
        <v>326</v>
      </c>
      <c r="MJG49" s="612" t="s">
        <v>283</v>
      </c>
      <c r="MJH49" s="612" t="s">
        <v>326</v>
      </c>
      <c r="MJI49" s="612" t="s">
        <v>283</v>
      </c>
      <c r="MJJ49" s="612" t="s">
        <v>326</v>
      </c>
      <c r="MJK49" s="612" t="s">
        <v>283</v>
      </c>
      <c r="MJL49" s="612" t="s">
        <v>326</v>
      </c>
      <c r="MJM49" s="612" t="s">
        <v>283</v>
      </c>
      <c r="MJN49" s="612" t="s">
        <v>326</v>
      </c>
      <c r="MJO49" s="612" t="s">
        <v>283</v>
      </c>
      <c r="MJP49" s="612" t="s">
        <v>326</v>
      </c>
      <c r="MJQ49" s="612" t="s">
        <v>283</v>
      </c>
      <c r="MJR49" s="612" t="s">
        <v>326</v>
      </c>
      <c r="MJS49" s="612" t="s">
        <v>283</v>
      </c>
      <c r="MJT49" s="612" t="s">
        <v>326</v>
      </c>
      <c r="MJU49" s="612" t="s">
        <v>283</v>
      </c>
      <c r="MJV49" s="612" t="s">
        <v>326</v>
      </c>
      <c r="MJW49" s="612" t="s">
        <v>283</v>
      </c>
      <c r="MJX49" s="612" t="s">
        <v>326</v>
      </c>
      <c r="MJY49" s="612" t="s">
        <v>283</v>
      </c>
      <c r="MJZ49" s="612" t="s">
        <v>326</v>
      </c>
      <c r="MKA49" s="612" t="s">
        <v>283</v>
      </c>
      <c r="MKB49" s="612" t="s">
        <v>326</v>
      </c>
      <c r="MKC49" s="612" t="s">
        <v>283</v>
      </c>
      <c r="MKD49" s="612" t="s">
        <v>326</v>
      </c>
      <c r="MKE49" s="612" t="s">
        <v>283</v>
      </c>
      <c r="MKF49" s="612" t="s">
        <v>326</v>
      </c>
      <c r="MKG49" s="612" t="s">
        <v>283</v>
      </c>
      <c r="MKH49" s="612" t="s">
        <v>326</v>
      </c>
      <c r="MKI49" s="612" t="s">
        <v>283</v>
      </c>
      <c r="MKJ49" s="612" t="s">
        <v>326</v>
      </c>
      <c r="MKK49" s="612" t="s">
        <v>283</v>
      </c>
      <c r="MKL49" s="612" t="s">
        <v>326</v>
      </c>
      <c r="MKM49" s="612" t="s">
        <v>283</v>
      </c>
      <c r="MKN49" s="612" t="s">
        <v>326</v>
      </c>
      <c r="MKO49" s="612" t="s">
        <v>283</v>
      </c>
      <c r="MKP49" s="612" t="s">
        <v>326</v>
      </c>
      <c r="MKQ49" s="612" t="s">
        <v>283</v>
      </c>
      <c r="MKR49" s="612" t="s">
        <v>326</v>
      </c>
      <c r="MKS49" s="612" t="s">
        <v>283</v>
      </c>
      <c r="MKT49" s="612" t="s">
        <v>326</v>
      </c>
      <c r="MKU49" s="612" t="s">
        <v>283</v>
      </c>
      <c r="MKV49" s="612" t="s">
        <v>326</v>
      </c>
      <c r="MKW49" s="612" t="s">
        <v>283</v>
      </c>
      <c r="MKX49" s="612" t="s">
        <v>326</v>
      </c>
      <c r="MKY49" s="612" t="s">
        <v>283</v>
      </c>
      <c r="MKZ49" s="612" t="s">
        <v>326</v>
      </c>
      <c r="MLA49" s="612" t="s">
        <v>283</v>
      </c>
      <c r="MLB49" s="612" t="s">
        <v>326</v>
      </c>
      <c r="MLC49" s="612" t="s">
        <v>283</v>
      </c>
      <c r="MLD49" s="612" t="s">
        <v>326</v>
      </c>
      <c r="MLE49" s="612" t="s">
        <v>283</v>
      </c>
      <c r="MLF49" s="612" t="s">
        <v>326</v>
      </c>
      <c r="MLG49" s="612" t="s">
        <v>283</v>
      </c>
      <c r="MLH49" s="612" t="s">
        <v>326</v>
      </c>
      <c r="MLI49" s="612" t="s">
        <v>283</v>
      </c>
      <c r="MLJ49" s="612" t="s">
        <v>326</v>
      </c>
      <c r="MLK49" s="612" t="s">
        <v>283</v>
      </c>
      <c r="MLL49" s="612" t="s">
        <v>326</v>
      </c>
      <c r="MLM49" s="612" t="s">
        <v>283</v>
      </c>
      <c r="MLN49" s="612" t="s">
        <v>326</v>
      </c>
      <c r="MLO49" s="612" t="s">
        <v>283</v>
      </c>
      <c r="MLP49" s="612" t="s">
        <v>326</v>
      </c>
      <c r="MLQ49" s="612" t="s">
        <v>283</v>
      </c>
      <c r="MLR49" s="612" t="s">
        <v>326</v>
      </c>
      <c r="MLS49" s="612" t="s">
        <v>283</v>
      </c>
      <c r="MLT49" s="612" t="s">
        <v>326</v>
      </c>
      <c r="MLU49" s="612" t="s">
        <v>283</v>
      </c>
      <c r="MLV49" s="612" t="s">
        <v>326</v>
      </c>
      <c r="MLW49" s="612" t="s">
        <v>283</v>
      </c>
      <c r="MLX49" s="612" t="s">
        <v>326</v>
      </c>
      <c r="MLY49" s="612" t="s">
        <v>283</v>
      </c>
      <c r="MLZ49" s="612" t="s">
        <v>326</v>
      </c>
      <c r="MMA49" s="612" t="s">
        <v>283</v>
      </c>
      <c r="MMB49" s="612" t="s">
        <v>326</v>
      </c>
      <c r="MMC49" s="612" t="s">
        <v>283</v>
      </c>
      <c r="MMD49" s="612" t="s">
        <v>326</v>
      </c>
      <c r="MME49" s="612" t="s">
        <v>283</v>
      </c>
      <c r="MMF49" s="612" t="s">
        <v>326</v>
      </c>
      <c r="MMG49" s="612" t="s">
        <v>283</v>
      </c>
      <c r="MMH49" s="612" t="s">
        <v>326</v>
      </c>
      <c r="MMI49" s="612" t="s">
        <v>283</v>
      </c>
      <c r="MMJ49" s="612" t="s">
        <v>326</v>
      </c>
      <c r="MMK49" s="612" t="s">
        <v>283</v>
      </c>
      <c r="MML49" s="612" t="s">
        <v>326</v>
      </c>
      <c r="MMM49" s="612" t="s">
        <v>283</v>
      </c>
      <c r="MMN49" s="612" t="s">
        <v>326</v>
      </c>
      <c r="MMO49" s="612" t="s">
        <v>283</v>
      </c>
      <c r="MMP49" s="612" t="s">
        <v>326</v>
      </c>
      <c r="MMQ49" s="612" t="s">
        <v>283</v>
      </c>
      <c r="MMR49" s="612" t="s">
        <v>326</v>
      </c>
      <c r="MMS49" s="612" t="s">
        <v>283</v>
      </c>
      <c r="MMT49" s="612" t="s">
        <v>326</v>
      </c>
      <c r="MMU49" s="612" t="s">
        <v>283</v>
      </c>
      <c r="MMV49" s="612" t="s">
        <v>326</v>
      </c>
      <c r="MMW49" s="612" t="s">
        <v>283</v>
      </c>
      <c r="MMX49" s="612" t="s">
        <v>326</v>
      </c>
      <c r="MMY49" s="612" t="s">
        <v>283</v>
      </c>
      <c r="MMZ49" s="612" t="s">
        <v>326</v>
      </c>
      <c r="MNA49" s="612" t="s">
        <v>283</v>
      </c>
      <c r="MNB49" s="612" t="s">
        <v>326</v>
      </c>
      <c r="MNC49" s="612" t="s">
        <v>283</v>
      </c>
      <c r="MND49" s="612" t="s">
        <v>326</v>
      </c>
      <c r="MNE49" s="612" t="s">
        <v>283</v>
      </c>
      <c r="MNF49" s="612" t="s">
        <v>326</v>
      </c>
      <c r="MNG49" s="612" t="s">
        <v>283</v>
      </c>
      <c r="MNH49" s="612" t="s">
        <v>326</v>
      </c>
      <c r="MNI49" s="612" t="s">
        <v>283</v>
      </c>
      <c r="MNJ49" s="612" t="s">
        <v>326</v>
      </c>
      <c r="MNK49" s="612" t="s">
        <v>283</v>
      </c>
      <c r="MNL49" s="612" t="s">
        <v>326</v>
      </c>
      <c r="MNM49" s="612" t="s">
        <v>283</v>
      </c>
      <c r="MNN49" s="612" t="s">
        <v>326</v>
      </c>
      <c r="MNO49" s="612" t="s">
        <v>283</v>
      </c>
      <c r="MNP49" s="612" t="s">
        <v>326</v>
      </c>
      <c r="MNQ49" s="612" t="s">
        <v>283</v>
      </c>
      <c r="MNR49" s="612" t="s">
        <v>326</v>
      </c>
      <c r="MNS49" s="612" t="s">
        <v>283</v>
      </c>
      <c r="MNT49" s="612" t="s">
        <v>326</v>
      </c>
      <c r="MNU49" s="612" t="s">
        <v>283</v>
      </c>
      <c r="MNV49" s="612" t="s">
        <v>326</v>
      </c>
      <c r="MNW49" s="612" t="s">
        <v>283</v>
      </c>
      <c r="MNX49" s="612" t="s">
        <v>326</v>
      </c>
      <c r="MNY49" s="612" t="s">
        <v>283</v>
      </c>
      <c r="MNZ49" s="612" t="s">
        <v>326</v>
      </c>
      <c r="MOA49" s="612" t="s">
        <v>283</v>
      </c>
      <c r="MOB49" s="612" t="s">
        <v>326</v>
      </c>
      <c r="MOC49" s="612" t="s">
        <v>283</v>
      </c>
      <c r="MOD49" s="612" t="s">
        <v>326</v>
      </c>
      <c r="MOE49" s="612" t="s">
        <v>283</v>
      </c>
      <c r="MOF49" s="612" t="s">
        <v>326</v>
      </c>
      <c r="MOG49" s="612" t="s">
        <v>283</v>
      </c>
      <c r="MOH49" s="612" t="s">
        <v>326</v>
      </c>
      <c r="MOI49" s="612" t="s">
        <v>283</v>
      </c>
      <c r="MOJ49" s="612" t="s">
        <v>326</v>
      </c>
      <c r="MOK49" s="612" t="s">
        <v>283</v>
      </c>
      <c r="MOL49" s="612" t="s">
        <v>326</v>
      </c>
      <c r="MOM49" s="612" t="s">
        <v>283</v>
      </c>
      <c r="MON49" s="612" t="s">
        <v>326</v>
      </c>
      <c r="MOO49" s="612" t="s">
        <v>283</v>
      </c>
      <c r="MOP49" s="612" t="s">
        <v>326</v>
      </c>
      <c r="MOQ49" s="612" t="s">
        <v>283</v>
      </c>
      <c r="MOR49" s="612" t="s">
        <v>326</v>
      </c>
      <c r="MOS49" s="612" t="s">
        <v>283</v>
      </c>
      <c r="MOT49" s="612" t="s">
        <v>326</v>
      </c>
      <c r="MOU49" s="612" t="s">
        <v>283</v>
      </c>
      <c r="MOV49" s="612" t="s">
        <v>326</v>
      </c>
      <c r="MOW49" s="612" t="s">
        <v>283</v>
      </c>
      <c r="MOX49" s="612" t="s">
        <v>326</v>
      </c>
      <c r="MOY49" s="612" t="s">
        <v>283</v>
      </c>
      <c r="MOZ49" s="612" t="s">
        <v>326</v>
      </c>
      <c r="MPA49" s="612" t="s">
        <v>283</v>
      </c>
      <c r="MPB49" s="612" t="s">
        <v>326</v>
      </c>
      <c r="MPC49" s="612" t="s">
        <v>283</v>
      </c>
      <c r="MPD49" s="612" t="s">
        <v>326</v>
      </c>
      <c r="MPE49" s="612" t="s">
        <v>283</v>
      </c>
      <c r="MPF49" s="612" t="s">
        <v>326</v>
      </c>
      <c r="MPG49" s="612" t="s">
        <v>283</v>
      </c>
      <c r="MPH49" s="612" t="s">
        <v>326</v>
      </c>
      <c r="MPI49" s="612" t="s">
        <v>283</v>
      </c>
      <c r="MPJ49" s="612" t="s">
        <v>326</v>
      </c>
      <c r="MPK49" s="612" t="s">
        <v>283</v>
      </c>
      <c r="MPL49" s="612" t="s">
        <v>326</v>
      </c>
      <c r="MPM49" s="612" t="s">
        <v>283</v>
      </c>
      <c r="MPN49" s="612" t="s">
        <v>326</v>
      </c>
      <c r="MPO49" s="612" t="s">
        <v>283</v>
      </c>
      <c r="MPP49" s="612" t="s">
        <v>326</v>
      </c>
      <c r="MPQ49" s="612" t="s">
        <v>283</v>
      </c>
      <c r="MPR49" s="612" t="s">
        <v>326</v>
      </c>
      <c r="MPS49" s="612" t="s">
        <v>283</v>
      </c>
      <c r="MPT49" s="612" t="s">
        <v>326</v>
      </c>
      <c r="MPU49" s="612" t="s">
        <v>283</v>
      </c>
      <c r="MPV49" s="612" t="s">
        <v>326</v>
      </c>
      <c r="MPW49" s="612" t="s">
        <v>283</v>
      </c>
      <c r="MPX49" s="612" t="s">
        <v>326</v>
      </c>
      <c r="MPY49" s="612" t="s">
        <v>283</v>
      </c>
      <c r="MPZ49" s="612" t="s">
        <v>326</v>
      </c>
      <c r="MQA49" s="612" t="s">
        <v>283</v>
      </c>
      <c r="MQB49" s="612" t="s">
        <v>326</v>
      </c>
      <c r="MQC49" s="612" t="s">
        <v>283</v>
      </c>
      <c r="MQD49" s="612" t="s">
        <v>326</v>
      </c>
      <c r="MQE49" s="612" t="s">
        <v>283</v>
      </c>
      <c r="MQF49" s="612" t="s">
        <v>326</v>
      </c>
      <c r="MQG49" s="612" t="s">
        <v>283</v>
      </c>
      <c r="MQH49" s="612" t="s">
        <v>326</v>
      </c>
      <c r="MQI49" s="612" t="s">
        <v>283</v>
      </c>
      <c r="MQJ49" s="612" t="s">
        <v>326</v>
      </c>
      <c r="MQK49" s="612" t="s">
        <v>283</v>
      </c>
      <c r="MQL49" s="612" t="s">
        <v>326</v>
      </c>
      <c r="MQM49" s="612" t="s">
        <v>283</v>
      </c>
      <c r="MQN49" s="612" t="s">
        <v>326</v>
      </c>
      <c r="MQO49" s="612" t="s">
        <v>283</v>
      </c>
      <c r="MQP49" s="612" t="s">
        <v>326</v>
      </c>
      <c r="MQQ49" s="612" t="s">
        <v>283</v>
      </c>
      <c r="MQR49" s="612" t="s">
        <v>326</v>
      </c>
      <c r="MQS49" s="612" t="s">
        <v>283</v>
      </c>
      <c r="MQT49" s="612" t="s">
        <v>326</v>
      </c>
      <c r="MQU49" s="612" t="s">
        <v>283</v>
      </c>
      <c r="MQV49" s="612" t="s">
        <v>326</v>
      </c>
      <c r="MQW49" s="612" t="s">
        <v>283</v>
      </c>
      <c r="MQX49" s="612" t="s">
        <v>326</v>
      </c>
      <c r="MQY49" s="612" t="s">
        <v>283</v>
      </c>
      <c r="MQZ49" s="612" t="s">
        <v>326</v>
      </c>
      <c r="MRA49" s="612" t="s">
        <v>283</v>
      </c>
      <c r="MRB49" s="612" t="s">
        <v>326</v>
      </c>
      <c r="MRC49" s="612" t="s">
        <v>283</v>
      </c>
      <c r="MRD49" s="612" t="s">
        <v>326</v>
      </c>
      <c r="MRE49" s="612" t="s">
        <v>283</v>
      </c>
      <c r="MRF49" s="612" t="s">
        <v>326</v>
      </c>
      <c r="MRG49" s="612" t="s">
        <v>283</v>
      </c>
      <c r="MRH49" s="612" t="s">
        <v>326</v>
      </c>
      <c r="MRI49" s="612" t="s">
        <v>283</v>
      </c>
      <c r="MRJ49" s="612" t="s">
        <v>326</v>
      </c>
      <c r="MRK49" s="612" t="s">
        <v>283</v>
      </c>
      <c r="MRL49" s="612" t="s">
        <v>326</v>
      </c>
      <c r="MRM49" s="612" t="s">
        <v>283</v>
      </c>
      <c r="MRN49" s="612" t="s">
        <v>326</v>
      </c>
      <c r="MRO49" s="612" t="s">
        <v>283</v>
      </c>
      <c r="MRP49" s="612" t="s">
        <v>326</v>
      </c>
      <c r="MRQ49" s="612" t="s">
        <v>283</v>
      </c>
      <c r="MRR49" s="612" t="s">
        <v>326</v>
      </c>
      <c r="MRS49" s="612" t="s">
        <v>283</v>
      </c>
      <c r="MRT49" s="612" t="s">
        <v>326</v>
      </c>
      <c r="MRU49" s="612" t="s">
        <v>283</v>
      </c>
      <c r="MRV49" s="612" t="s">
        <v>326</v>
      </c>
      <c r="MRW49" s="612" t="s">
        <v>283</v>
      </c>
      <c r="MRX49" s="612" t="s">
        <v>326</v>
      </c>
      <c r="MRY49" s="612" t="s">
        <v>283</v>
      </c>
      <c r="MRZ49" s="612" t="s">
        <v>326</v>
      </c>
      <c r="MSA49" s="612" t="s">
        <v>283</v>
      </c>
      <c r="MSB49" s="612" t="s">
        <v>326</v>
      </c>
      <c r="MSC49" s="612" t="s">
        <v>283</v>
      </c>
      <c r="MSD49" s="612" t="s">
        <v>326</v>
      </c>
      <c r="MSE49" s="612" t="s">
        <v>283</v>
      </c>
      <c r="MSF49" s="612" t="s">
        <v>326</v>
      </c>
      <c r="MSG49" s="612" t="s">
        <v>283</v>
      </c>
      <c r="MSH49" s="612" t="s">
        <v>326</v>
      </c>
      <c r="MSI49" s="612" t="s">
        <v>283</v>
      </c>
      <c r="MSJ49" s="612" t="s">
        <v>326</v>
      </c>
      <c r="MSK49" s="612" t="s">
        <v>283</v>
      </c>
      <c r="MSL49" s="612" t="s">
        <v>326</v>
      </c>
      <c r="MSM49" s="612" t="s">
        <v>283</v>
      </c>
      <c r="MSN49" s="612" t="s">
        <v>326</v>
      </c>
      <c r="MSO49" s="612" t="s">
        <v>283</v>
      </c>
      <c r="MSP49" s="612" t="s">
        <v>326</v>
      </c>
      <c r="MSQ49" s="612" t="s">
        <v>283</v>
      </c>
      <c r="MSR49" s="612" t="s">
        <v>326</v>
      </c>
      <c r="MSS49" s="612" t="s">
        <v>283</v>
      </c>
      <c r="MST49" s="612" t="s">
        <v>326</v>
      </c>
      <c r="MSU49" s="612" t="s">
        <v>283</v>
      </c>
      <c r="MSV49" s="612" t="s">
        <v>326</v>
      </c>
      <c r="MSW49" s="612" t="s">
        <v>283</v>
      </c>
      <c r="MSX49" s="612" t="s">
        <v>326</v>
      </c>
      <c r="MSY49" s="612" t="s">
        <v>283</v>
      </c>
      <c r="MSZ49" s="612" t="s">
        <v>326</v>
      </c>
      <c r="MTA49" s="612" t="s">
        <v>283</v>
      </c>
      <c r="MTB49" s="612" t="s">
        <v>326</v>
      </c>
      <c r="MTC49" s="612" t="s">
        <v>283</v>
      </c>
      <c r="MTD49" s="612" t="s">
        <v>326</v>
      </c>
      <c r="MTE49" s="612" t="s">
        <v>283</v>
      </c>
      <c r="MTF49" s="612" t="s">
        <v>326</v>
      </c>
      <c r="MTG49" s="612" t="s">
        <v>283</v>
      </c>
      <c r="MTH49" s="612" t="s">
        <v>326</v>
      </c>
      <c r="MTI49" s="612" t="s">
        <v>283</v>
      </c>
      <c r="MTJ49" s="612" t="s">
        <v>326</v>
      </c>
      <c r="MTK49" s="612" t="s">
        <v>283</v>
      </c>
      <c r="MTL49" s="612" t="s">
        <v>326</v>
      </c>
      <c r="MTM49" s="612" t="s">
        <v>283</v>
      </c>
      <c r="MTN49" s="612" t="s">
        <v>326</v>
      </c>
      <c r="MTO49" s="612" t="s">
        <v>283</v>
      </c>
      <c r="MTP49" s="612" t="s">
        <v>326</v>
      </c>
      <c r="MTQ49" s="612" t="s">
        <v>283</v>
      </c>
      <c r="MTR49" s="612" t="s">
        <v>326</v>
      </c>
      <c r="MTS49" s="612" t="s">
        <v>283</v>
      </c>
      <c r="MTT49" s="612" t="s">
        <v>326</v>
      </c>
      <c r="MTU49" s="612" t="s">
        <v>283</v>
      </c>
      <c r="MTV49" s="612" t="s">
        <v>326</v>
      </c>
      <c r="MTW49" s="612" t="s">
        <v>283</v>
      </c>
      <c r="MTX49" s="612" t="s">
        <v>326</v>
      </c>
      <c r="MTY49" s="612" t="s">
        <v>283</v>
      </c>
      <c r="MTZ49" s="612" t="s">
        <v>326</v>
      </c>
      <c r="MUA49" s="612" t="s">
        <v>283</v>
      </c>
      <c r="MUB49" s="612" t="s">
        <v>326</v>
      </c>
      <c r="MUC49" s="612" t="s">
        <v>283</v>
      </c>
      <c r="MUD49" s="612" t="s">
        <v>326</v>
      </c>
      <c r="MUE49" s="612" t="s">
        <v>283</v>
      </c>
      <c r="MUF49" s="612" t="s">
        <v>326</v>
      </c>
      <c r="MUG49" s="612" t="s">
        <v>283</v>
      </c>
      <c r="MUH49" s="612" t="s">
        <v>326</v>
      </c>
      <c r="MUI49" s="612" t="s">
        <v>283</v>
      </c>
      <c r="MUJ49" s="612" t="s">
        <v>326</v>
      </c>
      <c r="MUK49" s="612" t="s">
        <v>283</v>
      </c>
      <c r="MUL49" s="612" t="s">
        <v>326</v>
      </c>
      <c r="MUM49" s="612" t="s">
        <v>283</v>
      </c>
      <c r="MUN49" s="612" t="s">
        <v>326</v>
      </c>
      <c r="MUO49" s="612" t="s">
        <v>283</v>
      </c>
      <c r="MUP49" s="612" t="s">
        <v>326</v>
      </c>
      <c r="MUQ49" s="612" t="s">
        <v>283</v>
      </c>
      <c r="MUR49" s="612" t="s">
        <v>326</v>
      </c>
      <c r="MUS49" s="612" t="s">
        <v>283</v>
      </c>
      <c r="MUT49" s="612" t="s">
        <v>326</v>
      </c>
      <c r="MUU49" s="612" t="s">
        <v>283</v>
      </c>
      <c r="MUV49" s="612" t="s">
        <v>326</v>
      </c>
      <c r="MUW49" s="612" t="s">
        <v>283</v>
      </c>
      <c r="MUX49" s="612" t="s">
        <v>326</v>
      </c>
      <c r="MUY49" s="612" t="s">
        <v>283</v>
      </c>
      <c r="MUZ49" s="612" t="s">
        <v>326</v>
      </c>
      <c r="MVA49" s="612" t="s">
        <v>283</v>
      </c>
      <c r="MVB49" s="612" t="s">
        <v>326</v>
      </c>
      <c r="MVC49" s="612" t="s">
        <v>283</v>
      </c>
      <c r="MVD49" s="612" t="s">
        <v>326</v>
      </c>
      <c r="MVE49" s="612" t="s">
        <v>283</v>
      </c>
      <c r="MVF49" s="612" t="s">
        <v>326</v>
      </c>
      <c r="MVG49" s="612" t="s">
        <v>283</v>
      </c>
      <c r="MVH49" s="612" t="s">
        <v>326</v>
      </c>
      <c r="MVI49" s="612" t="s">
        <v>283</v>
      </c>
      <c r="MVJ49" s="612" t="s">
        <v>326</v>
      </c>
      <c r="MVK49" s="612" t="s">
        <v>283</v>
      </c>
      <c r="MVL49" s="612" t="s">
        <v>326</v>
      </c>
      <c r="MVM49" s="612" t="s">
        <v>283</v>
      </c>
      <c r="MVN49" s="612" t="s">
        <v>326</v>
      </c>
      <c r="MVO49" s="612" t="s">
        <v>283</v>
      </c>
      <c r="MVP49" s="612" t="s">
        <v>326</v>
      </c>
      <c r="MVQ49" s="612" t="s">
        <v>283</v>
      </c>
      <c r="MVR49" s="612" t="s">
        <v>326</v>
      </c>
      <c r="MVS49" s="612" t="s">
        <v>283</v>
      </c>
      <c r="MVT49" s="612" t="s">
        <v>326</v>
      </c>
      <c r="MVU49" s="612" t="s">
        <v>283</v>
      </c>
      <c r="MVV49" s="612" t="s">
        <v>326</v>
      </c>
      <c r="MVW49" s="612" t="s">
        <v>283</v>
      </c>
      <c r="MVX49" s="612" t="s">
        <v>326</v>
      </c>
      <c r="MVY49" s="612" t="s">
        <v>283</v>
      </c>
      <c r="MVZ49" s="612" t="s">
        <v>326</v>
      </c>
      <c r="MWA49" s="612" t="s">
        <v>283</v>
      </c>
      <c r="MWB49" s="612" t="s">
        <v>326</v>
      </c>
      <c r="MWC49" s="612" t="s">
        <v>283</v>
      </c>
      <c r="MWD49" s="612" t="s">
        <v>326</v>
      </c>
      <c r="MWE49" s="612" t="s">
        <v>283</v>
      </c>
      <c r="MWF49" s="612" t="s">
        <v>326</v>
      </c>
      <c r="MWG49" s="612" t="s">
        <v>283</v>
      </c>
      <c r="MWH49" s="612" t="s">
        <v>326</v>
      </c>
      <c r="MWI49" s="612" t="s">
        <v>283</v>
      </c>
      <c r="MWJ49" s="612" t="s">
        <v>326</v>
      </c>
      <c r="MWK49" s="612" t="s">
        <v>283</v>
      </c>
      <c r="MWL49" s="612" t="s">
        <v>326</v>
      </c>
      <c r="MWM49" s="612" t="s">
        <v>283</v>
      </c>
      <c r="MWN49" s="612" t="s">
        <v>326</v>
      </c>
      <c r="MWO49" s="612" t="s">
        <v>283</v>
      </c>
      <c r="MWP49" s="612" t="s">
        <v>326</v>
      </c>
      <c r="MWQ49" s="612" t="s">
        <v>283</v>
      </c>
      <c r="MWR49" s="612" t="s">
        <v>326</v>
      </c>
      <c r="MWS49" s="612" t="s">
        <v>283</v>
      </c>
      <c r="MWT49" s="612" t="s">
        <v>326</v>
      </c>
      <c r="MWU49" s="612" t="s">
        <v>283</v>
      </c>
      <c r="MWV49" s="612" t="s">
        <v>326</v>
      </c>
      <c r="MWW49" s="612" t="s">
        <v>283</v>
      </c>
      <c r="MWX49" s="612" t="s">
        <v>326</v>
      </c>
      <c r="MWY49" s="612" t="s">
        <v>283</v>
      </c>
      <c r="MWZ49" s="612" t="s">
        <v>326</v>
      </c>
      <c r="MXA49" s="612" t="s">
        <v>283</v>
      </c>
      <c r="MXB49" s="612" t="s">
        <v>326</v>
      </c>
      <c r="MXC49" s="612" t="s">
        <v>283</v>
      </c>
      <c r="MXD49" s="612" t="s">
        <v>326</v>
      </c>
      <c r="MXE49" s="612" t="s">
        <v>283</v>
      </c>
      <c r="MXF49" s="612" t="s">
        <v>326</v>
      </c>
      <c r="MXG49" s="612" t="s">
        <v>283</v>
      </c>
      <c r="MXH49" s="612" t="s">
        <v>326</v>
      </c>
      <c r="MXI49" s="612" t="s">
        <v>283</v>
      </c>
      <c r="MXJ49" s="612" t="s">
        <v>326</v>
      </c>
      <c r="MXK49" s="612" t="s">
        <v>283</v>
      </c>
      <c r="MXL49" s="612" t="s">
        <v>326</v>
      </c>
      <c r="MXM49" s="612" t="s">
        <v>283</v>
      </c>
      <c r="MXN49" s="612" t="s">
        <v>326</v>
      </c>
      <c r="MXO49" s="612" t="s">
        <v>283</v>
      </c>
      <c r="MXP49" s="612" t="s">
        <v>326</v>
      </c>
      <c r="MXQ49" s="612" t="s">
        <v>283</v>
      </c>
      <c r="MXR49" s="612" t="s">
        <v>326</v>
      </c>
      <c r="MXS49" s="612" t="s">
        <v>283</v>
      </c>
      <c r="MXT49" s="612" t="s">
        <v>326</v>
      </c>
      <c r="MXU49" s="612" t="s">
        <v>283</v>
      </c>
      <c r="MXV49" s="612" t="s">
        <v>326</v>
      </c>
      <c r="MXW49" s="612" t="s">
        <v>283</v>
      </c>
      <c r="MXX49" s="612" t="s">
        <v>326</v>
      </c>
      <c r="MXY49" s="612" t="s">
        <v>283</v>
      </c>
      <c r="MXZ49" s="612" t="s">
        <v>326</v>
      </c>
      <c r="MYA49" s="612" t="s">
        <v>283</v>
      </c>
      <c r="MYB49" s="612" t="s">
        <v>326</v>
      </c>
      <c r="MYC49" s="612" t="s">
        <v>283</v>
      </c>
      <c r="MYD49" s="612" t="s">
        <v>326</v>
      </c>
      <c r="MYE49" s="612" t="s">
        <v>283</v>
      </c>
      <c r="MYF49" s="612" t="s">
        <v>326</v>
      </c>
      <c r="MYG49" s="612" t="s">
        <v>283</v>
      </c>
      <c r="MYH49" s="612" t="s">
        <v>326</v>
      </c>
      <c r="MYI49" s="612" t="s">
        <v>283</v>
      </c>
      <c r="MYJ49" s="612" t="s">
        <v>326</v>
      </c>
      <c r="MYK49" s="612" t="s">
        <v>283</v>
      </c>
      <c r="MYL49" s="612" t="s">
        <v>326</v>
      </c>
      <c r="MYM49" s="612" t="s">
        <v>283</v>
      </c>
      <c r="MYN49" s="612" t="s">
        <v>326</v>
      </c>
      <c r="MYO49" s="612" t="s">
        <v>283</v>
      </c>
      <c r="MYP49" s="612" t="s">
        <v>326</v>
      </c>
      <c r="MYQ49" s="612" t="s">
        <v>283</v>
      </c>
      <c r="MYR49" s="612" t="s">
        <v>326</v>
      </c>
      <c r="MYS49" s="612" t="s">
        <v>283</v>
      </c>
      <c r="MYT49" s="612" t="s">
        <v>326</v>
      </c>
      <c r="MYU49" s="612" t="s">
        <v>283</v>
      </c>
      <c r="MYV49" s="612" t="s">
        <v>326</v>
      </c>
      <c r="MYW49" s="612" t="s">
        <v>283</v>
      </c>
      <c r="MYX49" s="612" t="s">
        <v>326</v>
      </c>
      <c r="MYY49" s="612" t="s">
        <v>283</v>
      </c>
      <c r="MYZ49" s="612" t="s">
        <v>326</v>
      </c>
      <c r="MZA49" s="612" t="s">
        <v>283</v>
      </c>
      <c r="MZB49" s="612" t="s">
        <v>326</v>
      </c>
      <c r="MZC49" s="612" t="s">
        <v>283</v>
      </c>
      <c r="MZD49" s="612" t="s">
        <v>326</v>
      </c>
      <c r="MZE49" s="612" t="s">
        <v>283</v>
      </c>
      <c r="MZF49" s="612" t="s">
        <v>326</v>
      </c>
      <c r="MZG49" s="612" t="s">
        <v>283</v>
      </c>
      <c r="MZH49" s="612" t="s">
        <v>326</v>
      </c>
      <c r="MZI49" s="612" t="s">
        <v>283</v>
      </c>
      <c r="MZJ49" s="612" t="s">
        <v>326</v>
      </c>
      <c r="MZK49" s="612" t="s">
        <v>283</v>
      </c>
      <c r="MZL49" s="612" t="s">
        <v>326</v>
      </c>
      <c r="MZM49" s="612" t="s">
        <v>283</v>
      </c>
      <c r="MZN49" s="612" t="s">
        <v>326</v>
      </c>
      <c r="MZO49" s="612" t="s">
        <v>283</v>
      </c>
      <c r="MZP49" s="612" t="s">
        <v>326</v>
      </c>
      <c r="MZQ49" s="612" t="s">
        <v>283</v>
      </c>
      <c r="MZR49" s="612" t="s">
        <v>326</v>
      </c>
      <c r="MZS49" s="612" t="s">
        <v>283</v>
      </c>
      <c r="MZT49" s="612" t="s">
        <v>326</v>
      </c>
      <c r="MZU49" s="612" t="s">
        <v>283</v>
      </c>
      <c r="MZV49" s="612" t="s">
        <v>326</v>
      </c>
      <c r="MZW49" s="612" t="s">
        <v>283</v>
      </c>
      <c r="MZX49" s="612" t="s">
        <v>326</v>
      </c>
      <c r="MZY49" s="612" t="s">
        <v>283</v>
      </c>
      <c r="MZZ49" s="612" t="s">
        <v>326</v>
      </c>
      <c r="NAA49" s="612" t="s">
        <v>283</v>
      </c>
      <c r="NAB49" s="612" t="s">
        <v>326</v>
      </c>
      <c r="NAC49" s="612" t="s">
        <v>283</v>
      </c>
      <c r="NAD49" s="612" t="s">
        <v>326</v>
      </c>
      <c r="NAE49" s="612" t="s">
        <v>283</v>
      </c>
      <c r="NAF49" s="612" t="s">
        <v>326</v>
      </c>
      <c r="NAG49" s="612" t="s">
        <v>283</v>
      </c>
      <c r="NAH49" s="612" t="s">
        <v>326</v>
      </c>
      <c r="NAI49" s="612" t="s">
        <v>283</v>
      </c>
      <c r="NAJ49" s="612" t="s">
        <v>326</v>
      </c>
      <c r="NAK49" s="612" t="s">
        <v>283</v>
      </c>
      <c r="NAL49" s="612" t="s">
        <v>326</v>
      </c>
      <c r="NAM49" s="612" t="s">
        <v>283</v>
      </c>
      <c r="NAN49" s="612" t="s">
        <v>326</v>
      </c>
      <c r="NAO49" s="612" t="s">
        <v>283</v>
      </c>
      <c r="NAP49" s="612" t="s">
        <v>326</v>
      </c>
      <c r="NAQ49" s="612" t="s">
        <v>283</v>
      </c>
      <c r="NAR49" s="612" t="s">
        <v>326</v>
      </c>
      <c r="NAS49" s="612" t="s">
        <v>283</v>
      </c>
      <c r="NAT49" s="612" t="s">
        <v>326</v>
      </c>
      <c r="NAU49" s="612" t="s">
        <v>283</v>
      </c>
      <c r="NAV49" s="612" t="s">
        <v>326</v>
      </c>
      <c r="NAW49" s="612" t="s">
        <v>283</v>
      </c>
      <c r="NAX49" s="612" t="s">
        <v>326</v>
      </c>
      <c r="NAY49" s="612" t="s">
        <v>283</v>
      </c>
      <c r="NAZ49" s="612" t="s">
        <v>326</v>
      </c>
      <c r="NBA49" s="612" t="s">
        <v>283</v>
      </c>
      <c r="NBB49" s="612" t="s">
        <v>326</v>
      </c>
      <c r="NBC49" s="612" t="s">
        <v>283</v>
      </c>
      <c r="NBD49" s="612" t="s">
        <v>326</v>
      </c>
      <c r="NBE49" s="612" t="s">
        <v>283</v>
      </c>
      <c r="NBF49" s="612" t="s">
        <v>326</v>
      </c>
      <c r="NBG49" s="612" t="s">
        <v>283</v>
      </c>
      <c r="NBH49" s="612" t="s">
        <v>326</v>
      </c>
      <c r="NBI49" s="612" t="s">
        <v>283</v>
      </c>
      <c r="NBJ49" s="612" t="s">
        <v>326</v>
      </c>
      <c r="NBK49" s="612" t="s">
        <v>283</v>
      </c>
      <c r="NBL49" s="612" t="s">
        <v>326</v>
      </c>
      <c r="NBM49" s="612" t="s">
        <v>283</v>
      </c>
      <c r="NBN49" s="612" t="s">
        <v>326</v>
      </c>
      <c r="NBO49" s="612" t="s">
        <v>283</v>
      </c>
      <c r="NBP49" s="612" t="s">
        <v>326</v>
      </c>
      <c r="NBQ49" s="612" t="s">
        <v>283</v>
      </c>
      <c r="NBR49" s="612" t="s">
        <v>326</v>
      </c>
      <c r="NBS49" s="612" t="s">
        <v>283</v>
      </c>
      <c r="NBT49" s="612" t="s">
        <v>326</v>
      </c>
      <c r="NBU49" s="612" t="s">
        <v>283</v>
      </c>
      <c r="NBV49" s="612" t="s">
        <v>326</v>
      </c>
      <c r="NBW49" s="612" t="s">
        <v>283</v>
      </c>
      <c r="NBX49" s="612" t="s">
        <v>326</v>
      </c>
      <c r="NBY49" s="612" t="s">
        <v>283</v>
      </c>
      <c r="NBZ49" s="612" t="s">
        <v>326</v>
      </c>
      <c r="NCA49" s="612" t="s">
        <v>283</v>
      </c>
      <c r="NCB49" s="612" t="s">
        <v>326</v>
      </c>
      <c r="NCC49" s="612" t="s">
        <v>283</v>
      </c>
      <c r="NCD49" s="612" t="s">
        <v>326</v>
      </c>
      <c r="NCE49" s="612" t="s">
        <v>283</v>
      </c>
      <c r="NCF49" s="612" t="s">
        <v>326</v>
      </c>
      <c r="NCG49" s="612" t="s">
        <v>283</v>
      </c>
      <c r="NCH49" s="612" t="s">
        <v>326</v>
      </c>
      <c r="NCI49" s="612" t="s">
        <v>283</v>
      </c>
      <c r="NCJ49" s="612" t="s">
        <v>326</v>
      </c>
      <c r="NCK49" s="612" t="s">
        <v>283</v>
      </c>
      <c r="NCL49" s="612" t="s">
        <v>326</v>
      </c>
      <c r="NCM49" s="612" t="s">
        <v>283</v>
      </c>
      <c r="NCN49" s="612" t="s">
        <v>326</v>
      </c>
      <c r="NCO49" s="612" t="s">
        <v>283</v>
      </c>
      <c r="NCP49" s="612" t="s">
        <v>326</v>
      </c>
      <c r="NCQ49" s="612" t="s">
        <v>283</v>
      </c>
      <c r="NCR49" s="612" t="s">
        <v>326</v>
      </c>
      <c r="NCS49" s="612" t="s">
        <v>283</v>
      </c>
      <c r="NCT49" s="612" t="s">
        <v>326</v>
      </c>
      <c r="NCU49" s="612" t="s">
        <v>283</v>
      </c>
      <c r="NCV49" s="612" t="s">
        <v>326</v>
      </c>
      <c r="NCW49" s="612" t="s">
        <v>283</v>
      </c>
      <c r="NCX49" s="612" t="s">
        <v>326</v>
      </c>
      <c r="NCY49" s="612" t="s">
        <v>283</v>
      </c>
      <c r="NCZ49" s="612" t="s">
        <v>326</v>
      </c>
      <c r="NDA49" s="612" t="s">
        <v>283</v>
      </c>
      <c r="NDB49" s="612" t="s">
        <v>326</v>
      </c>
      <c r="NDC49" s="612" t="s">
        <v>283</v>
      </c>
      <c r="NDD49" s="612" t="s">
        <v>326</v>
      </c>
      <c r="NDE49" s="612" t="s">
        <v>283</v>
      </c>
      <c r="NDF49" s="612" t="s">
        <v>326</v>
      </c>
      <c r="NDG49" s="612" t="s">
        <v>283</v>
      </c>
      <c r="NDH49" s="612" t="s">
        <v>326</v>
      </c>
      <c r="NDI49" s="612" t="s">
        <v>283</v>
      </c>
      <c r="NDJ49" s="612" t="s">
        <v>326</v>
      </c>
      <c r="NDK49" s="612" t="s">
        <v>283</v>
      </c>
      <c r="NDL49" s="612" t="s">
        <v>326</v>
      </c>
      <c r="NDM49" s="612" t="s">
        <v>283</v>
      </c>
      <c r="NDN49" s="612" t="s">
        <v>326</v>
      </c>
      <c r="NDO49" s="612" t="s">
        <v>283</v>
      </c>
      <c r="NDP49" s="612" t="s">
        <v>326</v>
      </c>
      <c r="NDQ49" s="612" t="s">
        <v>283</v>
      </c>
      <c r="NDR49" s="612" t="s">
        <v>326</v>
      </c>
      <c r="NDS49" s="612" t="s">
        <v>283</v>
      </c>
      <c r="NDT49" s="612" t="s">
        <v>326</v>
      </c>
      <c r="NDU49" s="612" t="s">
        <v>283</v>
      </c>
      <c r="NDV49" s="612" t="s">
        <v>326</v>
      </c>
      <c r="NDW49" s="612" t="s">
        <v>283</v>
      </c>
      <c r="NDX49" s="612" t="s">
        <v>326</v>
      </c>
      <c r="NDY49" s="612" t="s">
        <v>283</v>
      </c>
      <c r="NDZ49" s="612" t="s">
        <v>326</v>
      </c>
      <c r="NEA49" s="612" t="s">
        <v>283</v>
      </c>
      <c r="NEB49" s="612" t="s">
        <v>326</v>
      </c>
      <c r="NEC49" s="612" t="s">
        <v>283</v>
      </c>
      <c r="NED49" s="612" t="s">
        <v>326</v>
      </c>
      <c r="NEE49" s="612" t="s">
        <v>283</v>
      </c>
      <c r="NEF49" s="612" t="s">
        <v>326</v>
      </c>
      <c r="NEG49" s="612" t="s">
        <v>283</v>
      </c>
      <c r="NEH49" s="612" t="s">
        <v>326</v>
      </c>
      <c r="NEI49" s="612" t="s">
        <v>283</v>
      </c>
      <c r="NEJ49" s="612" t="s">
        <v>326</v>
      </c>
      <c r="NEK49" s="612" t="s">
        <v>283</v>
      </c>
      <c r="NEL49" s="612" t="s">
        <v>326</v>
      </c>
      <c r="NEM49" s="612" t="s">
        <v>283</v>
      </c>
      <c r="NEN49" s="612" t="s">
        <v>326</v>
      </c>
      <c r="NEO49" s="612" t="s">
        <v>283</v>
      </c>
      <c r="NEP49" s="612" t="s">
        <v>326</v>
      </c>
      <c r="NEQ49" s="612" t="s">
        <v>283</v>
      </c>
      <c r="NER49" s="612" t="s">
        <v>326</v>
      </c>
      <c r="NES49" s="612" t="s">
        <v>283</v>
      </c>
      <c r="NET49" s="612" t="s">
        <v>326</v>
      </c>
      <c r="NEU49" s="612" t="s">
        <v>283</v>
      </c>
      <c r="NEV49" s="612" t="s">
        <v>326</v>
      </c>
      <c r="NEW49" s="612" t="s">
        <v>283</v>
      </c>
      <c r="NEX49" s="612" t="s">
        <v>326</v>
      </c>
      <c r="NEY49" s="612" t="s">
        <v>283</v>
      </c>
      <c r="NEZ49" s="612" t="s">
        <v>326</v>
      </c>
      <c r="NFA49" s="612" t="s">
        <v>283</v>
      </c>
      <c r="NFB49" s="612" t="s">
        <v>326</v>
      </c>
      <c r="NFC49" s="612" t="s">
        <v>283</v>
      </c>
      <c r="NFD49" s="612" t="s">
        <v>326</v>
      </c>
      <c r="NFE49" s="612" t="s">
        <v>283</v>
      </c>
      <c r="NFF49" s="612" t="s">
        <v>326</v>
      </c>
      <c r="NFG49" s="612" t="s">
        <v>283</v>
      </c>
      <c r="NFH49" s="612" t="s">
        <v>326</v>
      </c>
      <c r="NFI49" s="612" t="s">
        <v>283</v>
      </c>
      <c r="NFJ49" s="612" t="s">
        <v>326</v>
      </c>
      <c r="NFK49" s="612" t="s">
        <v>283</v>
      </c>
      <c r="NFL49" s="612" t="s">
        <v>326</v>
      </c>
      <c r="NFM49" s="612" t="s">
        <v>283</v>
      </c>
      <c r="NFN49" s="612" t="s">
        <v>326</v>
      </c>
      <c r="NFO49" s="612" t="s">
        <v>283</v>
      </c>
      <c r="NFP49" s="612" t="s">
        <v>326</v>
      </c>
      <c r="NFQ49" s="612" t="s">
        <v>283</v>
      </c>
      <c r="NFR49" s="612" t="s">
        <v>326</v>
      </c>
      <c r="NFS49" s="612" t="s">
        <v>283</v>
      </c>
      <c r="NFT49" s="612" t="s">
        <v>326</v>
      </c>
      <c r="NFU49" s="612" t="s">
        <v>283</v>
      </c>
      <c r="NFV49" s="612" t="s">
        <v>326</v>
      </c>
      <c r="NFW49" s="612" t="s">
        <v>283</v>
      </c>
      <c r="NFX49" s="612" t="s">
        <v>326</v>
      </c>
      <c r="NFY49" s="612" t="s">
        <v>283</v>
      </c>
      <c r="NFZ49" s="612" t="s">
        <v>326</v>
      </c>
      <c r="NGA49" s="612" t="s">
        <v>283</v>
      </c>
      <c r="NGB49" s="612" t="s">
        <v>326</v>
      </c>
      <c r="NGC49" s="612" t="s">
        <v>283</v>
      </c>
      <c r="NGD49" s="612" t="s">
        <v>326</v>
      </c>
      <c r="NGE49" s="612" t="s">
        <v>283</v>
      </c>
      <c r="NGF49" s="612" t="s">
        <v>326</v>
      </c>
      <c r="NGG49" s="612" t="s">
        <v>283</v>
      </c>
      <c r="NGH49" s="612" t="s">
        <v>326</v>
      </c>
      <c r="NGI49" s="612" t="s">
        <v>283</v>
      </c>
      <c r="NGJ49" s="612" t="s">
        <v>326</v>
      </c>
      <c r="NGK49" s="612" t="s">
        <v>283</v>
      </c>
      <c r="NGL49" s="612" t="s">
        <v>326</v>
      </c>
      <c r="NGM49" s="612" t="s">
        <v>283</v>
      </c>
      <c r="NGN49" s="612" t="s">
        <v>326</v>
      </c>
      <c r="NGO49" s="612" t="s">
        <v>283</v>
      </c>
      <c r="NGP49" s="612" t="s">
        <v>326</v>
      </c>
      <c r="NGQ49" s="612" t="s">
        <v>283</v>
      </c>
      <c r="NGR49" s="612" t="s">
        <v>326</v>
      </c>
      <c r="NGS49" s="612" t="s">
        <v>283</v>
      </c>
      <c r="NGT49" s="612" t="s">
        <v>326</v>
      </c>
      <c r="NGU49" s="612" t="s">
        <v>283</v>
      </c>
      <c r="NGV49" s="612" t="s">
        <v>326</v>
      </c>
      <c r="NGW49" s="612" t="s">
        <v>283</v>
      </c>
      <c r="NGX49" s="612" t="s">
        <v>326</v>
      </c>
      <c r="NGY49" s="612" t="s">
        <v>283</v>
      </c>
      <c r="NGZ49" s="612" t="s">
        <v>326</v>
      </c>
      <c r="NHA49" s="612" t="s">
        <v>283</v>
      </c>
      <c r="NHB49" s="612" t="s">
        <v>326</v>
      </c>
      <c r="NHC49" s="612" t="s">
        <v>283</v>
      </c>
      <c r="NHD49" s="612" t="s">
        <v>326</v>
      </c>
      <c r="NHE49" s="612" t="s">
        <v>283</v>
      </c>
      <c r="NHF49" s="612" t="s">
        <v>326</v>
      </c>
      <c r="NHG49" s="612" t="s">
        <v>283</v>
      </c>
      <c r="NHH49" s="612" t="s">
        <v>326</v>
      </c>
      <c r="NHI49" s="612" t="s">
        <v>283</v>
      </c>
      <c r="NHJ49" s="612" t="s">
        <v>326</v>
      </c>
      <c r="NHK49" s="612" t="s">
        <v>283</v>
      </c>
      <c r="NHL49" s="612" t="s">
        <v>326</v>
      </c>
      <c r="NHM49" s="612" t="s">
        <v>283</v>
      </c>
      <c r="NHN49" s="612" t="s">
        <v>326</v>
      </c>
      <c r="NHO49" s="612" t="s">
        <v>283</v>
      </c>
      <c r="NHP49" s="612" t="s">
        <v>326</v>
      </c>
      <c r="NHQ49" s="612" t="s">
        <v>283</v>
      </c>
      <c r="NHR49" s="612" t="s">
        <v>326</v>
      </c>
      <c r="NHS49" s="612" t="s">
        <v>283</v>
      </c>
      <c r="NHT49" s="612" t="s">
        <v>326</v>
      </c>
      <c r="NHU49" s="612" t="s">
        <v>283</v>
      </c>
      <c r="NHV49" s="612" t="s">
        <v>326</v>
      </c>
      <c r="NHW49" s="612" t="s">
        <v>283</v>
      </c>
      <c r="NHX49" s="612" t="s">
        <v>326</v>
      </c>
      <c r="NHY49" s="612" t="s">
        <v>283</v>
      </c>
      <c r="NHZ49" s="612" t="s">
        <v>326</v>
      </c>
      <c r="NIA49" s="612" t="s">
        <v>283</v>
      </c>
      <c r="NIB49" s="612" t="s">
        <v>326</v>
      </c>
      <c r="NIC49" s="612" t="s">
        <v>283</v>
      </c>
      <c r="NID49" s="612" t="s">
        <v>326</v>
      </c>
      <c r="NIE49" s="612" t="s">
        <v>283</v>
      </c>
      <c r="NIF49" s="612" t="s">
        <v>326</v>
      </c>
      <c r="NIG49" s="612" t="s">
        <v>283</v>
      </c>
      <c r="NIH49" s="612" t="s">
        <v>326</v>
      </c>
      <c r="NII49" s="612" t="s">
        <v>283</v>
      </c>
      <c r="NIJ49" s="612" t="s">
        <v>326</v>
      </c>
      <c r="NIK49" s="612" t="s">
        <v>283</v>
      </c>
      <c r="NIL49" s="612" t="s">
        <v>326</v>
      </c>
      <c r="NIM49" s="612" t="s">
        <v>283</v>
      </c>
      <c r="NIN49" s="612" t="s">
        <v>326</v>
      </c>
      <c r="NIO49" s="612" t="s">
        <v>283</v>
      </c>
      <c r="NIP49" s="612" t="s">
        <v>326</v>
      </c>
      <c r="NIQ49" s="612" t="s">
        <v>283</v>
      </c>
      <c r="NIR49" s="612" t="s">
        <v>326</v>
      </c>
      <c r="NIS49" s="612" t="s">
        <v>283</v>
      </c>
      <c r="NIT49" s="612" t="s">
        <v>326</v>
      </c>
      <c r="NIU49" s="612" t="s">
        <v>283</v>
      </c>
      <c r="NIV49" s="612" t="s">
        <v>326</v>
      </c>
      <c r="NIW49" s="612" t="s">
        <v>283</v>
      </c>
      <c r="NIX49" s="612" t="s">
        <v>326</v>
      </c>
      <c r="NIY49" s="612" t="s">
        <v>283</v>
      </c>
      <c r="NIZ49" s="612" t="s">
        <v>326</v>
      </c>
      <c r="NJA49" s="612" t="s">
        <v>283</v>
      </c>
      <c r="NJB49" s="612" t="s">
        <v>326</v>
      </c>
      <c r="NJC49" s="612" t="s">
        <v>283</v>
      </c>
      <c r="NJD49" s="612" t="s">
        <v>326</v>
      </c>
      <c r="NJE49" s="612" t="s">
        <v>283</v>
      </c>
      <c r="NJF49" s="612" t="s">
        <v>326</v>
      </c>
      <c r="NJG49" s="612" t="s">
        <v>283</v>
      </c>
      <c r="NJH49" s="612" t="s">
        <v>326</v>
      </c>
      <c r="NJI49" s="612" t="s">
        <v>283</v>
      </c>
      <c r="NJJ49" s="612" t="s">
        <v>326</v>
      </c>
      <c r="NJK49" s="612" t="s">
        <v>283</v>
      </c>
      <c r="NJL49" s="612" t="s">
        <v>326</v>
      </c>
      <c r="NJM49" s="612" t="s">
        <v>283</v>
      </c>
      <c r="NJN49" s="612" t="s">
        <v>326</v>
      </c>
      <c r="NJO49" s="612" t="s">
        <v>283</v>
      </c>
      <c r="NJP49" s="612" t="s">
        <v>326</v>
      </c>
      <c r="NJQ49" s="612" t="s">
        <v>283</v>
      </c>
      <c r="NJR49" s="612" t="s">
        <v>326</v>
      </c>
      <c r="NJS49" s="612" t="s">
        <v>283</v>
      </c>
      <c r="NJT49" s="612" t="s">
        <v>326</v>
      </c>
      <c r="NJU49" s="612" t="s">
        <v>283</v>
      </c>
      <c r="NJV49" s="612" t="s">
        <v>326</v>
      </c>
      <c r="NJW49" s="612" t="s">
        <v>283</v>
      </c>
      <c r="NJX49" s="612" t="s">
        <v>326</v>
      </c>
      <c r="NJY49" s="612" t="s">
        <v>283</v>
      </c>
      <c r="NJZ49" s="612" t="s">
        <v>326</v>
      </c>
      <c r="NKA49" s="612" t="s">
        <v>283</v>
      </c>
      <c r="NKB49" s="612" t="s">
        <v>326</v>
      </c>
      <c r="NKC49" s="612" t="s">
        <v>283</v>
      </c>
      <c r="NKD49" s="612" t="s">
        <v>326</v>
      </c>
      <c r="NKE49" s="612" t="s">
        <v>283</v>
      </c>
      <c r="NKF49" s="612" t="s">
        <v>326</v>
      </c>
      <c r="NKG49" s="612" t="s">
        <v>283</v>
      </c>
      <c r="NKH49" s="612" t="s">
        <v>326</v>
      </c>
      <c r="NKI49" s="612" t="s">
        <v>283</v>
      </c>
      <c r="NKJ49" s="612" t="s">
        <v>326</v>
      </c>
      <c r="NKK49" s="612" t="s">
        <v>283</v>
      </c>
      <c r="NKL49" s="612" t="s">
        <v>326</v>
      </c>
      <c r="NKM49" s="612" t="s">
        <v>283</v>
      </c>
      <c r="NKN49" s="612" t="s">
        <v>326</v>
      </c>
      <c r="NKO49" s="612" t="s">
        <v>283</v>
      </c>
      <c r="NKP49" s="612" t="s">
        <v>326</v>
      </c>
      <c r="NKQ49" s="612" t="s">
        <v>283</v>
      </c>
      <c r="NKR49" s="612" t="s">
        <v>326</v>
      </c>
      <c r="NKS49" s="612" t="s">
        <v>283</v>
      </c>
      <c r="NKT49" s="612" t="s">
        <v>326</v>
      </c>
      <c r="NKU49" s="612" t="s">
        <v>283</v>
      </c>
      <c r="NKV49" s="612" t="s">
        <v>326</v>
      </c>
      <c r="NKW49" s="612" t="s">
        <v>283</v>
      </c>
      <c r="NKX49" s="612" t="s">
        <v>326</v>
      </c>
      <c r="NKY49" s="612" t="s">
        <v>283</v>
      </c>
      <c r="NKZ49" s="612" t="s">
        <v>326</v>
      </c>
      <c r="NLA49" s="612" t="s">
        <v>283</v>
      </c>
      <c r="NLB49" s="612" t="s">
        <v>326</v>
      </c>
      <c r="NLC49" s="612" t="s">
        <v>283</v>
      </c>
      <c r="NLD49" s="612" t="s">
        <v>326</v>
      </c>
      <c r="NLE49" s="612" t="s">
        <v>283</v>
      </c>
      <c r="NLF49" s="612" t="s">
        <v>326</v>
      </c>
      <c r="NLG49" s="612" t="s">
        <v>283</v>
      </c>
      <c r="NLH49" s="612" t="s">
        <v>326</v>
      </c>
      <c r="NLI49" s="612" t="s">
        <v>283</v>
      </c>
      <c r="NLJ49" s="612" t="s">
        <v>326</v>
      </c>
      <c r="NLK49" s="612" t="s">
        <v>283</v>
      </c>
      <c r="NLL49" s="612" t="s">
        <v>326</v>
      </c>
      <c r="NLM49" s="612" t="s">
        <v>283</v>
      </c>
      <c r="NLN49" s="612" t="s">
        <v>326</v>
      </c>
      <c r="NLO49" s="612" t="s">
        <v>283</v>
      </c>
      <c r="NLP49" s="612" t="s">
        <v>326</v>
      </c>
      <c r="NLQ49" s="612" t="s">
        <v>283</v>
      </c>
      <c r="NLR49" s="612" t="s">
        <v>326</v>
      </c>
      <c r="NLS49" s="612" t="s">
        <v>283</v>
      </c>
      <c r="NLT49" s="612" t="s">
        <v>326</v>
      </c>
      <c r="NLU49" s="612" t="s">
        <v>283</v>
      </c>
      <c r="NLV49" s="612" t="s">
        <v>326</v>
      </c>
      <c r="NLW49" s="612" t="s">
        <v>283</v>
      </c>
      <c r="NLX49" s="612" t="s">
        <v>326</v>
      </c>
      <c r="NLY49" s="612" t="s">
        <v>283</v>
      </c>
      <c r="NLZ49" s="612" t="s">
        <v>326</v>
      </c>
      <c r="NMA49" s="612" t="s">
        <v>283</v>
      </c>
      <c r="NMB49" s="612" t="s">
        <v>326</v>
      </c>
      <c r="NMC49" s="612" t="s">
        <v>283</v>
      </c>
      <c r="NMD49" s="612" t="s">
        <v>326</v>
      </c>
      <c r="NME49" s="612" t="s">
        <v>283</v>
      </c>
      <c r="NMF49" s="612" t="s">
        <v>326</v>
      </c>
      <c r="NMG49" s="612" t="s">
        <v>283</v>
      </c>
      <c r="NMH49" s="612" t="s">
        <v>326</v>
      </c>
      <c r="NMI49" s="612" t="s">
        <v>283</v>
      </c>
      <c r="NMJ49" s="612" t="s">
        <v>326</v>
      </c>
      <c r="NMK49" s="612" t="s">
        <v>283</v>
      </c>
      <c r="NML49" s="612" t="s">
        <v>326</v>
      </c>
      <c r="NMM49" s="612" t="s">
        <v>283</v>
      </c>
      <c r="NMN49" s="612" t="s">
        <v>326</v>
      </c>
      <c r="NMO49" s="612" t="s">
        <v>283</v>
      </c>
      <c r="NMP49" s="612" t="s">
        <v>326</v>
      </c>
      <c r="NMQ49" s="612" t="s">
        <v>283</v>
      </c>
      <c r="NMR49" s="612" t="s">
        <v>326</v>
      </c>
      <c r="NMS49" s="612" t="s">
        <v>283</v>
      </c>
      <c r="NMT49" s="612" t="s">
        <v>326</v>
      </c>
      <c r="NMU49" s="612" t="s">
        <v>283</v>
      </c>
      <c r="NMV49" s="612" t="s">
        <v>326</v>
      </c>
      <c r="NMW49" s="612" t="s">
        <v>283</v>
      </c>
      <c r="NMX49" s="612" t="s">
        <v>326</v>
      </c>
      <c r="NMY49" s="612" t="s">
        <v>283</v>
      </c>
      <c r="NMZ49" s="612" t="s">
        <v>326</v>
      </c>
      <c r="NNA49" s="612" t="s">
        <v>283</v>
      </c>
      <c r="NNB49" s="612" t="s">
        <v>326</v>
      </c>
      <c r="NNC49" s="612" t="s">
        <v>283</v>
      </c>
      <c r="NND49" s="612" t="s">
        <v>326</v>
      </c>
      <c r="NNE49" s="612" t="s">
        <v>283</v>
      </c>
      <c r="NNF49" s="612" t="s">
        <v>326</v>
      </c>
      <c r="NNG49" s="612" t="s">
        <v>283</v>
      </c>
      <c r="NNH49" s="612" t="s">
        <v>326</v>
      </c>
      <c r="NNI49" s="612" t="s">
        <v>283</v>
      </c>
      <c r="NNJ49" s="612" t="s">
        <v>326</v>
      </c>
      <c r="NNK49" s="612" t="s">
        <v>283</v>
      </c>
      <c r="NNL49" s="612" t="s">
        <v>326</v>
      </c>
      <c r="NNM49" s="612" t="s">
        <v>283</v>
      </c>
      <c r="NNN49" s="612" t="s">
        <v>326</v>
      </c>
      <c r="NNO49" s="612" t="s">
        <v>283</v>
      </c>
      <c r="NNP49" s="612" t="s">
        <v>326</v>
      </c>
      <c r="NNQ49" s="612" t="s">
        <v>283</v>
      </c>
      <c r="NNR49" s="612" t="s">
        <v>326</v>
      </c>
      <c r="NNS49" s="612" t="s">
        <v>283</v>
      </c>
      <c r="NNT49" s="612" t="s">
        <v>326</v>
      </c>
      <c r="NNU49" s="612" t="s">
        <v>283</v>
      </c>
      <c r="NNV49" s="612" t="s">
        <v>326</v>
      </c>
      <c r="NNW49" s="612" t="s">
        <v>283</v>
      </c>
      <c r="NNX49" s="612" t="s">
        <v>326</v>
      </c>
      <c r="NNY49" s="612" t="s">
        <v>283</v>
      </c>
      <c r="NNZ49" s="612" t="s">
        <v>326</v>
      </c>
      <c r="NOA49" s="612" t="s">
        <v>283</v>
      </c>
      <c r="NOB49" s="612" t="s">
        <v>326</v>
      </c>
      <c r="NOC49" s="612" t="s">
        <v>283</v>
      </c>
      <c r="NOD49" s="612" t="s">
        <v>326</v>
      </c>
      <c r="NOE49" s="612" t="s">
        <v>283</v>
      </c>
      <c r="NOF49" s="612" t="s">
        <v>326</v>
      </c>
      <c r="NOG49" s="612" t="s">
        <v>283</v>
      </c>
      <c r="NOH49" s="612" t="s">
        <v>326</v>
      </c>
      <c r="NOI49" s="612" t="s">
        <v>283</v>
      </c>
      <c r="NOJ49" s="612" t="s">
        <v>326</v>
      </c>
      <c r="NOK49" s="612" t="s">
        <v>283</v>
      </c>
      <c r="NOL49" s="612" t="s">
        <v>326</v>
      </c>
      <c r="NOM49" s="612" t="s">
        <v>283</v>
      </c>
      <c r="NON49" s="612" t="s">
        <v>326</v>
      </c>
      <c r="NOO49" s="612" t="s">
        <v>283</v>
      </c>
      <c r="NOP49" s="612" t="s">
        <v>326</v>
      </c>
      <c r="NOQ49" s="612" t="s">
        <v>283</v>
      </c>
      <c r="NOR49" s="612" t="s">
        <v>326</v>
      </c>
      <c r="NOS49" s="612" t="s">
        <v>283</v>
      </c>
      <c r="NOT49" s="612" t="s">
        <v>326</v>
      </c>
      <c r="NOU49" s="612" t="s">
        <v>283</v>
      </c>
      <c r="NOV49" s="612" t="s">
        <v>326</v>
      </c>
      <c r="NOW49" s="612" t="s">
        <v>283</v>
      </c>
      <c r="NOX49" s="612" t="s">
        <v>326</v>
      </c>
      <c r="NOY49" s="612" t="s">
        <v>283</v>
      </c>
      <c r="NOZ49" s="612" t="s">
        <v>326</v>
      </c>
      <c r="NPA49" s="612" t="s">
        <v>283</v>
      </c>
      <c r="NPB49" s="612" t="s">
        <v>326</v>
      </c>
      <c r="NPC49" s="612" t="s">
        <v>283</v>
      </c>
      <c r="NPD49" s="612" t="s">
        <v>326</v>
      </c>
      <c r="NPE49" s="612" t="s">
        <v>283</v>
      </c>
      <c r="NPF49" s="612" t="s">
        <v>326</v>
      </c>
      <c r="NPG49" s="612" t="s">
        <v>283</v>
      </c>
      <c r="NPH49" s="612" t="s">
        <v>326</v>
      </c>
      <c r="NPI49" s="612" t="s">
        <v>283</v>
      </c>
      <c r="NPJ49" s="612" t="s">
        <v>326</v>
      </c>
      <c r="NPK49" s="612" t="s">
        <v>283</v>
      </c>
      <c r="NPL49" s="612" t="s">
        <v>326</v>
      </c>
      <c r="NPM49" s="612" t="s">
        <v>283</v>
      </c>
      <c r="NPN49" s="612" t="s">
        <v>326</v>
      </c>
      <c r="NPO49" s="612" t="s">
        <v>283</v>
      </c>
      <c r="NPP49" s="612" t="s">
        <v>326</v>
      </c>
      <c r="NPQ49" s="612" t="s">
        <v>283</v>
      </c>
      <c r="NPR49" s="612" t="s">
        <v>326</v>
      </c>
      <c r="NPS49" s="612" t="s">
        <v>283</v>
      </c>
      <c r="NPT49" s="612" t="s">
        <v>326</v>
      </c>
      <c r="NPU49" s="612" t="s">
        <v>283</v>
      </c>
      <c r="NPV49" s="612" t="s">
        <v>326</v>
      </c>
      <c r="NPW49" s="612" t="s">
        <v>283</v>
      </c>
      <c r="NPX49" s="612" t="s">
        <v>326</v>
      </c>
      <c r="NPY49" s="612" t="s">
        <v>283</v>
      </c>
      <c r="NPZ49" s="612" t="s">
        <v>326</v>
      </c>
      <c r="NQA49" s="612" t="s">
        <v>283</v>
      </c>
      <c r="NQB49" s="612" t="s">
        <v>326</v>
      </c>
      <c r="NQC49" s="612" t="s">
        <v>283</v>
      </c>
      <c r="NQD49" s="612" t="s">
        <v>326</v>
      </c>
      <c r="NQE49" s="612" t="s">
        <v>283</v>
      </c>
      <c r="NQF49" s="612" t="s">
        <v>326</v>
      </c>
      <c r="NQG49" s="612" t="s">
        <v>283</v>
      </c>
      <c r="NQH49" s="612" t="s">
        <v>326</v>
      </c>
      <c r="NQI49" s="612" t="s">
        <v>283</v>
      </c>
      <c r="NQJ49" s="612" t="s">
        <v>326</v>
      </c>
      <c r="NQK49" s="612" t="s">
        <v>283</v>
      </c>
      <c r="NQL49" s="612" t="s">
        <v>326</v>
      </c>
      <c r="NQM49" s="612" t="s">
        <v>283</v>
      </c>
      <c r="NQN49" s="612" t="s">
        <v>326</v>
      </c>
      <c r="NQO49" s="612" t="s">
        <v>283</v>
      </c>
      <c r="NQP49" s="612" t="s">
        <v>326</v>
      </c>
      <c r="NQQ49" s="612" t="s">
        <v>283</v>
      </c>
      <c r="NQR49" s="612" t="s">
        <v>326</v>
      </c>
      <c r="NQS49" s="612" t="s">
        <v>283</v>
      </c>
      <c r="NQT49" s="612" t="s">
        <v>326</v>
      </c>
      <c r="NQU49" s="612" t="s">
        <v>283</v>
      </c>
      <c r="NQV49" s="612" t="s">
        <v>326</v>
      </c>
      <c r="NQW49" s="612" t="s">
        <v>283</v>
      </c>
      <c r="NQX49" s="612" t="s">
        <v>326</v>
      </c>
      <c r="NQY49" s="612" t="s">
        <v>283</v>
      </c>
      <c r="NQZ49" s="612" t="s">
        <v>326</v>
      </c>
      <c r="NRA49" s="612" t="s">
        <v>283</v>
      </c>
      <c r="NRB49" s="612" t="s">
        <v>326</v>
      </c>
      <c r="NRC49" s="612" t="s">
        <v>283</v>
      </c>
      <c r="NRD49" s="612" t="s">
        <v>326</v>
      </c>
      <c r="NRE49" s="612" t="s">
        <v>283</v>
      </c>
      <c r="NRF49" s="612" t="s">
        <v>326</v>
      </c>
      <c r="NRG49" s="612" t="s">
        <v>283</v>
      </c>
      <c r="NRH49" s="612" t="s">
        <v>326</v>
      </c>
      <c r="NRI49" s="612" t="s">
        <v>283</v>
      </c>
      <c r="NRJ49" s="612" t="s">
        <v>326</v>
      </c>
      <c r="NRK49" s="612" t="s">
        <v>283</v>
      </c>
      <c r="NRL49" s="612" t="s">
        <v>326</v>
      </c>
      <c r="NRM49" s="612" t="s">
        <v>283</v>
      </c>
      <c r="NRN49" s="612" t="s">
        <v>326</v>
      </c>
      <c r="NRO49" s="612" t="s">
        <v>283</v>
      </c>
      <c r="NRP49" s="612" t="s">
        <v>326</v>
      </c>
      <c r="NRQ49" s="612" t="s">
        <v>283</v>
      </c>
      <c r="NRR49" s="612" t="s">
        <v>326</v>
      </c>
      <c r="NRS49" s="612" t="s">
        <v>283</v>
      </c>
      <c r="NRT49" s="612" t="s">
        <v>326</v>
      </c>
      <c r="NRU49" s="612" t="s">
        <v>283</v>
      </c>
      <c r="NRV49" s="612" t="s">
        <v>326</v>
      </c>
      <c r="NRW49" s="612" t="s">
        <v>283</v>
      </c>
      <c r="NRX49" s="612" t="s">
        <v>326</v>
      </c>
      <c r="NRY49" s="612" t="s">
        <v>283</v>
      </c>
      <c r="NRZ49" s="612" t="s">
        <v>326</v>
      </c>
      <c r="NSA49" s="612" t="s">
        <v>283</v>
      </c>
      <c r="NSB49" s="612" t="s">
        <v>326</v>
      </c>
      <c r="NSC49" s="612" t="s">
        <v>283</v>
      </c>
      <c r="NSD49" s="612" t="s">
        <v>326</v>
      </c>
      <c r="NSE49" s="612" t="s">
        <v>283</v>
      </c>
      <c r="NSF49" s="612" t="s">
        <v>326</v>
      </c>
      <c r="NSG49" s="612" t="s">
        <v>283</v>
      </c>
      <c r="NSH49" s="612" t="s">
        <v>326</v>
      </c>
      <c r="NSI49" s="612" t="s">
        <v>283</v>
      </c>
      <c r="NSJ49" s="612" t="s">
        <v>326</v>
      </c>
      <c r="NSK49" s="612" t="s">
        <v>283</v>
      </c>
      <c r="NSL49" s="612" t="s">
        <v>326</v>
      </c>
      <c r="NSM49" s="612" t="s">
        <v>283</v>
      </c>
      <c r="NSN49" s="612" t="s">
        <v>326</v>
      </c>
      <c r="NSO49" s="612" t="s">
        <v>283</v>
      </c>
      <c r="NSP49" s="612" t="s">
        <v>326</v>
      </c>
      <c r="NSQ49" s="612" t="s">
        <v>283</v>
      </c>
      <c r="NSR49" s="612" t="s">
        <v>326</v>
      </c>
      <c r="NSS49" s="612" t="s">
        <v>283</v>
      </c>
      <c r="NST49" s="612" t="s">
        <v>326</v>
      </c>
      <c r="NSU49" s="612" t="s">
        <v>283</v>
      </c>
      <c r="NSV49" s="612" t="s">
        <v>326</v>
      </c>
      <c r="NSW49" s="612" t="s">
        <v>283</v>
      </c>
      <c r="NSX49" s="612" t="s">
        <v>326</v>
      </c>
      <c r="NSY49" s="612" t="s">
        <v>283</v>
      </c>
      <c r="NSZ49" s="612" t="s">
        <v>326</v>
      </c>
      <c r="NTA49" s="612" t="s">
        <v>283</v>
      </c>
      <c r="NTB49" s="612" t="s">
        <v>326</v>
      </c>
      <c r="NTC49" s="612" t="s">
        <v>283</v>
      </c>
      <c r="NTD49" s="612" t="s">
        <v>326</v>
      </c>
      <c r="NTE49" s="612" t="s">
        <v>283</v>
      </c>
      <c r="NTF49" s="612" t="s">
        <v>326</v>
      </c>
      <c r="NTG49" s="612" t="s">
        <v>283</v>
      </c>
      <c r="NTH49" s="612" t="s">
        <v>326</v>
      </c>
      <c r="NTI49" s="612" t="s">
        <v>283</v>
      </c>
      <c r="NTJ49" s="612" t="s">
        <v>326</v>
      </c>
      <c r="NTK49" s="612" t="s">
        <v>283</v>
      </c>
      <c r="NTL49" s="612" t="s">
        <v>326</v>
      </c>
      <c r="NTM49" s="612" t="s">
        <v>283</v>
      </c>
      <c r="NTN49" s="612" t="s">
        <v>326</v>
      </c>
      <c r="NTO49" s="612" t="s">
        <v>283</v>
      </c>
      <c r="NTP49" s="612" t="s">
        <v>326</v>
      </c>
      <c r="NTQ49" s="612" t="s">
        <v>283</v>
      </c>
      <c r="NTR49" s="612" t="s">
        <v>326</v>
      </c>
      <c r="NTS49" s="612" t="s">
        <v>283</v>
      </c>
      <c r="NTT49" s="612" t="s">
        <v>326</v>
      </c>
      <c r="NTU49" s="612" t="s">
        <v>283</v>
      </c>
      <c r="NTV49" s="612" t="s">
        <v>326</v>
      </c>
      <c r="NTW49" s="612" t="s">
        <v>283</v>
      </c>
      <c r="NTX49" s="612" t="s">
        <v>326</v>
      </c>
      <c r="NTY49" s="612" t="s">
        <v>283</v>
      </c>
      <c r="NTZ49" s="612" t="s">
        <v>326</v>
      </c>
      <c r="NUA49" s="612" t="s">
        <v>283</v>
      </c>
      <c r="NUB49" s="612" t="s">
        <v>326</v>
      </c>
      <c r="NUC49" s="612" t="s">
        <v>283</v>
      </c>
      <c r="NUD49" s="612" t="s">
        <v>326</v>
      </c>
      <c r="NUE49" s="612" t="s">
        <v>283</v>
      </c>
      <c r="NUF49" s="612" t="s">
        <v>326</v>
      </c>
      <c r="NUG49" s="612" t="s">
        <v>283</v>
      </c>
      <c r="NUH49" s="612" t="s">
        <v>326</v>
      </c>
      <c r="NUI49" s="612" t="s">
        <v>283</v>
      </c>
      <c r="NUJ49" s="612" t="s">
        <v>326</v>
      </c>
      <c r="NUK49" s="612" t="s">
        <v>283</v>
      </c>
      <c r="NUL49" s="612" t="s">
        <v>326</v>
      </c>
      <c r="NUM49" s="612" t="s">
        <v>283</v>
      </c>
      <c r="NUN49" s="612" t="s">
        <v>326</v>
      </c>
      <c r="NUO49" s="612" t="s">
        <v>283</v>
      </c>
      <c r="NUP49" s="612" t="s">
        <v>326</v>
      </c>
      <c r="NUQ49" s="612" t="s">
        <v>283</v>
      </c>
      <c r="NUR49" s="612" t="s">
        <v>326</v>
      </c>
      <c r="NUS49" s="612" t="s">
        <v>283</v>
      </c>
      <c r="NUT49" s="612" t="s">
        <v>326</v>
      </c>
      <c r="NUU49" s="612" t="s">
        <v>283</v>
      </c>
      <c r="NUV49" s="612" t="s">
        <v>326</v>
      </c>
      <c r="NUW49" s="612" t="s">
        <v>283</v>
      </c>
      <c r="NUX49" s="612" t="s">
        <v>326</v>
      </c>
      <c r="NUY49" s="612" t="s">
        <v>283</v>
      </c>
      <c r="NUZ49" s="612" t="s">
        <v>326</v>
      </c>
      <c r="NVA49" s="612" t="s">
        <v>283</v>
      </c>
      <c r="NVB49" s="612" t="s">
        <v>326</v>
      </c>
      <c r="NVC49" s="612" t="s">
        <v>283</v>
      </c>
      <c r="NVD49" s="612" t="s">
        <v>326</v>
      </c>
      <c r="NVE49" s="612" t="s">
        <v>283</v>
      </c>
      <c r="NVF49" s="612" t="s">
        <v>326</v>
      </c>
      <c r="NVG49" s="612" t="s">
        <v>283</v>
      </c>
      <c r="NVH49" s="612" t="s">
        <v>326</v>
      </c>
      <c r="NVI49" s="612" t="s">
        <v>283</v>
      </c>
      <c r="NVJ49" s="612" t="s">
        <v>326</v>
      </c>
      <c r="NVK49" s="612" t="s">
        <v>283</v>
      </c>
      <c r="NVL49" s="612" t="s">
        <v>326</v>
      </c>
      <c r="NVM49" s="612" t="s">
        <v>283</v>
      </c>
      <c r="NVN49" s="612" t="s">
        <v>326</v>
      </c>
      <c r="NVO49" s="612" t="s">
        <v>283</v>
      </c>
      <c r="NVP49" s="612" t="s">
        <v>326</v>
      </c>
      <c r="NVQ49" s="612" t="s">
        <v>283</v>
      </c>
      <c r="NVR49" s="612" t="s">
        <v>326</v>
      </c>
      <c r="NVS49" s="612" t="s">
        <v>283</v>
      </c>
      <c r="NVT49" s="612" t="s">
        <v>326</v>
      </c>
      <c r="NVU49" s="612" t="s">
        <v>283</v>
      </c>
      <c r="NVV49" s="612" t="s">
        <v>326</v>
      </c>
      <c r="NVW49" s="612" t="s">
        <v>283</v>
      </c>
      <c r="NVX49" s="612" t="s">
        <v>326</v>
      </c>
      <c r="NVY49" s="612" t="s">
        <v>283</v>
      </c>
      <c r="NVZ49" s="612" t="s">
        <v>326</v>
      </c>
      <c r="NWA49" s="612" t="s">
        <v>283</v>
      </c>
      <c r="NWB49" s="612" t="s">
        <v>326</v>
      </c>
      <c r="NWC49" s="612" t="s">
        <v>283</v>
      </c>
      <c r="NWD49" s="612" t="s">
        <v>326</v>
      </c>
      <c r="NWE49" s="612" t="s">
        <v>283</v>
      </c>
      <c r="NWF49" s="612" t="s">
        <v>326</v>
      </c>
      <c r="NWG49" s="612" t="s">
        <v>283</v>
      </c>
      <c r="NWH49" s="612" t="s">
        <v>326</v>
      </c>
      <c r="NWI49" s="612" t="s">
        <v>283</v>
      </c>
      <c r="NWJ49" s="612" t="s">
        <v>326</v>
      </c>
      <c r="NWK49" s="612" t="s">
        <v>283</v>
      </c>
      <c r="NWL49" s="612" t="s">
        <v>326</v>
      </c>
      <c r="NWM49" s="612" t="s">
        <v>283</v>
      </c>
      <c r="NWN49" s="612" t="s">
        <v>326</v>
      </c>
      <c r="NWO49" s="612" t="s">
        <v>283</v>
      </c>
      <c r="NWP49" s="612" t="s">
        <v>326</v>
      </c>
      <c r="NWQ49" s="612" t="s">
        <v>283</v>
      </c>
      <c r="NWR49" s="612" t="s">
        <v>326</v>
      </c>
      <c r="NWS49" s="612" t="s">
        <v>283</v>
      </c>
      <c r="NWT49" s="612" t="s">
        <v>326</v>
      </c>
      <c r="NWU49" s="612" t="s">
        <v>283</v>
      </c>
      <c r="NWV49" s="612" t="s">
        <v>326</v>
      </c>
      <c r="NWW49" s="612" t="s">
        <v>283</v>
      </c>
      <c r="NWX49" s="612" t="s">
        <v>326</v>
      </c>
      <c r="NWY49" s="612" t="s">
        <v>283</v>
      </c>
      <c r="NWZ49" s="612" t="s">
        <v>326</v>
      </c>
      <c r="NXA49" s="612" t="s">
        <v>283</v>
      </c>
      <c r="NXB49" s="612" t="s">
        <v>326</v>
      </c>
      <c r="NXC49" s="612" t="s">
        <v>283</v>
      </c>
      <c r="NXD49" s="612" t="s">
        <v>326</v>
      </c>
      <c r="NXE49" s="612" t="s">
        <v>283</v>
      </c>
      <c r="NXF49" s="612" t="s">
        <v>326</v>
      </c>
      <c r="NXG49" s="612" t="s">
        <v>283</v>
      </c>
      <c r="NXH49" s="612" t="s">
        <v>326</v>
      </c>
      <c r="NXI49" s="612" t="s">
        <v>283</v>
      </c>
      <c r="NXJ49" s="612" t="s">
        <v>326</v>
      </c>
      <c r="NXK49" s="612" t="s">
        <v>283</v>
      </c>
      <c r="NXL49" s="612" t="s">
        <v>326</v>
      </c>
      <c r="NXM49" s="612" t="s">
        <v>283</v>
      </c>
      <c r="NXN49" s="612" t="s">
        <v>326</v>
      </c>
      <c r="NXO49" s="612" t="s">
        <v>283</v>
      </c>
      <c r="NXP49" s="612" t="s">
        <v>326</v>
      </c>
      <c r="NXQ49" s="612" t="s">
        <v>283</v>
      </c>
      <c r="NXR49" s="612" t="s">
        <v>326</v>
      </c>
      <c r="NXS49" s="612" t="s">
        <v>283</v>
      </c>
      <c r="NXT49" s="612" t="s">
        <v>326</v>
      </c>
      <c r="NXU49" s="612" t="s">
        <v>283</v>
      </c>
      <c r="NXV49" s="612" t="s">
        <v>326</v>
      </c>
      <c r="NXW49" s="612" t="s">
        <v>283</v>
      </c>
      <c r="NXX49" s="612" t="s">
        <v>326</v>
      </c>
      <c r="NXY49" s="612" t="s">
        <v>283</v>
      </c>
      <c r="NXZ49" s="612" t="s">
        <v>326</v>
      </c>
      <c r="NYA49" s="612" t="s">
        <v>283</v>
      </c>
      <c r="NYB49" s="612" t="s">
        <v>326</v>
      </c>
      <c r="NYC49" s="612" t="s">
        <v>283</v>
      </c>
      <c r="NYD49" s="612" t="s">
        <v>326</v>
      </c>
      <c r="NYE49" s="612" t="s">
        <v>283</v>
      </c>
      <c r="NYF49" s="612" t="s">
        <v>326</v>
      </c>
      <c r="NYG49" s="612" t="s">
        <v>283</v>
      </c>
      <c r="NYH49" s="612" t="s">
        <v>326</v>
      </c>
      <c r="NYI49" s="612" t="s">
        <v>283</v>
      </c>
      <c r="NYJ49" s="612" t="s">
        <v>326</v>
      </c>
      <c r="NYK49" s="612" t="s">
        <v>283</v>
      </c>
      <c r="NYL49" s="612" t="s">
        <v>326</v>
      </c>
      <c r="NYM49" s="612" t="s">
        <v>283</v>
      </c>
      <c r="NYN49" s="612" t="s">
        <v>326</v>
      </c>
      <c r="NYO49" s="612" t="s">
        <v>283</v>
      </c>
      <c r="NYP49" s="612" t="s">
        <v>326</v>
      </c>
      <c r="NYQ49" s="612" t="s">
        <v>283</v>
      </c>
      <c r="NYR49" s="612" t="s">
        <v>326</v>
      </c>
      <c r="NYS49" s="612" t="s">
        <v>283</v>
      </c>
      <c r="NYT49" s="612" t="s">
        <v>326</v>
      </c>
      <c r="NYU49" s="612" t="s">
        <v>283</v>
      </c>
      <c r="NYV49" s="612" t="s">
        <v>326</v>
      </c>
      <c r="NYW49" s="612" t="s">
        <v>283</v>
      </c>
      <c r="NYX49" s="612" t="s">
        <v>326</v>
      </c>
      <c r="NYY49" s="612" t="s">
        <v>283</v>
      </c>
      <c r="NYZ49" s="612" t="s">
        <v>326</v>
      </c>
      <c r="NZA49" s="612" t="s">
        <v>283</v>
      </c>
      <c r="NZB49" s="612" t="s">
        <v>326</v>
      </c>
      <c r="NZC49" s="612" t="s">
        <v>283</v>
      </c>
      <c r="NZD49" s="612" t="s">
        <v>326</v>
      </c>
      <c r="NZE49" s="612" t="s">
        <v>283</v>
      </c>
      <c r="NZF49" s="612" t="s">
        <v>326</v>
      </c>
      <c r="NZG49" s="612" t="s">
        <v>283</v>
      </c>
      <c r="NZH49" s="612" t="s">
        <v>326</v>
      </c>
      <c r="NZI49" s="612" t="s">
        <v>283</v>
      </c>
      <c r="NZJ49" s="612" t="s">
        <v>326</v>
      </c>
      <c r="NZK49" s="612" t="s">
        <v>283</v>
      </c>
      <c r="NZL49" s="612" t="s">
        <v>326</v>
      </c>
      <c r="NZM49" s="612" t="s">
        <v>283</v>
      </c>
      <c r="NZN49" s="612" t="s">
        <v>326</v>
      </c>
      <c r="NZO49" s="612" t="s">
        <v>283</v>
      </c>
      <c r="NZP49" s="612" t="s">
        <v>326</v>
      </c>
      <c r="NZQ49" s="612" t="s">
        <v>283</v>
      </c>
      <c r="NZR49" s="612" t="s">
        <v>326</v>
      </c>
      <c r="NZS49" s="612" t="s">
        <v>283</v>
      </c>
      <c r="NZT49" s="612" t="s">
        <v>326</v>
      </c>
      <c r="NZU49" s="612" t="s">
        <v>283</v>
      </c>
      <c r="NZV49" s="612" t="s">
        <v>326</v>
      </c>
      <c r="NZW49" s="612" t="s">
        <v>283</v>
      </c>
      <c r="NZX49" s="612" t="s">
        <v>326</v>
      </c>
      <c r="NZY49" s="612" t="s">
        <v>283</v>
      </c>
      <c r="NZZ49" s="612" t="s">
        <v>326</v>
      </c>
      <c r="OAA49" s="612" t="s">
        <v>283</v>
      </c>
      <c r="OAB49" s="612" t="s">
        <v>326</v>
      </c>
      <c r="OAC49" s="612" t="s">
        <v>283</v>
      </c>
      <c r="OAD49" s="612" t="s">
        <v>326</v>
      </c>
      <c r="OAE49" s="612" t="s">
        <v>283</v>
      </c>
      <c r="OAF49" s="612" t="s">
        <v>326</v>
      </c>
      <c r="OAG49" s="612" t="s">
        <v>283</v>
      </c>
      <c r="OAH49" s="612" t="s">
        <v>326</v>
      </c>
      <c r="OAI49" s="612" t="s">
        <v>283</v>
      </c>
      <c r="OAJ49" s="612" t="s">
        <v>326</v>
      </c>
      <c r="OAK49" s="612" t="s">
        <v>283</v>
      </c>
      <c r="OAL49" s="612" t="s">
        <v>326</v>
      </c>
      <c r="OAM49" s="612" t="s">
        <v>283</v>
      </c>
      <c r="OAN49" s="612" t="s">
        <v>326</v>
      </c>
      <c r="OAO49" s="612" t="s">
        <v>283</v>
      </c>
      <c r="OAP49" s="612" t="s">
        <v>326</v>
      </c>
      <c r="OAQ49" s="612" t="s">
        <v>283</v>
      </c>
      <c r="OAR49" s="612" t="s">
        <v>326</v>
      </c>
      <c r="OAS49" s="612" t="s">
        <v>283</v>
      </c>
      <c r="OAT49" s="612" t="s">
        <v>326</v>
      </c>
      <c r="OAU49" s="612" t="s">
        <v>283</v>
      </c>
      <c r="OAV49" s="612" t="s">
        <v>326</v>
      </c>
      <c r="OAW49" s="612" t="s">
        <v>283</v>
      </c>
      <c r="OAX49" s="612" t="s">
        <v>326</v>
      </c>
      <c r="OAY49" s="612" t="s">
        <v>283</v>
      </c>
      <c r="OAZ49" s="612" t="s">
        <v>326</v>
      </c>
      <c r="OBA49" s="612" t="s">
        <v>283</v>
      </c>
      <c r="OBB49" s="612" t="s">
        <v>326</v>
      </c>
      <c r="OBC49" s="612" t="s">
        <v>283</v>
      </c>
      <c r="OBD49" s="612" t="s">
        <v>326</v>
      </c>
      <c r="OBE49" s="612" t="s">
        <v>283</v>
      </c>
      <c r="OBF49" s="612" t="s">
        <v>326</v>
      </c>
      <c r="OBG49" s="612" t="s">
        <v>283</v>
      </c>
      <c r="OBH49" s="612" t="s">
        <v>326</v>
      </c>
      <c r="OBI49" s="612" t="s">
        <v>283</v>
      </c>
      <c r="OBJ49" s="612" t="s">
        <v>326</v>
      </c>
      <c r="OBK49" s="612" t="s">
        <v>283</v>
      </c>
      <c r="OBL49" s="612" t="s">
        <v>326</v>
      </c>
      <c r="OBM49" s="612" t="s">
        <v>283</v>
      </c>
      <c r="OBN49" s="612" t="s">
        <v>326</v>
      </c>
      <c r="OBO49" s="612" t="s">
        <v>283</v>
      </c>
      <c r="OBP49" s="612" t="s">
        <v>326</v>
      </c>
      <c r="OBQ49" s="612" t="s">
        <v>283</v>
      </c>
      <c r="OBR49" s="612" t="s">
        <v>326</v>
      </c>
      <c r="OBS49" s="612" t="s">
        <v>283</v>
      </c>
      <c r="OBT49" s="612" t="s">
        <v>326</v>
      </c>
      <c r="OBU49" s="612" t="s">
        <v>283</v>
      </c>
      <c r="OBV49" s="612" t="s">
        <v>326</v>
      </c>
      <c r="OBW49" s="612" t="s">
        <v>283</v>
      </c>
      <c r="OBX49" s="612" t="s">
        <v>326</v>
      </c>
      <c r="OBY49" s="612" t="s">
        <v>283</v>
      </c>
      <c r="OBZ49" s="612" t="s">
        <v>326</v>
      </c>
      <c r="OCA49" s="612" t="s">
        <v>283</v>
      </c>
      <c r="OCB49" s="612" t="s">
        <v>326</v>
      </c>
      <c r="OCC49" s="612" t="s">
        <v>283</v>
      </c>
      <c r="OCD49" s="612" t="s">
        <v>326</v>
      </c>
      <c r="OCE49" s="612" t="s">
        <v>283</v>
      </c>
      <c r="OCF49" s="612" t="s">
        <v>326</v>
      </c>
      <c r="OCG49" s="612" t="s">
        <v>283</v>
      </c>
      <c r="OCH49" s="612" t="s">
        <v>326</v>
      </c>
      <c r="OCI49" s="612" t="s">
        <v>283</v>
      </c>
      <c r="OCJ49" s="612" t="s">
        <v>326</v>
      </c>
      <c r="OCK49" s="612" t="s">
        <v>283</v>
      </c>
      <c r="OCL49" s="612" t="s">
        <v>326</v>
      </c>
      <c r="OCM49" s="612" t="s">
        <v>283</v>
      </c>
      <c r="OCN49" s="612" t="s">
        <v>326</v>
      </c>
      <c r="OCO49" s="612" t="s">
        <v>283</v>
      </c>
      <c r="OCP49" s="612" t="s">
        <v>326</v>
      </c>
      <c r="OCQ49" s="612" t="s">
        <v>283</v>
      </c>
      <c r="OCR49" s="612" t="s">
        <v>326</v>
      </c>
      <c r="OCS49" s="612" t="s">
        <v>283</v>
      </c>
      <c r="OCT49" s="612" t="s">
        <v>326</v>
      </c>
      <c r="OCU49" s="612" t="s">
        <v>283</v>
      </c>
      <c r="OCV49" s="612" t="s">
        <v>326</v>
      </c>
      <c r="OCW49" s="612" t="s">
        <v>283</v>
      </c>
      <c r="OCX49" s="612" t="s">
        <v>326</v>
      </c>
      <c r="OCY49" s="612" t="s">
        <v>283</v>
      </c>
      <c r="OCZ49" s="612" t="s">
        <v>326</v>
      </c>
      <c r="ODA49" s="612" t="s">
        <v>283</v>
      </c>
      <c r="ODB49" s="612" t="s">
        <v>326</v>
      </c>
      <c r="ODC49" s="612" t="s">
        <v>283</v>
      </c>
      <c r="ODD49" s="612" t="s">
        <v>326</v>
      </c>
      <c r="ODE49" s="612" t="s">
        <v>283</v>
      </c>
      <c r="ODF49" s="612" t="s">
        <v>326</v>
      </c>
      <c r="ODG49" s="612" t="s">
        <v>283</v>
      </c>
      <c r="ODH49" s="612" t="s">
        <v>326</v>
      </c>
      <c r="ODI49" s="612" t="s">
        <v>283</v>
      </c>
      <c r="ODJ49" s="612" t="s">
        <v>326</v>
      </c>
      <c r="ODK49" s="612" t="s">
        <v>283</v>
      </c>
      <c r="ODL49" s="612" t="s">
        <v>326</v>
      </c>
      <c r="ODM49" s="612" t="s">
        <v>283</v>
      </c>
      <c r="ODN49" s="612" t="s">
        <v>326</v>
      </c>
      <c r="ODO49" s="612" t="s">
        <v>283</v>
      </c>
      <c r="ODP49" s="612" t="s">
        <v>326</v>
      </c>
      <c r="ODQ49" s="612" t="s">
        <v>283</v>
      </c>
      <c r="ODR49" s="612" t="s">
        <v>326</v>
      </c>
      <c r="ODS49" s="612" t="s">
        <v>283</v>
      </c>
      <c r="ODT49" s="612" t="s">
        <v>326</v>
      </c>
      <c r="ODU49" s="612" t="s">
        <v>283</v>
      </c>
      <c r="ODV49" s="612" t="s">
        <v>326</v>
      </c>
      <c r="ODW49" s="612" t="s">
        <v>283</v>
      </c>
      <c r="ODX49" s="612" t="s">
        <v>326</v>
      </c>
      <c r="ODY49" s="612" t="s">
        <v>283</v>
      </c>
      <c r="ODZ49" s="612" t="s">
        <v>326</v>
      </c>
      <c r="OEA49" s="612" t="s">
        <v>283</v>
      </c>
      <c r="OEB49" s="612" t="s">
        <v>326</v>
      </c>
      <c r="OEC49" s="612" t="s">
        <v>283</v>
      </c>
      <c r="OED49" s="612" t="s">
        <v>326</v>
      </c>
      <c r="OEE49" s="612" t="s">
        <v>283</v>
      </c>
      <c r="OEF49" s="612" t="s">
        <v>326</v>
      </c>
      <c r="OEG49" s="612" t="s">
        <v>283</v>
      </c>
      <c r="OEH49" s="612" t="s">
        <v>326</v>
      </c>
      <c r="OEI49" s="612" t="s">
        <v>283</v>
      </c>
      <c r="OEJ49" s="612" t="s">
        <v>326</v>
      </c>
      <c r="OEK49" s="612" t="s">
        <v>283</v>
      </c>
      <c r="OEL49" s="612" t="s">
        <v>326</v>
      </c>
      <c r="OEM49" s="612" t="s">
        <v>283</v>
      </c>
      <c r="OEN49" s="612" t="s">
        <v>326</v>
      </c>
      <c r="OEO49" s="612" t="s">
        <v>283</v>
      </c>
      <c r="OEP49" s="612" t="s">
        <v>326</v>
      </c>
      <c r="OEQ49" s="612" t="s">
        <v>283</v>
      </c>
      <c r="OER49" s="612" t="s">
        <v>326</v>
      </c>
      <c r="OES49" s="612" t="s">
        <v>283</v>
      </c>
      <c r="OET49" s="612" t="s">
        <v>326</v>
      </c>
      <c r="OEU49" s="612" t="s">
        <v>283</v>
      </c>
      <c r="OEV49" s="612" t="s">
        <v>326</v>
      </c>
      <c r="OEW49" s="612" t="s">
        <v>283</v>
      </c>
      <c r="OEX49" s="612" t="s">
        <v>326</v>
      </c>
      <c r="OEY49" s="612" t="s">
        <v>283</v>
      </c>
      <c r="OEZ49" s="612" t="s">
        <v>326</v>
      </c>
      <c r="OFA49" s="612" t="s">
        <v>283</v>
      </c>
      <c r="OFB49" s="612" t="s">
        <v>326</v>
      </c>
      <c r="OFC49" s="612" t="s">
        <v>283</v>
      </c>
      <c r="OFD49" s="612" t="s">
        <v>326</v>
      </c>
      <c r="OFE49" s="612" t="s">
        <v>283</v>
      </c>
      <c r="OFF49" s="612" t="s">
        <v>326</v>
      </c>
      <c r="OFG49" s="612" t="s">
        <v>283</v>
      </c>
      <c r="OFH49" s="612" t="s">
        <v>326</v>
      </c>
      <c r="OFI49" s="612" t="s">
        <v>283</v>
      </c>
      <c r="OFJ49" s="612" t="s">
        <v>326</v>
      </c>
      <c r="OFK49" s="612" t="s">
        <v>283</v>
      </c>
      <c r="OFL49" s="612" t="s">
        <v>326</v>
      </c>
      <c r="OFM49" s="612" t="s">
        <v>283</v>
      </c>
      <c r="OFN49" s="612" t="s">
        <v>326</v>
      </c>
      <c r="OFO49" s="612" t="s">
        <v>283</v>
      </c>
      <c r="OFP49" s="612" t="s">
        <v>326</v>
      </c>
      <c r="OFQ49" s="612" t="s">
        <v>283</v>
      </c>
      <c r="OFR49" s="612" t="s">
        <v>326</v>
      </c>
      <c r="OFS49" s="612" t="s">
        <v>283</v>
      </c>
      <c r="OFT49" s="612" t="s">
        <v>326</v>
      </c>
      <c r="OFU49" s="612" t="s">
        <v>283</v>
      </c>
      <c r="OFV49" s="612" t="s">
        <v>326</v>
      </c>
      <c r="OFW49" s="612" t="s">
        <v>283</v>
      </c>
      <c r="OFX49" s="612" t="s">
        <v>326</v>
      </c>
      <c r="OFY49" s="612" t="s">
        <v>283</v>
      </c>
      <c r="OFZ49" s="612" t="s">
        <v>326</v>
      </c>
      <c r="OGA49" s="612" t="s">
        <v>283</v>
      </c>
      <c r="OGB49" s="612" t="s">
        <v>326</v>
      </c>
      <c r="OGC49" s="612" t="s">
        <v>283</v>
      </c>
      <c r="OGD49" s="612" t="s">
        <v>326</v>
      </c>
      <c r="OGE49" s="612" t="s">
        <v>283</v>
      </c>
      <c r="OGF49" s="612" t="s">
        <v>326</v>
      </c>
      <c r="OGG49" s="612" t="s">
        <v>283</v>
      </c>
      <c r="OGH49" s="612" t="s">
        <v>326</v>
      </c>
      <c r="OGI49" s="612" t="s">
        <v>283</v>
      </c>
      <c r="OGJ49" s="612" t="s">
        <v>326</v>
      </c>
      <c r="OGK49" s="612" t="s">
        <v>283</v>
      </c>
      <c r="OGL49" s="612" t="s">
        <v>326</v>
      </c>
      <c r="OGM49" s="612" t="s">
        <v>283</v>
      </c>
      <c r="OGN49" s="612" t="s">
        <v>326</v>
      </c>
      <c r="OGO49" s="612" t="s">
        <v>283</v>
      </c>
      <c r="OGP49" s="612" t="s">
        <v>326</v>
      </c>
      <c r="OGQ49" s="612" t="s">
        <v>283</v>
      </c>
      <c r="OGR49" s="612" t="s">
        <v>326</v>
      </c>
      <c r="OGS49" s="612" t="s">
        <v>283</v>
      </c>
      <c r="OGT49" s="612" t="s">
        <v>326</v>
      </c>
      <c r="OGU49" s="612" t="s">
        <v>283</v>
      </c>
      <c r="OGV49" s="612" t="s">
        <v>326</v>
      </c>
      <c r="OGW49" s="612" t="s">
        <v>283</v>
      </c>
      <c r="OGX49" s="612" t="s">
        <v>326</v>
      </c>
      <c r="OGY49" s="612" t="s">
        <v>283</v>
      </c>
      <c r="OGZ49" s="612" t="s">
        <v>326</v>
      </c>
      <c r="OHA49" s="612" t="s">
        <v>283</v>
      </c>
      <c r="OHB49" s="612" t="s">
        <v>326</v>
      </c>
      <c r="OHC49" s="612" t="s">
        <v>283</v>
      </c>
      <c r="OHD49" s="612" t="s">
        <v>326</v>
      </c>
      <c r="OHE49" s="612" t="s">
        <v>283</v>
      </c>
      <c r="OHF49" s="612" t="s">
        <v>326</v>
      </c>
      <c r="OHG49" s="612" t="s">
        <v>283</v>
      </c>
      <c r="OHH49" s="612" t="s">
        <v>326</v>
      </c>
      <c r="OHI49" s="612" t="s">
        <v>283</v>
      </c>
      <c r="OHJ49" s="612" t="s">
        <v>326</v>
      </c>
      <c r="OHK49" s="612" t="s">
        <v>283</v>
      </c>
      <c r="OHL49" s="612" t="s">
        <v>326</v>
      </c>
      <c r="OHM49" s="612" t="s">
        <v>283</v>
      </c>
      <c r="OHN49" s="612" t="s">
        <v>326</v>
      </c>
      <c r="OHO49" s="612" t="s">
        <v>283</v>
      </c>
      <c r="OHP49" s="612" t="s">
        <v>326</v>
      </c>
      <c r="OHQ49" s="612" t="s">
        <v>283</v>
      </c>
      <c r="OHR49" s="612" t="s">
        <v>326</v>
      </c>
      <c r="OHS49" s="612" t="s">
        <v>283</v>
      </c>
      <c r="OHT49" s="612" t="s">
        <v>326</v>
      </c>
      <c r="OHU49" s="612" t="s">
        <v>283</v>
      </c>
      <c r="OHV49" s="612" t="s">
        <v>326</v>
      </c>
      <c r="OHW49" s="612" t="s">
        <v>283</v>
      </c>
      <c r="OHX49" s="612" t="s">
        <v>326</v>
      </c>
      <c r="OHY49" s="612" t="s">
        <v>283</v>
      </c>
      <c r="OHZ49" s="612" t="s">
        <v>326</v>
      </c>
      <c r="OIA49" s="612" t="s">
        <v>283</v>
      </c>
      <c r="OIB49" s="612" t="s">
        <v>326</v>
      </c>
      <c r="OIC49" s="612" t="s">
        <v>283</v>
      </c>
      <c r="OID49" s="612" t="s">
        <v>326</v>
      </c>
      <c r="OIE49" s="612" t="s">
        <v>283</v>
      </c>
      <c r="OIF49" s="612" t="s">
        <v>326</v>
      </c>
      <c r="OIG49" s="612" t="s">
        <v>283</v>
      </c>
      <c r="OIH49" s="612" t="s">
        <v>326</v>
      </c>
      <c r="OII49" s="612" t="s">
        <v>283</v>
      </c>
      <c r="OIJ49" s="612" t="s">
        <v>326</v>
      </c>
      <c r="OIK49" s="612" t="s">
        <v>283</v>
      </c>
      <c r="OIL49" s="612" t="s">
        <v>326</v>
      </c>
      <c r="OIM49" s="612" t="s">
        <v>283</v>
      </c>
      <c r="OIN49" s="612" t="s">
        <v>326</v>
      </c>
      <c r="OIO49" s="612" t="s">
        <v>283</v>
      </c>
      <c r="OIP49" s="612" t="s">
        <v>326</v>
      </c>
      <c r="OIQ49" s="612" t="s">
        <v>283</v>
      </c>
      <c r="OIR49" s="612" t="s">
        <v>326</v>
      </c>
      <c r="OIS49" s="612" t="s">
        <v>283</v>
      </c>
      <c r="OIT49" s="612" t="s">
        <v>326</v>
      </c>
      <c r="OIU49" s="612" t="s">
        <v>283</v>
      </c>
      <c r="OIV49" s="612" t="s">
        <v>326</v>
      </c>
      <c r="OIW49" s="612" t="s">
        <v>283</v>
      </c>
      <c r="OIX49" s="612" t="s">
        <v>326</v>
      </c>
      <c r="OIY49" s="612" t="s">
        <v>283</v>
      </c>
      <c r="OIZ49" s="612" t="s">
        <v>326</v>
      </c>
      <c r="OJA49" s="612" t="s">
        <v>283</v>
      </c>
      <c r="OJB49" s="612" t="s">
        <v>326</v>
      </c>
      <c r="OJC49" s="612" t="s">
        <v>283</v>
      </c>
      <c r="OJD49" s="612" t="s">
        <v>326</v>
      </c>
      <c r="OJE49" s="612" t="s">
        <v>283</v>
      </c>
      <c r="OJF49" s="612" t="s">
        <v>326</v>
      </c>
      <c r="OJG49" s="612" t="s">
        <v>283</v>
      </c>
      <c r="OJH49" s="612" t="s">
        <v>326</v>
      </c>
      <c r="OJI49" s="612" t="s">
        <v>283</v>
      </c>
      <c r="OJJ49" s="612" t="s">
        <v>326</v>
      </c>
      <c r="OJK49" s="612" t="s">
        <v>283</v>
      </c>
      <c r="OJL49" s="612" t="s">
        <v>326</v>
      </c>
      <c r="OJM49" s="612" t="s">
        <v>283</v>
      </c>
      <c r="OJN49" s="612" t="s">
        <v>326</v>
      </c>
      <c r="OJO49" s="612" t="s">
        <v>283</v>
      </c>
      <c r="OJP49" s="612" t="s">
        <v>326</v>
      </c>
      <c r="OJQ49" s="612" t="s">
        <v>283</v>
      </c>
      <c r="OJR49" s="612" t="s">
        <v>326</v>
      </c>
      <c r="OJS49" s="612" t="s">
        <v>283</v>
      </c>
      <c r="OJT49" s="612" t="s">
        <v>326</v>
      </c>
      <c r="OJU49" s="612" t="s">
        <v>283</v>
      </c>
      <c r="OJV49" s="612" t="s">
        <v>326</v>
      </c>
      <c r="OJW49" s="612" t="s">
        <v>283</v>
      </c>
      <c r="OJX49" s="612" t="s">
        <v>326</v>
      </c>
      <c r="OJY49" s="612" t="s">
        <v>283</v>
      </c>
      <c r="OJZ49" s="612" t="s">
        <v>326</v>
      </c>
      <c r="OKA49" s="612" t="s">
        <v>283</v>
      </c>
      <c r="OKB49" s="612" t="s">
        <v>326</v>
      </c>
      <c r="OKC49" s="612" t="s">
        <v>283</v>
      </c>
      <c r="OKD49" s="612" t="s">
        <v>326</v>
      </c>
      <c r="OKE49" s="612" t="s">
        <v>283</v>
      </c>
      <c r="OKF49" s="612" t="s">
        <v>326</v>
      </c>
      <c r="OKG49" s="612" t="s">
        <v>283</v>
      </c>
      <c r="OKH49" s="612" t="s">
        <v>326</v>
      </c>
      <c r="OKI49" s="612" t="s">
        <v>283</v>
      </c>
      <c r="OKJ49" s="612" t="s">
        <v>326</v>
      </c>
      <c r="OKK49" s="612" t="s">
        <v>283</v>
      </c>
      <c r="OKL49" s="612" t="s">
        <v>326</v>
      </c>
      <c r="OKM49" s="612" t="s">
        <v>283</v>
      </c>
      <c r="OKN49" s="612" t="s">
        <v>326</v>
      </c>
      <c r="OKO49" s="612" t="s">
        <v>283</v>
      </c>
      <c r="OKP49" s="612" t="s">
        <v>326</v>
      </c>
      <c r="OKQ49" s="612" t="s">
        <v>283</v>
      </c>
      <c r="OKR49" s="612" t="s">
        <v>326</v>
      </c>
      <c r="OKS49" s="612" t="s">
        <v>283</v>
      </c>
      <c r="OKT49" s="612" t="s">
        <v>326</v>
      </c>
      <c r="OKU49" s="612" t="s">
        <v>283</v>
      </c>
      <c r="OKV49" s="612" t="s">
        <v>326</v>
      </c>
      <c r="OKW49" s="612" t="s">
        <v>283</v>
      </c>
      <c r="OKX49" s="612" t="s">
        <v>326</v>
      </c>
      <c r="OKY49" s="612" t="s">
        <v>283</v>
      </c>
      <c r="OKZ49" s="612" t="s">
        <v>326</v>
      </c>
      <c r="OLA49" s="612" t="s">
        <v>283</v>
      </c>
      <c r="OLB49" s="612" t="s">
        <v>326</v>
      </c>
      <c r="OLC49" s="612" t="s">
        <v>283</v>
      </c>
      <c r="OLD49" s="612" t="s">
        <v>326</v>
      </c>
      <c r="OLE49" s="612" t="s">
        <v>283</v>
      </c>
      <c r="OLF49" s="612" t="s">
        <v>326</v>
      </c>
      <c r="OLG49" s="612" t="s">
        <v>283</v>
      </c>
      <c r="OLH49" s="612" t="s">
        <v>326</v>
      </c>
      <c r="OLI49" s="612" t="s">
        <v>283</v>
      </c>
      <c r="OLJ49" s="612" t="s">
        <v>326</v>
      </c>
      <c r="OLK49" s="612" t="s">
        <v>283</v>
      </c>
      <c r="OLL49" s="612" t="s">
        <v>326</v>
      </c>
      <c r="OLM49" s="612" t="s">
        <v>283</v>
      </c>
      <c r="OLN49" s="612" t="s">
        <v>326</v>
      </c>
      <c r="OLO49" s="612" t="s">
        <v>283</v>
      </c>
      <c r="OLP49" s="612" t="s">
        <v>326</v>
      </c>
      <c r="OLQ49" s="612" t="s">
        <v>283</v>
      </c>
      <c r="OLR49" s="612" t="s">
        <v>326</v>
      </c>
      <c r="OLS49" s="612" t="s">
        <v>283</v>
      </c>
      <c r="OLT49" s="612" t="s">
        <v>326</v>
      </c>
      <c r="OLU49" s="612" t="s">
        <v>283</v>
      </c>
      <c r="OLV49" s="612" t="s">
        <v>326</v>
      </c>
      <c r="OLW49" s="612" t="s">
        <v>283</v>
      </c>
      <c r="OLX49" s="612" t="s">
        <v>326</v>
      </c>
      <c r="OLY49" s="612" t="s">
        <v>283</v>
      </c>
      <c r="OLZ49" s="612" t="s">
        <v>326</v>
      </c>
      <c r="OMA49" s="612" t="s">
        <v>283</v>
      </c>
      <c r="OMB49" s="612" t="s">
        <v>326</v>
      </c>
      <c r="OMC49" s="612" t="s">
        <v>283</v>
      </c>
      <c r="OMD49" s="612" t="s">
        <v>326</v>
      </c>
      <c r="OME49" s="612" t="s">
        <v>283</v>
      </c>
      <c r="OMF49" s="612" t="s">
        <v>326</v>
      </c>
      <c r="OMG49" s="612" t="s">
        <v>283</v>
      </c>
      <c r="OMH49" s="612" t="s">
        <v>326</v>
      </c>
      <c r="OMI49" s="612" t="s">
        <v>283</v>
      </c>
      <c r="OMJ49" s="612" t="s">
        <v>326</v>
      </c>
      <c r="OMK49" s="612" t="s">
        <v>283</v>
      </c>
      <c r="OML49" s="612" t="s">
        <v>326</v>
      </c>
      <c r="OMM49" s="612" t="s">
        <v>283</v>
      </c>
      <c r="OMN49" s="612" t="s">
        <v>326</v>
      </c>
      <c r="OMO49" s="612" t="s">
        <v>283</v>
      </c>
      <c r="OMP49" s="612" t="s">
        <v>326</v>
      </c>
      <c r="OMQ49" s="612" t="s">
        <v>283</v>
      </c>
      <c r="OMR49" s="612" t="s">
        <v>326</v>
      </c>
      <c r="OMS49" s="612" t="s">
        <v>283</v>
      </c>
      <c r="OMT49" s="612" t="s">
        <v>326</v>
      </c>
      <c r="OMU49" s="612" t="s">
        <v>283</v>
      </c>
      <c r="OMV49" s="612" t="s">
        <v>326</v>
      </c>
      <c r="OMW49" s="612" t="s">
        <v>283</v>
      </c>
      <c r="OMX49" s="612" t="s">
        <v>326</v>
      </c>
      <c r="OMY49" s="612" t="s">
        <v>283</v>
      </c>
      <c r="OMZ49" s="612" t="s">
        <v>326</v>
      </c>
      <c r="ONA49" s="612" t="s">
        <v>283</v>
      </c>
      <c r="ONB49" s="612" t="s">
        <v>326</v>
      </c>
      <c r="ONC49" s="612" t="s">
        <v>283</v>
      </c>
      <c r="OND49" s="612" t="s">
        <v>326</v>
      </c>
      <c r="ONE49" s="612" t="s">
        <v>283</v>
      </c>
      <c r="ONF49" s="612" t="s">
        <v>326</v>
      </c>
      <c r="ONG49" s="612" t="s">
        <v>283</v>
      </c>
      <c r="ONH49" s="612" t="s">
        <v>326</v>
      </c>
      <c r="ONI49" s="612" t="s">
        <v>283</v>
      </c>
      <c r="ONJ49" s="612" t="s">
        <v>326</v>
      </c>
      <c r="ONK49" s="612" t="s">
        <v>283</v>
      </c>
      <c r="ONL49" s="612" t="s">
        <v>326</v>
      </c>
      <c r="ONM49" s="612" t="s">
        <v>283</v>
      </c>
      <c r="ONN49" s="612" t="s">
        <v>326</v>
      </c>
      <c r="ONO49" s="612" t="s">
        <v>283</v>
      </c>
      <c r="ONP49" s="612" t="s">
        <v>326</v>
      </c>
      <c r="ONQ49" s="612" t="s">
        <v>283</v>
      </c>
      <c r="ONR49" s="612" t="s">
        <v>326</v>
      </c>
      <c r="ONS49" s="612" t="s">
        <v>283</v>
      </c>
      <c r="ONT49" s="612" t="s">
        <v>326</v>
      </c>
      <c r="ONU49" s="612" t="s">
        <v>283</v>
      </c>
      <c r="ONV49" s="612" t="s">
        <v>326</v>
      </c>
      <c r="ONW49" s="612" t="s">
        <v>283</v>
      </c>
      <c r="ONX49" s="612" t="s">
        <v>326</v>
      </c>
      <c r="ONY49" s="612" t="s">
        <v>283</v>
      </c>
      <c r="ONZ49" s="612" t="s">
        <v>326</v>
      </c>
      <c r="OOA49" s="612" t="s">
        <v>283</v>
      </c>
      <c r="OOB49" s="612" t="s">
        <v>326</v>
      </c>
      <c r="OOC49" s="612" t="s">
        <v>283</v>
      </c>
      <c r="OOD49" s="612" t="s">
        <v>326</v>
      </c>
      <c r="OOE49" s="612" t="s">
        <v>283</v>
      </c>
      <c r="OOF49" s="612" t="s">
        <v>326</v>
      </c>
      <c r="OOG49" s="612" t="s">
        <v>283</v>
      </c>
      <c r="OOH49" s="612" t="s">
        <v>326</v>
      </c>
      <c r="OOI49" s="612" t="s">
        <v>283</v>
      </c>
      <c r="OOJ49" s="612" t="s">
        <v>326</v>
      </c>
      <c r="OOK49" s="612" t="s">
        <v>283</v>
      </c>
      <c r="OOL49" s="612" t="s">
        <v>326</v>
      </c>
      <c r="OOM49" s="612" t="s">
        <v>283</v>
      </c>
      <c r="OON49" s="612" t="s">
        <v>326</v>
      </c>
      <c r="OOO49" s="612" t="s">
        <v>283</v>
      </c>
      <c r="OOP49" s="612" t="s">
        <v>326</v>
      </c>
      <c r="OOQ49" s="612" t="s">
        <v>283</v>
      </c>
      <c r="OOR49" s="612" t="s">
        <v>326</v>
      </c>
      <c r="OOS49" s="612" t="s">
        <v>283</v>
      </c>
      <c r="OOT49" s="612" t="s">
        <v>326</v>
      </c>
      <c r="OOU49" s="612" t="s">
        <v>283</v>
      </c>
      <c r="OOV49" s="612" t="s">
        <v>326</v>
      </c>
      <c r="OOW49" s="612" t="s">
        <v>283</v>
      </c>
      <c r="OOX49" s="612" t="s">
        <v>326</v>
      </c>
      <c r="OOY49" s="612" t="s">
        <v>283</v>
      </c>
      <c r="OOZ49" s="612" t="s">
        <v>326</v>
      </c>
      <c r="OPA49" s="612" t="s">
        <v>283</v>
      </c>
      <c r="OPB49" s="612" t="s">
        <v>326</v>
      </c>
      <c r="OPC49" s="612" t="s">
        <v>283</v>
      </c>
      <c r="OPD49" s="612" t="s">
        <v>326</v>
      </c>
      <c r="OPE49" s="612" t="s">
        <v>283</v>
      </c>
      <c r="OPF49" s="612" t="s">
        <v>326</v>
      </c>
      <c r="OPG49" s="612" t="s">
        <v>283</v>
      </c>
      <c r="OPH49" s="612" t="s">
        <v>326</v>
      </c>
      <c r="OPI49" s="612" t="s">
        <v>283</v>
      </c>
      <c r="OPJ49" s="612" t="s">
        <v>326</v>
      </c>
      <c r="OPK49" s="612" t="s">
        <v>283</v>
      </c>
      <c r="OPL49" s="612" t="s">
        <v>326</v>
      </c>
      <c r="OPM49" s="612" t="s">
        <v>283</v>
      </c>
      <c r="OPN49" s="612" t="s">
        <v>326</v>
      </c>
      <c r="OPO49" s="612" t="s">
        <v>283</v>
      </c>
      <c r="OPP49" s="612" t="s">
        <v>326</v>
      </c>
      <c r="OPQ49" s="612" t="s">
        <v>283</v>
      </c>
      <c r="OPR49" s="612" t="s">
        <v>326</v>
      </c>
      <c r="OPS49" s="612" t="s">
        <v>283</v>
      </c>
      <c r="OPT49" s="612" t="s">
        <v>326</v>
      </c>
      <c r="OPU49" s="612" t="s">
        <v>283</v>
      </c>
      <c r="OPV49" s="612" t="s">
        <v>326</v>
      </c>
      <c r="OPW49" s="612" t="s">
        <v>283</v>
      </c>
      <c r="OPX49" s="612" t="s">
        <v>326</v>
      </c>
      <c r="OPY49" s="612" t="s">
        <v>283</v>
      </c>
      <c r="OPZ49" s="612" t="s">
        <v>326</v>
      </c>
      <c r="OQA49" s="612" t="s">
        <v>283</v>
      </c>
      <c r="OQB49" s="612" t="s">
        <v>326</v>
      </c>
      <c r="OQC49" s="612" t="s">
        <v>283</v>
      </c>
      <c r="OQD49" s="612" t="s">
        <v>326</v>
      </c>
      <c r="OQE49" s="612" t="s">
        <v>283</v>
      </c>
      <c r="OQF49" s="612" t="s">
        <v>326</v>
      </c>
      <c r="OQG49" s="612" t="s">
        <v>283</v>
      </c>
      <c r="OQH49" s="612" t="s">
        <v>326</v>
      </c>
      <c r="OQI49" s="612" t="s">
        <v>283</v>
      </c>
      <c r="OQJ49" s="612" t="s">
        <v>326</v>
      </c>
      <c r="OQK49" s="612" t="s">
        <v>283</v>
      </c>
      <c r="OQL49" s="612" t="s">
        <v>326</v>
      </c>
      <c r="OQM49" s="612" t="s">
        <v>283</v>
      </c>
      <c r="OQN49" s="612" t="s">
        <v>326</v>
      </c>
      <c r="OQO49" s="612" t="s">
        <v>283</v>
      </c>
      <c r="OQP49" s="612" t="s">
        <v>326</v>
      </c>
      <c r="OQQ49" s="612" t="s">
        <v>283</v>
      </c>
      <c r="OQR49" s="612" t="s">
        <v>326</v>
      </c>
      <c r="OQS49" s="612" t="s">
        <v>283</v>
      </c>
      <c r="OQT49" s="612" t="s">
        <v>326</v>
      </c>
      <c r="OQU49" s="612" t="s">
        <v>283</v>
      </c>
      <c r="OQV49" s="612" t="s">
        <v>326</v>
      </c>
      <c r="OQW49" s="612" t="s">
        <v>283</v>
      </c>
      <c r="OQX49" s="612" t="s">
        <v>326</v>
      </c>
      <c r="OQY49" s="612" t="s">
        <v>283</v>
      </c>
      <c r="OQZ49" s="612" t="s">
        <v>326</v>
      </c>
      <c r="ORA49" s="612" t="s">
        <v>283</v>
      </c>
      <c r="ORB49" s="612" t="s">
        <v>326</v>
      </c>
      <c r="ORC49" s="612" t="s">
        <v>283</v>
      </c>
      <c r="ORD49" s="612" t="s">
        <v>326</v>
      </c>
      <c r="ORE49" s="612" t="s">
        <v>283</v>
      </c>
      <c r="ORF49" s="612" t="s">
        <v>326</v>
      </c>
      <c r="ORG49" s="612" t="s">
        <v>283</v>
      </c>
      <c r="ORH49" s="612" t="s">
        <v>326</v>
      </c>
      <c r="ORI49" s="612" t="s">
        <v>283</v>
      </c>
      <c r="ORJ49" s="612" t="s">
        <v>326</v>
      </c>
      <c r="ORK49" s="612" t="s">
        <v>283</v>
      </c>
      <c r="ORL49" s="612" t="s">
        <v>326</v>
      </c>
      <c r="ORM49" s="612" t="s">
        <v>283</v>
      </c>
      <c r="ORN49" s="612" t="s">
        <v>326</v>
      </c>
      <c r="ORO49" s="612" t="s">
        <v>283</v>
      </c>
      <c r="ORP49" s="612" t="s">
        <v>326</v>
      </c>
      <c r="ORQ49" s="612" t="s">
        <v>283</v>
      </c>
      <c r="ORR49" s="612" t="s">
        <v>326</v>
      </c>
      <c r="ORS49" s="612" t="s">
        <v>283</v>
      </c>
      <c r="ORT49" s="612" t="s">
        <v>326</v>
      </c>
      <c r="ORU49" s="612" t="s">
        <v>283</v>
      </c>
      <c r="ORV49" s="612" t="s">
        <v>326</v>
      </c>
      <c r="ORW49" s="612" t="s">
        <v>283</v>
      </c>
      <c r="ORX49" s="612" t="s">
        <v>326</v>
      </c>
      <c r="ORY49" s="612" t="s">
        <v>283</v>
      </c>
      <c r="ORZ49" s="612" t="s">
        <v>326</v>
      </c>
      <c r="OSA49" s="612" t="s">
        <v>283</v>
      </c>
      <c r="OSB49" s="612" t="s">
        <v>326</v>
      </c>
      <c r="OSC49" s="612" t="s">
        <v>283</v>
      </c>
      <c r="OSD49" s="612" t="s">
        <v>326</v>
      </c>
      <c r="OSE49" s="612" t="s">
        <v>283</v>
      </c>
      <c r="OSF49" s="612" t="s">
        <v>326</v>
      </c>
      <c r="OSG49" s="612" t="s">
        <v>283</v>
      </c>
      <c r="OSH49" s="612" t="s">
        <v>326</v>
      </c>
      <c r="OSI49" s="612" t="s">
        <v>283</v>
      </c>
      <c r="OSJ49" s="612" t="s">
        <v>326</v>
      </c>
      <c r="OSK49" s="612" t="s">
        <v>283</v>
      </c>
      <c r="OSL49" s="612" t="s">
        <v>326</v>
      </c>
      <c r="OSM49" s="612" t="s">
        <v>283</v>
      </c>
      <c r="OSN49" s="612" t="s">
        <v>326</v>
      </c>
      <c r="OSO49" s="612" t="s">
        <v>283</v>
      </c>
      <c r="OSP49" s="612" t="s">
        <v>326</v>
      </c>
      <c r="OSQ49" s="612" t="s">
        <v>283</v>
      </c>
      <c r="OSR49" s="612" t="s">
        <v>326</v>
      </c>
      <c r="OSS49" s="612" t="s">
        <v>283</v>
      </c>
      <c r="OST49" s="612" t="s">
        <v>326</v>
      </c>
      <c r="OSU49" s="612" t="s">
        <v>283</v>
      </c>
      <c r="OSV49" s="612" t="s">
        <v>326</v>
      </c>
      <c r="OSW49" s="612" t="s">
        <v>283</v>
      </c>
      <c r="OSX49" s="612" t="s">
        <v>326</v>
      </c>
      <c r="OSY49" s="612" t="s">
        <v>283</v>
      </c>
      <c r="OSZ49" s="612" t="s">
        <v>326</v>
      </c>
      <c r="OTA49" s="612" t="s">
        <v>283</v>
      </c>
      <c r="OTB49" s="612" t="s">
        <v>326</v>
      </c>
      <c r="OTC49" s="612" t="s">
        <v>283</v>
      </c>
      <c r="OTD49" s="612" t="s">
        <v>326</v>
      </c>
      <c r="OTE49" s="612" t="s">
        <v>283</v>
      </c>
      <c r="OTF49" s="612" t="s">
        <v>326</v>
      </c>
      <c r="OTG49" s="612" t="s">
        <v>283</v>
      </c>
      <c r="OTH49" s="612" t="s">
        <v>326</v>
      </c>
      <c r="OTI49" s="612" t="s">
        <v>283</v>
      </c>
      <c r="OTJ49" s="612" t="s">
        <v>326</v>
      </c>
      <c r="OTK49" s="612" t="s">
        <v>283</v>
      </c>
      <c r="OTL49" s="612" t="s">
        <v>326</v>
      </c>
      <c r="OTM49" s="612" t="s">
        <v>283</v>
      </c>
      <c r="OTN49" s="612" t="s">
        <v>326</v>
      </c>
      <c r="OTO49" s="612" t="s">
        <v>283</v>
      </c>
      <c r="OTP49" s="612" t="s">
        <v>326</v>
      </c>
      <c r="OTQ49" s="612" t="s">
        <v>283</v>
      </c>
      <c r="OTR49" s="612" t="s">
        <v>326</v>
      </c>
      <c r="OTS49" s="612" t="s">
        <v>283</v>
      </c>
      <c r="OTT49" s="612" t="s">
        <v>326</v>
      </c>
      <c r="OTU49" s="612" t="s">
        <v>283</v>
      </c>
      <c r="OTV49" s="612" t="s">
        <v>326</v>
      </c>
      <c r="OTW49" s="612" t="s">
        <v>283</v>
      </c>
      <c r="OTX49" s="612" t="s">
        <v>326</v>
      </c>
      <c r="OTY49" s="612" t="s">
        <v>283</v>
      </c>
      <c r="OTZ49" s="612" t="s">
        <v>326</v>
      </c>
      <c r="OUA49" s="612" t="s">
        <v>283</v>
      </c>
      <c r="OUB49" s="612" t="s">
        <v>326</v>
      </c>
      <c r="OUC49" s="612" t="s">
        <v>283</v>
      </c>
      <c r="OUD49" s="612" t="s">
        <v>326</v>
      </c>
      <c r="OUE49" s="612" t="s">
        <v>283</v>
      </c>
      <c r="OUF49" s="612" t="s">
        <v>326</v>
      </c>
      <c r="OUG49" s="612" t="s">
        <v>283</v>
      </c>
      <c r="OUH49" s="612" t="s">
        <v>326</v>
      </c>
      <c r="OUI49" s="612" t="s">
        <v>283</v>
      </c>
      <c r="OUJ49" s="612" t="s">
        <v>326</v>
      </c>
      <c r="OUK49" s="612" t="s">
        <v>283</v>
      </c>
      <c r="OUL49" s="612" t="s">
        <v>326</v>
      </c>
      <c r="OUM49" s="612" t="s">
        <v>283</v>
      </c>
      <c r="OUN49" s="612" t="s">
        <v>326</v>
      </c>
      <c r="OUO49" s="612" t="s">
        <v>283</v>
      </c>
      <c r="OUP49" s="612" t="s">
        <v>326</v>
      </c>
      <c r="OUQ49" s="612" t="s">
        <v>283</v>
      </c>
      <c r="OUR49" s="612" t="s">
        <v>326</v>
      </c>
      <c r="OUS49" s="612" t="s">
        <v>283</v>
      </c>
      <c r="OUT49" s="612" t="s">
        <v>326</v>
      </c>
      <c r="OUU49" s="612" t="s">
        <v>283</v>
      </c>
      <c r="OUV49" s="612" t="s">
        <v>326</v>
      </c>
      <c r="OUW49" s="612" t="s">
        <v>283</v>
      </c>
      <c r="OUX49" s="612" t="s">
        <v>326</v>
      </c>
      <c r="OUY49" s="612" t="s">
        <v>283</v>
      </c>
      <c r="OUZ49" s="612" t="s">
        <v>326</v>
      </c>
      <c r="OVA49" s="612" t="s">
        <v>283</v>
      </c>
      <c r="OVB49" s="612" t="s">
        <v>326</v>
      </c>
      <c r="OVC49" s="612" t="s">
        <v>283</v>
      </c>
      <c r="OVD49" s="612" t="s">
        <v>326</v>
      </c>
      <c r="OVE49" s="612" t="s">
        <v>283</v>
      </c>
      <c r="OVF49" s="612" t="s">
        <v>326</v>
      </c>
      <c r="OVG49" s="612" t="s">
        <v>283</v>
      </c>
      <c r="OVH49" s="612" t="s">
        <v>326</v>
      </c>
      <c r="OVI49" s="612" t="s">
        <v>283</v>
      </c>
      <c r="OVJ49" s="612" t="s">
        <v>326</v>
      </c>
      <c r="OVK49" s="612" t="s">
        <v>283</v>
      </c>
      <c r="OVL49" s="612" t="s">
        <v>326</v>
      </c>
      <c r="OVM49" s="612" t="s">
        <v>283</v>
      </c>
      <c r="OVN49" s="612" t="s">
        <v>326</v>
      </c>
      <c r="OVO49" s="612" t="s">
        <v>283</v>
      </c>
      <c r="OVP49" s="612" t="s">
        <v>326</v>
      </c>
      <c r="OVQ49" s="612" t="s">
        <v>283</v>
      </c>
      <c r="OVR49" s="612" t="s">
        <v>326</v>
      </c>
      <c r="OVS49" s="612" t="s">
        <v>283</v>
      </c>
      <c r="OVT49" s="612" t="s">
        <v>326</v>
      </c>
      <c r="OVU49" s="612" t="s">
        <v>283</v>
      </c>
      <c r="OVV49" s="612" t="s">
        <v>326</v>
      </c>
      <c r="OVW49" s="612" t="s">
        <v>283</v>
      </c>
      <c r="OVX49" s="612" t="s">
        <v>326</v>
      </c>
      <c r="OVY49" s="612" t="s">
        <v>283</v>
      </c>
      <c r="OVZ49" s="612" t="s">
        <v>326</v>
      </c>
      <c r="OWA49" s="612" t="s">
        <v>283</v>
      </c>
      <c r="OWB49" s="612" t="s">
        <v>326</v>
      </c>
      <c r="OWC49" s="612" t="s">
        <v>283</v>
      </c>
      <c r="OWD49" s="612" t="s">
        <v>326</v>
      </c>
      <c r="OWE49" s="612" t="s">
        <v>283</v>
      </c>
      <c r="OWF49" s="612" t="s">
        <v>326</v>
      </c>
      <c r="OWG49" s="612" t="s">
        <v>283</v>
      </c>
      <c r="OWH49" s="612" t="s">
        <v>326</v>
      </c>
      <c r="OWI49" s="612" t="s">
        <v>283</v>
      </c>
      <c r="OWJ49" s="612" t="s">
        <v>326</v>
      </c>
      <c r="OWK49" s="612" t="s">
        <v>283</v>
      </c>
      <c r="OWL49" s="612" t="s">
        <v>326</v>
      </c>
      <c r="OWM49" s="612" t="s">
        <v>283</v>
      </c>
      <c r="OWN49" s="612" t="s">
        <v>326</v>
      </c>
      <c r="OWO49" s="612" t="s">
        <v>283</v>
      </c>
      <c r="OWP49" s="612" t="s">
        <v>326</v>
      </c>
      <c r="OWQ49" s="612" t="s">
        <v>283</v>
      </c>
      <c r="OWR49" s="612" t="s">
        <v>326</v>
      </c>
      <c r="OWS49" s="612" t="s">
        <v>283</v>
      </c>
      <c r="OWT49" s="612" t="s">
        <v>326</v>
      </c>
      <c r="OWU49" s="612" t="s">
        <v>283</v>
      </c>
      <c r="OWV49" s="612" t="s">
        <v>326</v>
      </c>
      <c r="OWW49" s="612" t="s">
        <v>283</v>
      </c>
      <c r="OWX49" s="612" t="s">
        <v>326</v>
      </c>
      <c r="OWY49" s="612" t="s">
        <v>283</v>
      </c>
      <c r="OWZ49" s="612" t="s">
        <v>326</v>
      </c>
      <c r="OXA49" s="612" t="s">
        <v>283</v>
      </c>
      <c r="OXB49" s="612" t="s">
        <v>326</v>
      </c>
      <c r="OXC49" s="612" t="s">
        <v>283</v>
      </c>
      <c r="OXD49" s="612" t="s">
        <v>326</v>
      </c>
      <c r="OXE49" s="612" t="s">
        <v>283</v>
      </c>
      <c r="OXF49" s="612" t="s">
        <v>326</v>
      </c>
      <c r="OXG49" s="612" t="s">
        <v>283</v>
      </c>
      <c r="OXH49" s="612" t="s">
        <v>326</v>
      </c>
      <c r="OXI49" s="612" t="s">
        <v>283</v>
      </c>
      <c r="OXJ49" s="612" t="s">
        <v>326</v>
      </c>
      <c r="OXK49" s="612" t="s">
        <v>283</v>
      </c>
      <c r="OXL49" s="612" t="s">
        <v>326</v>
      </c>
      <c r="OXM49" s="612" t="s">
        <v>283</v>
      </c>
      <c r="OXN49" s="612" t="s">
        <v>326</v>
      </c>
      <c r="OXO49" s="612" t="s">
        <v>283</v>
      </c>
      <c r="OXP49" s="612" t="s">
        <v>326</v>
      </c>
      <c r="OXQ49" s="612" t="s">
        <v>283</v>
      </c>
      <c r="OXR49" s="612" t="s">
        <v>326</v>
      </c>
      <c r="OXS49" s="612" t="s">
        <v>283</v>
      </c>
      <c r="OXT49" s="612" t="s">
        <v>326</v>
      </c>
      <c r="OXU49" s="612" t="s">
        <v>283</v>
      </c>
      <c r="OXV49" s="612" t="s">
        <v>326</v>
      </c>
      <c r="OXW49" s="612" t="s">
        <v>283</v>
      </c>
      <c r="OXX49" s="612" t="s">
        <v>326</v>
      </c>
      <c r="OXY49" s="612" t="s">
        <v>283</v>
      </c>
      <c r="OXZ49" s="612" t="s">
        <v>326</v>
      </c>
      <c r="OYA49" s="612" t="s">
        <v>283</v>
      </c>
      <c r="OYB49" s="612" t="s">
        <v>326</v>
      </c>
      <c r="OYC49" s="612" t="s">
        <v>283</v>
      </c>
      <c r="OYD49" s="612" t="s">
        <v>326</v>
      </c>
      <c r="OYE49" s="612" t="s">
        <v>283</v>
      </c>
      <c r="OYF49" s="612" t="s">
        <v>326</v>
      </c>
      <c r="OYG49" s="612" t="s">
        <v>283</v>
      </c>
      <c r="OYH49" s="612" t="s">
        <v>326</v>
      </c>
      <c r="OYI49" s="612" t="s">
        <v>283</v>
      </c>
      <c r="OYJ49" s="612" t="s">
        <v>326</v>
      </c>
      <c r="OYK49" s="612" t="s">
        <v>283</v>
      </c>
      <c r="OYL49" s="612" t="s">
        <v>326</v>
      </c>
      <c r="OYM49" s="612" t="s">
        <v>283</v>
      </c>
      <c r="OYN49" s="612" t="s">
        <v>326</v>
      </c>
      <c r="OYO49" s="612" t="s">
        <v>283</v>
      </c>
      <c r="OYP49" s="612" t="s">
        <v>326</v>
      </c>
      <c r="OYQ49" s="612" t="s">
        <v>283</v>
      </c>
      <c r="OYR49" s="612" t="s">
        <v>326</v>
      </c>
      <c r="OYS49" s="612" t="s">
        <v>283</v>
      </c>
      <c r="OYT49" s="612" t="s">
        <v>326</v>
      </c>
      <c r="OYU49" s="612" t="s">
        <v>283</v>
      </c>
      <c r="OYV49" s="612" t="s">
        <v>326</v>
      </c>
      <c r="OYW49" s="612" t="s">
        <v>283</v>
      </c>
      <c r="OYX49" s="612" t="s">
        <v>326</v>
      </c>
      <c r="OYY49" s="612" t="s">
        <v>283</v>
      </c>
      <c r="OYZ49" s="612" t="s">
        <v>326</v>
      </c>
      <c r="OZA49" s="612" t="s">
        <v>283</v>
      </c>
      <c r="OZB49" s="612" t="s">
        <v>326</v>
      </c>
      <c r="OZC49" s="612" t="s">
        <v>283</v>
      </c>
      <c r="OZD49" s="612" t="s">
        <v>326</v>
      </c>
      <c r="OZE49" s="612" t="s">
        <v>283</v>
      </c>
      <c r="OZF49" s="612" t="s">
        <v>326</v>
      </c>
      <c r="OZG49" s="612" t="s">
        <v>283</v>
      </c>
      <c r="OZH49" s="612" t="s">
        <v>326</v>
      </c>
      <c r="OZI49" s="612" t="s">
        <v>283</v>
      </c>
      <c r="OZJ49" s="612" t="s">
        <v>326</v>
      </c>
      <c r="OZK49" s="612" t="s">
        <v>283</v>
      </c>
      <c r="OZL49" s="612" t="s">
        <v>326</v>
      </c>
      <c r="OZM49" s="612" t="s">
        <v>283</v>
      </c>
      <c r="OZN49" s="612" t="s">
        <v>326</v>
      </c>
      <c r="OZO49" s="612" t="s">
        <v>283</v>
      </c>
      <c r="OZP49" s="612" t="s">
        <v>326</v>
      </c>
      <c r="OZQ49" s="612" t="s">
        <v>283</v>
      </c>
      <c r="OZR49" s="612" t="s">
        <v>326</v>
      </c>
      <c r="OZS49" s="612" t="s">
        <v>283</v>
      </c>
      <c r="OZT49" s="612" t="s">
        <v>326</v>
      </c>
      <c r="OZU49" s="612" t="s">
        <v>283</v>
      </c>
      <c r="OZV49" s="612" t="s">
        <v>326</v>
      </c>
      <c r="OZW49" s="612" t="s">
        <v>283</v>
      </c>
      <c r="OZX49" s="612" t="s">
        <v>326</v>
      </c>
      <c r="OZY49" s="612" t="s">
        <v>283</v>
      </c>
      <c r="OZZ49" s="612" t="s">
        <v>326</v>
      </c>
      <c r="PAA49" s="612" t="s">
        <v>283</v>
      </c>
      <c r="PAB49" s="612" t="s">
        <v>326</v>
      </c>
      <c r="PAC49" s="612" t="s">
        <v>283</v>
      </c>
      <c r="PAD49" s="612" t="s">
        <v>326</v>
      </c>
      <c r="PAE49" s="612" t="s">
        <v>283</v>
      </c>
      <c r="PAF49" s="612" t="s">
        <v>326</v>
      </c>
      <c r="PAG49" s="612" t="s">
        <v>283</v>
      </c>
      <c r="PAH49" s="612" t="s">
        <v>326</v>
      </c>
      <c r="PAI49" s="612" t="s">
        <v>283</v>
      </c>
      <c r="PAJ49" s="612" t="s">
        <v>326</v>
      </c>
      <c r="PAK49" s="612" t="s">
        <v>283</v>
      </c>
      <c r="PAL49" s="612" t="s">
        <v>326</v>
      </c>
      <c r="PAM49" s="612" t="s">
        <v>283</v>
      </c>
      <c r="PAN49" s="612" t="s">
        <v>326</v>
      </c>
      <c r="PAO49" s="612" t="s">
        <v>283</v>
      </c>
      <c r="PAP49" s="612" t="s">
        <v>326</v>
      </c>
      <c r="PAQ49" s="612" t="s">
        <v>283</v>
      </c>
      <c r="PAR49" s="612" t="s">
        <v>326</v>
      </c>
      <c r="PAS49" s="612" t="s">
        <v>283</v>
      </c>
      <c r="PAT49" s="612" t="s">
        <v>326</v>
      </c>
      <c r="PAU49" s="612" t="s">
        <v>283</v>
      </c>
      <c r="PAV49" s="612" t="s">
        <v>326</v>
      </c>
      <c r="PAW49" s="612" t="s">
        <v>283</v>
      </c>
      <c r="PAX49" s="612" t="s">
        <v>326</v>
      </c>
      <c r="PAY49" s="612" t="s">
        <v>283</v>
      </c>
      <c r="PAZ49" s="612" t="s">
        <v>326</v>
      </c>
      <c r="PBA49" s="612" t="s">
        <v>283</v>
      </c>
      <c r="PBB49" s="612" t="s">
        <v>326</v>
      </c>
      <c r="PBC49" s="612" t="s">
        <v>283</v>
      </c>
      <c r="PBD49" s="612" t="s">
        <v>326</v>
      </c>
      <c r="PBE49" s="612" t="s">
        <v>283</v>
      </c>
      <c r="PBF49" s="612" t="s">
        <v>326</v>
      </c>
      <c r="PBG49" s="612" t="s">
        <v>283</v>
      </c>
      <c r="PBH49" s="612" t="s">
        <v>326</v>
      </c>
      <c r="PBI49" s="612" t="s">
        <v>283</v>
      </c>
      <c r="PBJ49" s="612" t="s">
        <v>326</v>
      </c>
      <c r="PBK49" s="612" t="s">
        <v>283</v>
      </c>
      <c r="PBL49" s="612" t="s">
        <v>326</v>
      </c>
      <c r="PBM49" s="612" t="s">
        <v>283</v>
      </c>
      <c r="PBN49" s="612" t="s">
        <v>326</v>
      </c>
      <c r="PBO49" s="612" t="s">
        <v>283</v>
      </c>
      <c r="PBP49" s="612" t="s">
        <v>326</v>
      </c>
      <c r="PBQ49" s="612" t="s">
        <v>283</v>
      </c>
      <c r="PBR49" s="612" t="s">
        <v>326</v>
      </c>
      <c r="PBS49" s="612" t="s">
        <v>283</v>
      </c>
      <c r="PBT49" s="612" t="s">
        <v>326</v>
      </c>
      <c r="PBU49" s="612" t="s">
        <v>283</v>
      </c>
      <c r="PBV49" s="612" t="s">
        <v>326</v>
      </c>
      <c r="PBW49" s="612" t="s">
        <v>283</v>
      </c>
      <c r="PBX49" s="612" t="s">
        <v>326</v>
      </c>
      <c r="PBY49" s="612" t="s">
        <v>283</v>
      </c>
      <c r="PBZ49" s="612" t="s">
        <v>326</v>
      </c>
      <c r="PCA49" s="612" t="s">
        <v>283</v>
      </c>
      <c r="PCB49" s="612" t="s">
        <v>326</v>
      </c>
      <c r="PCC49" s="612" t="s">
        <v>283</v>
      </c>
      <c r="PCD49" s="612" t="s">
        <v>326</v>
      </c>
      <c r="PCE49" s="612" t="s">
        <v>283</v>
      </c>
      <c r="PCF49" s="612" t="s">
        <v>326</v>
      </c>
      <c r="PCG49" s="612" t="s">
        <v>283</v>
      </c>
      <c r="PCH49" s="612" t="s">
        <v>326</v>
      </c>
      <c r="PCI49" s="612" t="s">
        <v>283</v>
      </c>
      <c r="PCJ49" s="612" t="s">
        <v>326</v>
      </c>
      <c r="PCK49" s="612" t="s">
        <v>283</v>
      </c>
      <c r="PCL49" s="612" t="s">
        <v>326</v>
      </c>
      <c r="PCM49" s="612" t="s">
        <v>283</v>
      </c>
      <c r="PCN49" s="612" t="s">
        <v>326</v>
      </c>
      <c r="PCO49" s="612" t="s">
        <v>283</v>
      </c>
      <c r="PCP49" s="612" t="s">
        <v>326</v>
      </c>
      <c r="PCQ49" s="612" t="s">
        <v>283</v>
      </c>
      <c r="PCR49" s="612" t="s">
        <v>326</v>
      </c>
      <c r="PCS49" s="612" t="s">
        <v>283</v>
      </c>
      <c r="PCT49" s="612" t="s">
        <v>326</v>
      </c>
      <c r="PCU49" s="612" t="s">
        <v>283</v>
      </c>
      <c r="PCV49" s="612" t="s">
        <v>326</v>
      </c>
      <c r="PCW49" s="612" t="s">
        <v>283</v>
      </c>
      <c r="PCX49" s="612" t="s">
        <v>326</v>
      </c>
      <c r="PCY49" s="612" t="s">
        <v>283</v>
      </c>
      <c r="PCZ49" s="612" t="s">
        <v>326</v>
      </c>
      <c r="PDA49" s="612" t="s">
        <v>283</v>
      </c>
      <c r="PDB49" s="612" t="s">
        <v>326</v>
      </c>
      <c r="PDC49" s="612" t="s">
        <v>283</v>
      </c>
      <c r="PDD49" s="612" t="s">
        <v>326</v>
      </c>
      <c r="PDE49" s="612" t="s">
        <v>283</v>
      </c>
      <c r="PDF49" s="612" t="s">
        <v>326</v>
      </c>
      <c r="PDG49" s="612" t="s">
        <v>283</v>
      </c>
      <c r="PDH49" s="612" t="s">
        <v>326</v>
      </c>
      <c r="PDI49" s="612" t="s">
        <v>283</v>
      </c>
      <c r="PDJ49" s="612" t="s">
        <v>326</v>
      </c>
      <c r="PDK49" s="612" t="s">
        <v>283</v>
      </c>
      <c r="PDL49" s="612" t="s">
        <v>326</v>
      </c>
      <c r="PDM49" s="612" t="s">
        <v>283</v>
      </c>
      <c r="PDN49" s="612" t="s">
        <v>326</v>
      </c>
      <c r="PDO49" s="612" t="s">
        <v>283</v>
      </c>
      <c r="PDP49" s="612" t="s">
        <v>326</v>
      </c>
      <c r="PDQ49" s="612" t="s">
        <v>283</v>
      </c>
      <c r="PDR49" s="612" t="s">
        <v>326</v>
      </c>
      <c r="PDS49" s="612" t="s">
        <v>283</v>
      </c>
      <c r="PDT49" s="612" t="s">
        <v>326</v>
      </c>
      <c r="PDU49" s="612" t="s">
        <v>283</v>
      </c>
      <c r="PDV49" s="612" t="s">
        <v>326</v>
      </c>
      <c r="PDW49" s="612" t="s">
        <v>283</v>
      </c>
      <c r="PDX49" s="612" t="s">
        <v>326</v>
      </c>
      <c r="PDY49" s="612" t="s">
        <v>283</v>
      </c>
      <c r="PDZ49" s="612" t="s">
        <v>326</v>
      </c>
      <c r="PEA49" s="612" t="s">
        <v>283</v>
      </c>
      <c r="PEB49" s="612" t="s">
        <v>326</v>
      </c>
      <c r="PEC49" s="612" t="s">
        <v>283</v>
      </c>
      <c r="PED49" s="612" t="s">
        <v>326</v>
      </c>
      <c r="PEE49" s="612" t="s">
        <v>283</v>
      </c>
      <c r="PEF49" s="612" t="s">
        <v>326</v>
      </c>
      <c r="PEG49" s="612" t="s">
        <v>283</v>
      </c>
      <c r="PEH49" s="612" t="s">
        <v>326</v>
      </c>
      <c r="PEI49" s="612" t="s">
        <v>283</v>
      </c>
      <c r="PEJ49" s="612" t="s">
        <v>326</v>
      </c>
      <c r="PEK49" s="612" t="s">
        <v>283</v>
      </c>
      <c r="PEL49" s="612" t="s">
        <v>326</v>
      </c>
      <c r="PEM49" s="612" t="s">
        <v>283</v>
      </c>
      <c r="PEN49" s="612" t="s">
        <v>326</v>
      </c>
      <c r="PEO49" s="612" t="s">
        <v>283</v>
      </c>
      <c r="PEP49" s="612" t="s">
        <v>326</v>
      </c>
      <c r="PEQ49" s="612" t="s">
        <v>283</v>
      </c>
      <c r="PER49" s="612" t="s">
        <v>326</v>
      </c>
      <c r="PES49" s="612" t="s">
        <v>283</v>
      </c>
      <c r="PET49" s="612" t="s">
        <v>326</v>
      </c>
      <c r="PEU49" s="612" t="s">
        <v>283</v>
      </c>
      <c r="PEV49" s="612" t="s">
        <v>326</v>
      </c>
      <c r="PEW49" s="612" t="s">
        <v>283</v>
      </c>
      <c r="PEX49" s="612" t="s">
        <v>326</v>
      </c>
      <c r="PEY49" s="612" t="s">
        <v>283</v>
      </c>
      <c r="PEZ49" s="612" t="s">
        <v>326</v>
      </c>
      <c r="PFA49" s="612" t="s">
        <v>283</v>
      </c>
      <c r="PFB49" s="612" t="s">
        <v>326</v>
      </c>
      <c r="PFC49" s="612" t="s">
        <v>283</v>
      </c>
      <c r="PFD49" s="612" t="s">
        <v>326</v>
      </c>
      <c r="PFE49" s="612" t="s">
        <v>283</v>
      </c>
      <c r="PFF49" s="612" t="s">
        <v>326</v>
      </c>
      <c r="PFG49" s="612" t="s">
        <v>283</v>
      </c>
      <c r="PFH49" s="612" t="s">
        <v>326</v>
      </c>
      <c r="PFI49" s="612" t="s">
        <v>283</v>
      </c>
      <c r="PFJ49" s="612" t="s">
        <v>326</v>
      </c>
      <c r="PFK49" s="612" t="s">
        <v>283</v>
      </c>
      <c r="PFL49" s="612" t="s">
        <v>326</v>
      </c>
      <c r="PFM49" s="612" t="s">
        <v>283</v>
      </c>
      <c r="PFN49" s="612" t="s">
        <v>326</v>
      </c>
      <c r="PFO49" s="612" t="s">
        <v>283</v>
      </c>
      <c r="PFP49" s="612" t="s">
        <v>326</v>
      </c>
      <c r="PFQ49" s="612" t="s">
        <v>283</v>
      </c>
      <c r="PFR49" s="612" t="s">
        <v>326</v>
      </c>
      <c r="PFS49" s="612" t="s">
        <v>283</v>
      </c>
      <c r="PFT49" s="612" t="s">
        <v>326</v>
      </c>
      <c r="PFU49" s="612" t="s">
        <v>283</v>
      </c>
      <c r="PFV49" s="612" t="s">
        <v>326</v>
      </c>
      <c r="PFW49" s="612" t="s">
        <v>283</v>
      </c>
      <c r="PFX49" s="612" t="s">
        <v>326</v>
      </c>
      <c r="PFY49" s="612" t="s">
        <v>283</v>
      </c>
      <c r="PFZ49" s="612" t="s">
        <v>326</v>
      </c>
      <c r="PGA49" s="612" t="s">
        <v>283</v>
      </c>
      <c r="PGB49" s="612" t="s">
        <v>326</v>
      </c>
      <c r="PGC49" s="612" t="s">
        <v>283</v>
      </c>
      <c r="PGD49" s="612" t="s">
        <v>326</v>
      </c>
      <c r="PGE49" s="612" t="s">
        <v>283</v>
      </c>
      <c r="PGF49" s="612" t="s">
        <v>326</v>
      </c>
      <c r="PGG49" s="612" t="s">
        <v>283</v>
      </c>
      <c r="PGH49" s="612" t="s">
        <v>326</v>
      </c>
      <c r="PGI49" s="612" t="s">
        <v>283</v>
      </c>
      <c r="PGJ49" s="612" t="s">
        <v>326</v>
      </c>
      <c r="PGK49" s="612" t="s">
        <v>283</v>
      </c>
      <c r="PGL49" s="612" t="s">
        <v>326</v>
      </c>
      <c r="PGM49" s="612" t="s">
        <v>283</v>
      </c>
      <c r="PGN49" s="612" t="s">
        <v>326</v>
      </c>
      <c r="PGO49" s="612" t="s">
        <v>283</v>
      </c>
      <c r="PGP49" s="612" t="s">
        <v>326</v>
      </c>
      <c r="PGQ49" s="612" t="s">
        <v>283</v>
      </c>
      <c r="PGR49" s="612" t="s">
        <v>326</v>
      </c>
      <c r="PGS49" s="612" t="s">
        <v>283</v>
      </c>
      <c r="PGT49" s="612" t="s">
        <v>326</v>
      </c>
      <c r="PGU49" s="612" t="s">
        <v>283</v>
      </c>
      <c r="PGV49" s="612" t="s">
        <v>326</v>
      </c>
      <c r="PGW49" s="612" t="s">
        <v>283</v>
      </c>
      <c r="PGX49" s="612" t="s">
        <v>326</v>
      </c>
      <c r="PGY49" s="612" t="s">
        <v>283</v>
      </c>
      <c r="PGZ49" s="612" t="s">
        <v>326</v>
      </c>
      <c r="PHA49" s="612" t="s">
        <v>283</v>
      </c>
      <c r="PHB49" s="612" t="s">
        <v>326</v>
      </c>
      <c r="PHC49" s="612" t="s">
        <v>283</v>
      </c>
      <c r="PHD49" s="612" t="s">
        <v>326</v>
      </c>
      <c r="PHE49" s="612" t="s">
        <v>283</v>
      </c>
      <c r="PHF49" s="612" t="s">
        <v>326</v>
      </c>
      <c r="PHG49" s="612" t="s">
        <v>283</v>
      </c>
      <c r="PHH49" s="612" t="s">
        <v>326</v>
      </c>
      <c r="PHI49" s="612" t="s">
        <v>283</v>
      </c>
      <c r="PHJ49" s="612" t="s">
        <v>326</v>
      </c>
      <c r="PHK49" s="612" t="s">
        <v>283</v>
      </c>
      <c r="PHL49" s="612" t="s">
        <v>326</v>
      </c>
      <c r="PHM49" s="612" t="s">
        <v>283</v>
      </c>
      <c r="PHN49" s="612" t="s">
        <v>326</v>
      </c>
      <c r="PHO49" s="612" t="s">
        <v>283</v>
      </c>
      <c r="PHP49" s="612" t="s">
        <v>326</v>
      </c>
      <c r="PHQ49" s="612" t="s">
        <v>283</v>
      </c>
      <c r="PHR49" s="612" t="s">
        <v>326</v>
      </c>
      <c r="PHS49" s="612" t="s">
        <v>283</v>
      </c>
      <c r="PHT49" s="612" t="s">
        <v>326</v>
      </c>
      <c r="PHU49" s="612" t="s">
        <v>283</v>
      </c>
      <c r="PHV49" s="612" t="s">
        <v>326</v>
      </c>
      <c r="PHW49" s="612" t="s">
        <v>283</v>
      </c>
      <c r="PHX49" s="612" t="s">
        <v>326</v>
      </c>
      <c r="PHY49" s="612" t="s">
        <v>283</v>
      </c>
      <c r="PHZ49" s="612" t="s">
        <v>326</v>
      </c>
      <c r="PIA49" s="612" t="s">
        <v>283</v>
      </c>
      <c r="PIB49" s="612" t="s">
        <v>326</v>
      </c>
      <c r="PIC49" s="612" t="s">
        <v>283</v>
      </c>
      <c r="PID49" s="612" t="s">
        <v>326</v>
      </c>
      <c r="PIE49" s="612" t="s">
        <v>283</v>
      </c>
      <c r="PIF49" s="612" t="s">
        <v>326</v>
      </c>
      <c r="PIG49" s="612" t="s">
        <v>283</v>
      </c>
      <c r="PIH49" s="612" t="s">
        <v>326</v>
      </c>
      <c r="PII49" s="612" t="s">
        <v>283</v>
      </c>
      <c r="PIJ49" s="612" t="s">
        <v>326</v>
      </c>
      <c r="PIK49" s="612" t="s">
        <v>283</v>
      </c>
      <c r="PIL49" s="612" t="s">
        <v>326</v>
      </c>
      <c r="PIM49" s="612" t="s">
        <v>283</v>
      </c>
      <c r="PIN49" s="612" t="s">
        <v>326</v>
      </c>
      <c r="PIO49" s="612" t="s">
        <v>283</v>
      </c>
      <c r="PIP49" s="612" t="s">
        <v>326</v>
      </c>
      <c r="PIQ49" s="612" t="s">
        <v>283</v>
      </c>
      <c r="PIR49" s="612" t="s">
        <v>326</v>
      </c>
      <c r="PIS49" s="612" t="s">
        <v>283</v>
      </c>
      <c r="PIT49" s="612" t="s">
        <v>326</v>
      </c>
      <c r="PIU49" s="612" t="s">
        <v>283</v>
      </c>
      <c r="PIV49" s="612" t="s">
        <v>326</v>
      </c>
      <c r="PIW49" s="612" t="s">
        <v>283</v>
      </c>
      <c r="PIX49" s="612" t="s">
        <v>326</v>
      </c>
      <c r="PIY49" s="612" t="s">
        <v>283</v>
      </c>
      <c r="PIZ49" s="612" t="s">
        <v>326</v>
      </c>
      <c r="PJA49" s="612" t="s">
        <v>283</v>
      </c>
      <c r="PJB49" s="612" t="s">
        <v>326</v>
      </c>
      <c r="PJC49" s="612" t="s">
        <v>283</v>
      </c>
      <c r="PJD49" s="612" t="s">
        <v>326</v>
      </c>
      <c r="PJE49" s="612" t="s">
        <v>283</v>
      </c>
      <c r="PJF49" s="612" t="s">
        <v>326</v>
      </c>
      <c r="PJG49" s="612" t="s">
        <v>283</v>
      </c>
      <c r="PJH49" s="612" t="s">
        <v>326</v>
      </c>
      <c r="PJI49" s="612" t="s">
        <v>283</v>
      </c>
      <c r="PJJ49" s="612" t="s">
        <v>326</v>
      </c>
      <c r="PJK49" s="612" t="s">
        <v>283</v>
      </c>
      <c r="PJL49" s="612" t="s">
        <v>326</v>
      </c>
      <c r="PJM49" s="612" t="s">
        <v>283</v>
      </c>
      <c r="PJN49" s="612" t="s">
        <v>326</v>
      </c>
      <c r="PJO49" s="612" t="s">
        <v>283</v>
      </c>
      <c r="PJP49" s="612" t="s">
        <v>326</v>
      </c>
      <c r="PJQ49" s="612" t="s">
        <v>283</v>
      </c>
      <c r="PJR49" s="612" t="s">
        <v>326</v>
      </c>
      <c r="PJS49" s="612" t="s">
        <v>283</v>
      </c>
      <c r="PJT49" s="612" t="s">
        <v>326</v>
      </c>
      <c r="PJU49" s="612" t="s">
        <v>283</v>
      </c>
      <c r="PJV49" s="612" t="s">
        <v>326</v>
      </c>
      <c r="PJW49" s="612" t="s">
        <v>283</v>
      </c>
      <c r="PJX49" s="612" t="s">
        <v>326</v>
      </c>
      <c r="PJY49" s="612" t="s">
        <v>283</v>
      </c>
      <c r="PJZ49" s="612" t="s">
        <v>326</v>
      </c>
      <c r="PKA49" s="612" t="s">
        <v>283</v>
      </c>
      <c r="PKB49" s="612" t="s">
        <v>326</v>
      </c>
      <c r="PKC49" s="612" t="s">
        <v>283</v>
      </c>
      <c r="PKD49" s="612" t="s">
        <v>326</v>
      </c>
      <c r="PKE49" s="612" t="s">
        <v>283</v>
      </c>
      <c r="PKF49" s="612" t="s">
        <v>326</v>
      </c>
      <c r="PKG49" s="612" t="s">
        <v>283</v>
      </c>
      <c r="PKH49" s="612" t="s">
        <v>326</v>
      </c>
      <c r="PKI49" s="612" t="s">
        <v>283</v>
      </c>
      <c r="PKJ49" s="612" t="s">
        <v>326</v>
      </c>
      <c r="PKK49" s="612" t="s">
        <v>283</v>
      </c>
      <c r="PKL49" s="612" t="s">
        <v>326</v>
      </c>
      <c r="PKM49" s="612" t="s">
        <v>283</v>
      </c>
      <c r="PKN49" s="612" t="s">
        <v>326</v>
      </c>
      <c r="PKO49" s="612" t="s">
        <v>283</v>
      </c>
      <c r="PKP49" s="612" t="s">
        <v>326</v>
      </c>
      <c r="PKQ49" s="612" t="s">
        <v>283</v>
      </c>
      <c r="PKR49" s="612" t="s">
        <v>326</v>
      </c>
      <c r="PKS49" s="612" t="s">
        <v>283</v>
      </c>
      <c r="PKT49" s="612" t="s">
        <v>326</v>
      </c>
      <c r="PKU49" s="612" t="s">
        <v>283</v>
      </c>
      <c r="PKV49" s="612" t="s">
        <v>326</v>
      </c>
      <c r="PKW49" s="612" t="s">
        <v>283</v>
      </c>
      <c r="PKX49" s="612" t="s">
        <v>326</v>
      </c>
      <c r="PKY49" s="612" t="s">
        <v>283</v>
      </c>
      <c r="PKZ49" s="612" t="s">
        <v>326</v>
      </c>
      <c r="PLA49" s="612" t="s">
        <v>283</v>
      </c>
      <c r="PLB49" s="612" t="s">
        <v>326</v>
      </c>
      <c r="PLC49" s="612" t="s">
        <v>283</v>
      </c>
      <c r="PLD49" s="612" t="s">
        <v>326</v>
      </c>
      <c r="PLE49" s="612" t="s">
        <v>283</v>
      </c>
      <c r="PLF49" s="612" t="s">
        <v>326</v>
      </c>
      <c r="PLG49" s="612" t="s">
        <v>283</v>
      </c>
      <c r="PLH49" s="612" t="s">
        <v>326</v>
      </c>
      <c r="PLI49" s="612" t="s">
        <v>283</v>
      </c>
      <c r="PLJ49" s="612" t="s">
        <v>326</v>
      </c>
      <c r="PLK49" s="612" t="s">
        <v>283</v>
      </c>
      <c r="PLL49" s="612" t="s">
        <v>326</v>
      </c>
      <c r="PLM49" s="612" t="s">
        <v>283</v>
      </c>
      <c r="PLN49" s="612" t="s">
        <v>326</v>
      </c>
      <c r="PLO49" s="612" t="s">
        <v>283</v>
      </c>
      <c r="PLP49" s="612" t="s">
        <v>326</v>
      </c>
      <c r="PLQ49" s="612" t="s">
        <v>283</v>
      </c>
      <c r="PLR49" s="612" t="s">
        <v>326</v>
      </c>
      <c r="PLS49" s="612" t="s">
        <v>283</v>
      </c>
      <c r="PLT49" s="612" t="s">
        <v>326</v>
      </c>
      <c r="PLU49" s="612" t="s">
        <v>283</v>
      </c>
      <c r="PLV49" s="612" t="s">
        <v>326</v>
      </c>
      <c r="PLW49" s="612" t="s">
        <v>283</v>
      </c>
      <c r="PLX49" s="612" t="s">
        <v>326</v>
      </c>
      <c r="PLY49" s="612" t="s">
        <v>283</v>
      </c>
      <c r="PLZ49" s="612" t="s">
        <v>326</v>
      </c>
      <c r="PMA49" s="612" t="s">
        <v>283</v>
      </c>
      <c r="PMB49" s="612" t="s">
        <v>326</v>
      </c>
      <c r="PMC49" s="612" t="s">
        <v>283</v>
      </c>
      <c r="PMD49" s="612" t="s">
        <v>326</v>
      </c>
      <c r="PME49" s="612" t="s">
        <v>283</v>
      </c>
      <c r="PMF49" s="612" t="s">
        <v>326</v>
      </c>
      <c r="PMG49" s="612" t="s">
        <v>283</v>
      </c>
      <c r="PMH49" s="612" t="s">
        <v>326</v>
      </c>
      <c r="PMI49" s="612" t="s">
        <v>283</v>
      </c>
      <c r="PMJ49" s="612" t="s">
        <v>326</v>
      </c>
      <c r="PMK49" s="612" t="s">
        <v>283</v>
      </c>
      <c r="PML49" s="612" t="s">
        <v>326</v>
      </c>
      <c r="PMM49" s="612" t="s">
        <v>283</v>
      </c>
      <c r="PMN49" s="612" t="s">
        <v>326</v>
      </c>
      <c r="PMO49" s="612" t="s">
        <v>283</v>
      </c>
      <c r="PMP49" s="612" t="s">
        <v>326</v>
      </c>
      <c r="PMQ49" s="612" t="s">
        <v>283</v>
      </c>
      <c r="PMR49" s="612" t="s">
        <v>326</v>
      </c>
      <c r="PMS49" s="612" t="s">
        <v>283</v>
      </c>
      <c r="PMT49" s="612" t="s">
        <v>326</v>
      </c>
      <c r="PMU49" s="612" t="s">
        <v>283</v>
      </c>
      <c r="PMV49" s="612" t="s">
        <v>326</v>
      </c>
      <c r="PMW49" s="612" t="s">
        <v>283</v>
      </c>
      <c r="PMX49" s="612" t="s">
        <v>326</v>
      </c>
      <c r="PMY49" s="612" t="s">
        <v>283</v>
      </c>
      <c r="PMZ49" s="612" t="s">
        <v>326</v>
      </c>
      <c r="PNA49" s="612" t="s">
        <v>283</v>
      </c>
      <c r="PNB49" s="612" t="s">
        <v>326</v>
      </c>
      <c r="PNC49" s="612" t="s">
        <v>283</v>
      </c>
      <c r="PND49" s="612" t="s">
        <v>326</v>
      </c>
      <c r="PNE49" s="612" t="s">
        <v>283</v>
      </c>
      <c r="PNF49" s="612" t="s">
        <v>326</v>
      </c>
      <c r="PNG49" s="612" t="s">
        <v>283</v>
      </c>
      <c r="PNH49" s="612" t="s">
        <v>326</v>
      </c>
      <c r="PNI49" s="612" t="s">
        <v>283</v>
      </c>
      <c r="PNJ49" s="612" t="s">
        <v>326</v>
      </c>
      <c r="PNK49" s="612" t="s">
        <v>283</v>
      </c>
      <c r="PNL49" s="612" t="s">
        <v>326</v>
      </c>
      <c r="PNM49" s="612" t="s">
        <v>283</v>
      </c>
      <c r="PNN49" s="612" t="s">
        <v>326</v>
      </c>
      <c r="PNO49" s="612" t="s">
        <v>283</v>
      </c>
      <c r="PNP49" s="612" t="s">
        <v>326</v>
      </c>
      <c r="PNQ49" s="612" t="s">
        <v>283</v>
      </c>
      <c r="PNR49" s="612" t="s">
        <v>326</v>
      </c>
      <c r="PNS49" s="612" t="s">
        <v>283</v>
      </c>
      <c r="PNT49" s="612" t="s">
        <v>326</v>
      </c>
      <c r="PNU49" s="612" t="s">
        <v>283</v>
      </c>
      <c r="PNV49" s="612" t="s">
        <v>326</v>
      </c>
      <c r="PNW49" s="612" t="s">
        <v>283</v>
      </c>
      <c r="PNX49" s="612" t="s">
        <v>326</v>
      </c>
      <c r="PNY49" s="612" t="s">
        <v>283</v>
      </c>
      <c r="PNZ49" s="612" t="s">
        <v>326</v>
      </c>
      <c r="POA49" s="612" t="s">
        <v>283</v>
      </c>
      <c r="POB49" s="612" t="s">
        <v>326</v>
      </c>
      <c r="POC49" s="612" t="s">
        <v>283</v>
      </c>
      <c r="POD49" s="612" t="s">
        <v>326</v>
      </c>
      <c r="POE49" s="612" t="s">
        <v>283</v>
      </c>
      <c r="POF49" s="612" t="s">
        <v>326</v>
      </c>
      <c r="POG49" s="612" t="s">
        <v>283</v>
      </c>
      <c r="POH49" s="612" t="s">
        <v>326</v>
      </c>
      <c r="POI49" s="612" t="s">
        <v>283</v>
      </c>
      <c r="POJ49" s="612" t="s">
        <v>326</v>
      </c>
      <c r="POK49" s="612" t="s">
        <v>283</v>
      </c>
      <c r="POL49" s="612" t="s">
        <v>326</v>
      </c>
      <c r="POM49" s="612" t="s">
        <v>283</v>
      </c>
      <c r="PON49" s="612" t="s">
        <v>326</v>
      </c>
      <c r="POO49" s="612" t="s">
        <v>283</v>
      </c>
      <c r="POP49" s="612" t="s">
        <v>326</v>
      </c>
      <c r="POQ49" s="612" t="s">
        <v>283</v>
      </c>
      <c r="POR49" s="612" t="s">
        <v>326</v>
      </c>
      <c r="POS49" s="612" t="s">
        <v>283</v>
      </c>
      <c r="POT49" s="612" t="s">
        <v>326</v>
      </c>
      <c r="POU49" s="612" t="s">
        <v>283</v>
      </c>
      <c r="POV49" s="612" t="s">
        <v>326</v>
      </c>
      <c r="POW49" s="612" t="s">
        <v>283</v>
      </c>
      <c r="POX49" s="612" t="s">
        <v>326</v>
      </c>
      <c r="POY49" s="612" t="s">
        <v>283</v>
      </c>
      <c r="POZ49" s="612" t="s">
        <v>326</v>
      </c>
      <c r="PPA49" s="612" t="s">
        <v>283</v>
      </c>
      <c r="PPB49" s="612" t="s">
        <v>326</v>
      </c>
      <c r="PPC49" s="612" t="s">
        <v>283</v>
      </c>
      <c r="PPD49" s="612" t="s">
        <v>326</v>
      </c>
      <c r="PPE49" s="612" t="s">
        <v>283</v>
      </c>
      <c r="PPF49" s="612" t="s">
        <v>326</v>
      </c>
      <c r="PPG49" s="612" t="s">
        <v>283</v>
      </c>
      <c r="PPH49" s="612" t="s">
        <v>326</v>
      </c>
      <c r="PPI49" s="612" t="s">
        <v>283</v>
      </c>
      <c r="PPJ49" s="612" t="s">
        <v>326</v>
      </c>
      <c r="PPK49" s="612" t="s">
        <v>283</v>
      </c>
      <c r="PPL49" s="612" t="s">
        <v>326</v>
      </c>
      <c r="PPM49" s="612" t="s">
        <v>283</v>
      </c>
      <c r="PPN49" s="612" t="s">
        <v>326</v>
      </c>
      <c r="PPO49" s="612" t="s">
        <v>283</v>
      </c>
      <c r="PPP49" s="612" t="s">
        <v>326</v>
      </c>
      <c r="PPQ49" s="612" t="s">
        <v>283</v>
      </c>
      <c r="PPR49" s="612" t="s">
        <v>326</v>
      </c>
      <c r="PPS49" s="612" t="s">
        <v>283</v>
      </c>
      <c r="PPT49" s="612" t="s">
        <v>326</v>
      </c>
      <c r="PPU49" s="612" t="s">
        <v>283</v>
      </c>
      <c r="PPV49" s="612" t="s">
        <v>326</v>
      </c>
      <c r="PPW49" s="612" t="s">
        <v>283</v>
      </c>
      <c r="PPX49" s="612" t="s">
        <v>326</v>
      </c>
      <c r="PPY49" s="612" t="s">
        <v>283</v>
      </c>
      <c r="PPZ49" s="612" t="s">
        <v>326</v>
      </c>
      <c r="PQA49" s="612" t="s">
        <v>283</v>
      </c>
      <c r="PQB49" s="612" t="s">
        <v>326</v>
      </c>
      <c r="PQC49" s="612" t="s">
        <v>283</v>
      </c>
      <c r="PQD49" s="612" t="s">
        <v>326</v>
      </c>
      <c r="PQE49" s="612" t="s">
        <v>283</v>
      </c>
      <c r="PQF49" s="612" t="s">
        <v>326</v>
      </c>
      <c r="PQG49" s="612" t="s">
        <v>283</v>
      </c>
      <c r="PQH49" s="612" t="s">
        <v>326</v>
      </c>
      <c r="PQI49" s="612" t="s">
        <v>283</v>
      </c>
      <c r="PQJ49" s="612" t="s">
        <v>326</v>
      </c>
      <c r="PQK49" s="612" t="s">
        <v>283</v>
      </c>
      <c r="PQL49" s="612" t="s">
        <v>326</v>
      </c>
      <c r="PQM49" s="612" t="s">
        <v>283</v>
      </c>
      <c r="PQN49" s="612" t="s">
        <v>326</v>
      </c>
      <c r="PQO49" s="612" t="s">
        <v>283</v>
      </c>
      <c r="PQP49" s="612" t="s">
        <v>326</v>
      </c>
      <c r="PQQ49" s="612" t="s">
        <v>283</v>
      </c>
      <c r="PQR49" s="612" t="s">
        <v>326</v>
      </c>
      <c r="PQS49" s="612" t="s">
        <v>283</v>
      </c>
      <c r="PQT49" s="612" t="s">
        <v>326</v>
      </c>
      <c r="PQU49" s="612" t="s">
        <v>283</v>
      </c>
      <c r="PQV49" s="612" t="s">
        <v>326</v>
      </c>
      <c r="PQW49" s="612" t="s">
        <v>283</v>
      </c>
      <c r="PQX49" s="612" t="s">
        <v>326</v>
      </c>
      <c r="PQY49" s="612" t="s">
        <v>283</v>
      </c>
      <c r="PQZ49" s="612" t="s">
        <v>326</v>
      </c>
      <c r="PRA49" s="612" t="s">
        <v>283</v>
      </c>
      <c r="PRB49" s="612" t="s">
        <v>326</v>
      </c>
      <c r="PRC49" s="612" t="s">
        <v>283</v>
      </c>
      <c r="PRD49" s="612" t="s">
        <v>326</v>
      </c>
      <c r="PRE49" s="612" t="s">
        <v>283</v>
      </c>
      <c r="PRF49" s="612" t="s">
        <v>326</v>
      </c>
      <c r="PRG49" s="612" t="s">
        <v>283</v>
      </c>
      <c r="PRH49" s="612" t="s">
        <v>326</v>
      </c>
      <c r="PRI49" s="612" t="s">
        <v>283</v>
      </c>
      <c r="PRJ49" s="612" t="s">
        <v>326</v>
      </c>
      <c r="PRK49" s="612" t="s">
        <v>283</v>
      </c>
      <c r="PRL49" s="612" t="s">
        <v>326</v>
      </c>
      <c r="PRM49" s="612" t="s">
        <v>283</v>
      </c>
      <c r="PRN49" s="612" t="s">
        <v>326</v>
      </c>
      <c r="PRO49" s="612" t="s">
        <v>283</v>
      </c>
      <c r="PRP49" s="612" t="s">
        <v>326</v>
      </c>
      <c r="PRQ49" s="612" t="s">
        <v>283</v>
      </c>
      <c r="PRR49" s="612" t="s">
        <v>326</v>
      </c>
      <c r="PRS49" s="612" t="s">
        <v>283</v>
      </c>
      <c r="PRT49" s="612" t="s">
        <v>326</v>
      </c>
      <c r="PRU49" s="612" t="s">
        <v>283</v>
      </c>
      <c r="PRV49" s="612" t="s">
        <v>326</v>
      </c>
      <c r="PRW49" s="612" t="s">
        <v>283</v>
      </c>
      <c r="PRX49" s="612" t="s">
        <v>326</v>
      </c>
      <c r="PRY49" s="612" t="s">
        <v>283</v>
      </c>
      <c r="PRZ49" s="612" t="s">
        <v>326</v>
      </c>
      <c r="PSA49" s="612" t="s">
        <v>283</v>
      </c>
      <c r="PSB49" s="612" t="s">
        <v>326</v>
      </c>
      <c r="PSC49" s="612" t="s">
        <v>283</v>
      </c>
      <c r="PSD49" s="612" t="s">
        <v>326</v>
      </c>
      <c r="PSE49" s="612" t="s">
        <v>283</v>
      </c>
      <c r="PSF49" s="612" t="s">
        <v>326</v>
      </c>
      <c r="PSG49" s="612" t="s">
        <v>283</v>
      </c>
      <c r="PSH49" s="612" t="s">
        <v>326</v>
      </c>
      <c r="PSI49" s="612" t="s">
        <v>283</v>
      </c>
      <c r="PSJ49" s="612" t="s">
        <v>326</v>
      </c>
      <c r="PSK49" s="612" t="s">
        <v>283</v>
      </c>
      <c r="PSL49" s="612" t="s">
        <v>326</v>
      </c>
      <c r="PSM49" s="612" t="s">
        <v>283</v>
      </c>
      <c r="PSN49" s="612" t="s">
        <v>326</v>
      </c>
      <c r="PSO49" s="612" t="s">
        <v>283</v>
      </c>
      <c r="PSP49" s="612" t="s">
        <v>326</v>
      </c>
      <c r="PSQ49" s="612" t="s">
        <v>283</v>
      </c>
      <c r="PSR49" s="612" t="s">
        <v>326</v>
      </c>
      <c r="PSS49" s="612" t="s">
        <v>283</v>
      </c>
      <c r="PST49" s="612" t="s">
        <v>326</v>
      </c>
      <c r="PSU49" s="612" t="s">
        <v>283</v>
      </c>
      <c r="PSV49" s="612" t="s">
        <v>326</v>
      </c>
      <c r="PSW49" s="612" t="s">
        <v>283</v>
      </c>
      <c r="PSX49" s="612" t="s">
        <v>326</v>
      </c>
      <c r="PSY49" s="612" t="s">
        <v>283</v>
      </c>
      <c r="PSZ49" s="612" t="s">
        <v>326</v>
      </c>
      <c r="PTA49" s="612" t="s">
        <v>283</v>
      </c>
      <c r="PTB49" s="612" t="s">
        <v>326</v>
      </c>
      <c r="PTC49" s="612" t="s">
        <v>283</v>
      </c>
      <c r="PTD49" s="612" t="s">
        <v>326</v>
      </c>
      <c r="PTE49" s="612" t="s">
        <v>283</v>
      </c>
      <c r="PTF49" s="612" t="s">
        <v>326</v>
      </c>
      <c r="PTG49" s="612" t="s">
        <v>283</v>
      </c>
      <c r="PTH49" s="612" t="s">
        <v>326</v>
      </c>
      <c r="PTI49" s="612" t="s">
        <v>283</v>
      </c>
      <c r="PTJ49" s="612" t="s">
        <v>326</v>
      </c>
      <c r="PTK49" s="612" t="s">
        <v>283</v>
      </c>
      <c r="PTL49" s="612" t="s">
        <v>326</v>
      </c>
      <c r="PTM49" s="612" t="s">
        <v>283</v>
      </c>
      <c r="PTN49" s="612" t="s">
        <v>326</v>
      </c>
      <c r="PTO49" s="612" t="s">
        <v>283</v>
      </c>
      <c r="PTP49" s="612" t="s">
        <v>326</v>
      </c>
      <c r="PTQ49" s="612" t="s">
        <v>283</v>
      </c>
      <c r="PTR49" s="612" t="s">
        <v>326</v>
      </c>
      <c r="PTS49" s="612" t="s">
        <v>283</v>
      </c>
      <c r="PTT49" s="612" t="s">
        <v>326</v>
      </c>
      <c r="PTU49" s="612" t="s">
        <v>283</v>
      </c>
      <c r="PTV49" s="612" t="s">
        <v>326</v>
      </c>
      <c r="PTW49" s="612" t="s">
        <v>283</v>
      </c>
      <c r="PTX49" s="612" t="s">
        <v>326</v>
      </c>
      <c r="PTY49" s="612" t="s">
        <v>283</v>
      </c>
      <c r="PTZ49" s="612" t="s">
        <v>326</v>
      </c>
      <c r="PUA49" s="612" t="s">
        <v>283</v>
      </c>
      <c r="PUB49" s="612" t="s">
        <v>326</v>
      </c>
      <c r="PUC49" s="612" t="s">
        <v>283</v>
      </c>
      <c r="PUD49" s="612" t="s">
        <v>326</v>
      </c>
      <c r="PUE49" s="612" t="s">
        <v>283</v>
      </c>
      <c r="PUF49" s="612" t="s">
        <v>326</v>
      </c>
      <c r="PUG49" s="612" t="s">
        <v>283</v>
      </c>
      <c r="PUH49" s="612" t="s">
        <v>326</v>
      </c>
      <c r="PUI49" s="612" t="s">
        <v>283</v>
      </c>
      <c r="PUJ49" s="612" t="s">
        <v>326</v>
      </c>
      <c r="PUK49" s="612" t="s">
        <v>283</v>
      </c>
      <c r="PUL49" s="612" t="s">
        <v>326</v>
      </c>
      <c r="PUM49" s="612" t="s">
        <v>283</v>
      </c>
      <c r="PUN49" s="612" t="s">
        <v>326</v>
      </c>
      <c r="PUO49" s="612" t="s">
        <v>283</v>
      </c>
      <c r="PUP49" s="612" t="s">
        <v>326</v>
      </c>
      <c r="PUQ49" s="612" t="s">
        <v>283</v>
      </c>
      <c r="PUR49" s="612" t="s">
        <v>326</v>
      </c>
      <c r="PUS49" s="612" t="s">
        <v>283</v>
      </c>
      <c r="PUT49" s="612" t="s">
        <v>326</v>
      </c>
      <c r="PUU49" s="612" t="s">
        <v>283</v>
      </c>
      <c r="PUV49" s="612" t="s">
        <v>326</v>
      </c>
      <c r="PUW49" s="612" t="s">
        <v>283</v>
      </c>
      <c r="PUX49" s="612" t="s">
        <v>326</v>
      </c>
      <c r="PUY49" s="612" t="s">
        <v>283</v>
      </c>
      <c r="PUZ49" s="612" t="s">
        <v>326</v>
      </c>
      <c r="PVA49" s="612" t="s">
        <v>283</v>
      </c>
      <c r="PVB49" s="612" t="s">
        <v>326</v>
      </c>
      <c r="PVC49" s="612" t="s">
        <v>283</v>
      </c>
      <c r="PVD49" s="612" t="s">
        <v>326</v>
      </c>
      <c r="PVE49" s="612" t="s">
        <v>283</v>
      </c>
      <c r="PVF49" s="612" t="s">
        <v>326</v>
      </c>
      <c r="PVG49" s="612" t="s">
        <v>283</v>
      </c>
      <c r="PVH49" s="612" t="s">
        <v>326</v>
      </c>
      <c r="PVI49" s="612" t="s">
        <v>283</v>
      </c>
      <c r="PVJ49" s="612" t="s">
        <v>326</v>
      </c>
      <c r="PVK49" s="612" t="s">
        <v>283</v>
      </c>
      <c r="PVL49" s="612" t="s">
        <v>326</v>
      </c>
      <c r="PVM49" s="612" t="s">
        <v>283</v>
      </c>
      <c r="PVN49" s="612" t="s">
        <v>326</v>
      </c>
      <c r="PVO49" s="612" t="s">
        <v>283</v>
      </c>
      <c r="PVP49" s="612" t="s">
        <v>326</v>
      </c>
      <c r="PVQ49" s="612" t="s">
        <v>283</v>
      </c>
      <c r="PVR49" s="612" t="s">
        <v>326</v>
      </c>
      <c r="PVS49" s="612" t="s">
        <v>283</v>
      </c>
      <c r="PVT49" s="612" t="s">
        <v>326</v>
      </c>
      <c r="PVU49" s="612" t="s">
        <v>283</v>
      </c>
      <c r="PVV49" s="612" t="s">
        <v>326</v>
      </c>
      <c r="PVW49" s="612" t="s">
        <v>283</v>
      </c>
      <c r="PVX49" s="612" t="s">
        <v>326</v>
      </c>
      <c r="PVY49" s="612" t="s">
        <v>283</v>
      </c>
      <c r="PVZ49" s="612" t="s">
        <v>326</v>
      </c>
      <c r="PWA49" s="612" t="s">
        <v>283</v>
      </c>
      <c r="PWB49" s="612" t="s">
        <v>326</v>
      </c>
      <c r="PWC49" s="612" t="s">
        <v>283</v>
      </c>
      <c r="PWD49" s="612" t="s">
        <v>326</v>
      </c>
      <c r="PWE49" s="612" t="s">
        <v>283</v>
      </c>
      <c r="PWF49" s="612" t="s">
        <v>326</v>
      </c>
      <c r="PWG49" s="612" t="s">
        <v>283</v>
      </c>
      <c r="PWH49" s="612" t="s">
        <v>326</v>
      </c>
      <c r="PWI49" s="612" t="s">
        <v>283</v>
      </c>
      <c r="PWJ49" s="612" t="s">
        <v>326</v>
      </c>
      <c r="PWK49" s="612" t="s">
        <v>283</v>
      </c>
      <c r="PWL49" s="612" t="s">
        <v>326</v>
      </c>
      <c r="PWM49" s="612" t="s">
        <v>283</v>
      </c>
      <c r="PWN49" s="612" t="s">
        <v>326</v>
      </c>
      <c r="PWO49" s="612" t="s">
        <v>283</v>
      </c>
      <c r="PWP49" s="612" t="s">
        <v>326</v>
      </c>
      <c r="PWQ49" s="612" t="s">
        <v>283</v>
      </c>
      <c r="PWR49" s="612" t="s">
        <v>326</v>
      </c>
      <c r="PWS49" s="612" t="s">
        <v>283</v>
      </c>
      <c r="PWT49" s="612" t="s">
        <v>326</v>
      </c>
      <c r="PWU49" s="612" t="s">
        <v>283</v>
      </c>
      <c r="PWV49" s="612" t="s">
        <v>326</v>
      </c>
      <c r="PWW49" s="612" t="s">
        <v>283</v>
      </c>
      <c r="PWX49" s="612" t="s">
        <v>326</v>
      </c>
      <c r="PWY49" s="612" t="s">
        <v>283</v>
      </c>
      <c r="PWZ49" s="612" t="s">
        <v>326</v>
      </c>
      <c r="PXA49" s="612" t="s">
        <v>283</v>
      </c>
      <c r="PXB49" s="612" t="s">
        <v>326</v>
      </c>
      <c r="PXC49" s="612" t="s">
        <v>283</v>
      </c>
      <c r="PXD49" s="612" t="s">
        <v>326</v>
      </c>
      <c r="PXE49" s="612" t="s">
        <v>283</v>
      </c>
      <c r="PXF49" s="612" t="s">
        <v>326</v>
      </c>
      <c r="PXG49" s="612" t="s">
        <v>283</v>
      </c>
      <c r="PXH49" s="612" t="s">
        <v>326</v>
      </c>
      <c r="PXI49" s="612" t="s">
        <v>283</v>
      </c>
      <c r="PXJ49" s="612" t="s">
        <v>326</v>
      </c>
      <c r="PXK49" s="612" t="s">
        <v>283</v>
      </c>
      <c r="PXL49" s="612" t="s">
        <v>326</v>
      </c>
      <c r="PXM49" s="612" t="s">
        <v>283</v>
      </c>
      <c r="PXN49" s="612" t="s">
        <v>326</v>
      </c>
      <c r="PXO49" s="612" t="s">
        <v>283</v>
      </c>
      <c r="PXP49" s="612" t="s">
        <v>326</v>
      </c>
      <c r="PXQ49" s="612" t="s">
        <v>283</v>
      </c>
      <c r="PXR49" s="612" t="s">
        <v>326</v>
      </c>
      <c r="PXS49" s="612" t="s">
        <v>283</v>
      </c>
      <c r="PXT49" s="612" t="s">
        <v>326</v>
      </c>
      <c r="PXU49" s="612" t="s">
        <v>283</v>
      </c>
      <c r="PXV49" s="612" t="s">
        <v>326</v>
      </c>
      <c r="PXW49" s="612" t="s">
        <v>283</v>
      </c>
      <c r="PXX49" s="612" t="s">
        <v>326</v>
      </c>
      <c r="PXY49" s="612" t="s">
        <v>283</v>
      </c>
      <c r="PXZ49" s="612" t="s">
        <v>326</v>
      </c>
      <c r="PYA49" s="612" t="s">
        <v>283</v>
      </c>
      <c r="PYB49" s="612" t="s">
        <v>326</v>
      </c>
      <c r="PYC49" s="612" t="s">
        <v>283</v>
      </c>
      <c r="PYD49" s="612" t="s">
        <v>326</v>
      </c>
      <c r="PYE49" s="612" t="s">
        <v>283</v>
      </c>
      <c r="PYF49" s="612" t="s">
        <v>326</v>
      </c>
      <c r="PYG49" s="612" t="s">
        <v>283</v>
      </c>
      <c r="PYH49" s="612" t="s">
        <v>326</v>
      </c>
      <c r="PYI49" s="612" t="s">
        <v>283</v>
      </c>
      <c r="PYJ49" s="612" t="s">
        <v>326</v>
      </c>
      <c r="PYK49" s="612" t="s">
        <v>283</v>
      </c>
      <c r="PYL49" s="612" t="s">
        <v>326</v>
      </c>
      <c r="PYM49" s="612" t="s">
        <v>283</v>
      </c>
      <c r="PYN49" s="612" t="s">
        <v>326</v>
      </c>
      <c r="PYO49" s="612" t="s">
        <v>283</v>
      </c>
      <c r="PYP49" s="612" t="s">
        <v>326</v>
      </c>
      <c r="PYQ49" s="612" t="s">
        <v>283</v>
      </c>
      <c r="PYR49" s="612" t="s">
        <v>326</v>
      </c>
      <c r="PYS49" s="612" t="s">
        <v>283</v>
      </c>
      <c r="PYT49" s="612" t="s">
        <v>326</v>
      </c>
      <c r="PYU49" s="612" t="s">
        <v>283</v>
      </c>
      <c r="PYV49" s="612" t="s">
        <v>326</v>
      </c>
      <c r="PYW49" s="612" t="s">
        <v>283</v>
      </c>
      <c r="PYX49" s="612" t="s">
        <v>326</v>
      </c>
      <c r="PYY49" s="612" t="s">
        <v>283</v>
      </c>
      <c r="PYZ49" s="612" t="s">
        <v>326</v>
      </c>
      <c r="PZA49" s="612" t="s">
        <v>283</v>
      </c>
      <c r="PZB49" s="612" t="s">
        <v>326</v>
      </c>
      <c r="PZC49" s="612" t="s">
        <v>283</v>
      </c>
      <c r="PZD49" s="612" t="s">
        <v>326</v>
      </c>
      <c r="PZE49" s="612" t="s">
        <v>283</v>
      </c>
      <c r="PZF49" s="612" t="s">
        <v>326</v>
      </c>
      <c r="PZG49" s="612" t="s">
        <v>283</v>
      </c>
      <c r="PZH49" s="612" t="s">
        <v>326</v>
      </c>
      <c r="PZI49" s="612" t="s">
        <v>283</v>
      </c>
      <c r="PZJ49" s="612" t="s">
        <v>326</v>
      </c>
      <c r="PZK49" s="612" t="s">
        <v>283</v>
      </c>
      <c r="PZL49" s="612" t="s">
        <v>326</v>
      </c>
      <c r="PZM49" s="612" t="s">
        <v>283</v>
      </c>
      <c r="PZN49" s="612" t="s">
        <v>326</v>
      </c>
      <c r="PZO49" s="612" t="s">
        <v>283</v>
      </c>
      <c r="PZP49" s="612" t="s">
        <v>326</v>
      </c>
      <c r="PZQ49" s="612" t="s">
        <v>283</v>
      </c>
      <c r="PZR49" s="612" t="s">
        <v>326</v>
      </c>
      <c r="PZS49" s="612" t="s">
        <v>283</v>
      </c>
      <c r="PZT49" s="612" t="s">
        <v>326</v>
      </c>
      <c r="PZU49" s="612" t="s">
        <v>283</v>
      </c>
      <c r="PZV49" s="612" t="s">
        <v>326</v>
      </c>
      <c r="PZW49" s="612" t="s">
        <v>283</v>
      </c>
      <c r="PZX49" s="612" t="s">
        <v>326</v>
      </c>
      <c r="PZY49" s="612" t="s">
        <v>283</v>
      </c>
      <c r="PZZ49" s="612" t="s">
        <v>326</v>
      </c>
      <c r="QAA49" s="612" t="s">
        <v>283</v>
      </c>
      <c r="QAB49" s="612" t="s">
        <v>326</v>
      </c>
      <c r="QAC49" s="612" t="s">
        <v>283</v>
      </c>
      <c r="QAD49" s="612" t="s">
        <v>326</v>
      </c>
      <c r="QAE49" s="612" t="s">
        <v>283</v>
      </c>
      <c r="QAF49" s="612" t="s">
        <v>326</v>
      </c>
      <c r="QAG49" s="612" t="s">
        <v>283</v>
      </c>
      <c r="QAH49" s="612" t="s">
        <v>326</v>
      </c>
      <c r="QAI49" s="612" t="s">
        <v>283</v>
      </c>
      <c r="QAJ49" s="612" t="s">
        <v>326</v>
      </c>
      <c r="QAK49" s="612" t="s">
        <v>283</v>
      </c>
      <c r="QAL49" s="612" t="s">
        <v>326</v>
      </c>
      <c r="QAM49" s="612" t="s">
        <v>283</v>
      </c>
      <c r="QAN49" s="612" t="s">
        <v>326</v>
      </c>
      <c r="QAO49" s="612" t="s">
        <v>283</v>
      </c>
      <c r="QAP49" s="612" t="s">
        <v>326</v>
      </c>
      <c r="QAQ49" s="612" t="s">
        <v>283</v>
      </c>
      <c r="QAR49" s="612" t="s">
        <v>326</v>
      </c>
      <c r="QAS49" s="612" t="s">
        <v>283</v>
      </c>
      <c r="QAT49" s="612" t="s">
        <v>326</v>
      </c>
      <c r="QAU49" s="612" t="s">
        <v>283</v>
      </c>
      <c r="QAV49" s="612" t="s">
        <v>326</v>
      </c>
      <c r="QAW49" s="612" t="s">
        <v>283</v>
      </c>
      <c r="QAX49" s="612" t="s">
        <v>326</v>
      </c>
      <c r="QAY49" s="612" t="s">
        <v>283</v>
      </c>
      <c r="QAZ49" s="612" t="s">
        <v>326</v>
      </c>
      <c r="QBA49" s="612" t="s">
        <v>283</v>
      </c>
      <c r="QBB49" s="612" t="s">
        <v>326</v>
      </c>
      <c r="QBC49" s="612" t="s">
        <v>283</v>
      </c>
      <c r="QBD49" s="612" t="s">
        <v>326</v>
      </c>
      <c r="QBE49" s="612" t="s">
        <v>283</v>
      </c>
      <c r="QBF49" s="612" t="s">
        <v>326</v>
      </c>
      <c r="QBG49" s="612" t="s">
        <v>283</v>
      </c>
      <c r="QBH49" s="612" t="s">
        <v>326</v>
      </c>
      <c r="QBI49" s="612" t="s">
        <v>283</v>
      </c>
      <c r="QBJ49" s="612" t="s">
        <v>326</v>
      </c>
      <c r="QBK49" s="612" t="s">
        <v>283</v>
      </c>
      <c r="QBL49" s="612" t="s">
        <v>326</v>
      </c>
      <c r="QBM49" s="612" t="s">
        <v>283</v>
      </c>
      <c r="QBN49" s="612" t="s">
        <v>326</v>
      </c>
      <c r="QBO49" s="612" t="s">
        <v>283</v>
      </c>
      <c r="QBP49" s="612" t="s">
        <v>326</v>
      </c>
      <c r="QBQ49" s="612" t="s">
        <v>283</v>
      </c>
      <c r="QBR49" s="612" t="s">
        <v>326</v>
      </c>
      <c r="QBS49" s="612" t="s">
        <v>283</v>
      </c>
      <c r="QBT49" s="612" t="s">
        <v>326</v>
      </c>
      <c r="QBU49" s="612" t="s">
        <v>283</v>
      </c>
      <c r="QBV49" s="612" t="s">
        <v>326</v>
      </c>
      <c r="QBW49" s="612" t="s">
        <v>283</v>
      </c>
      <c r="QBX49" s="612" t="s">
        <v>326</v>
      </c>
      <c r="QBY49" s="612" t="s">
        <v>283</v>
      </c>
      <c r="QBZ49" s="612" t="s">
        <v>326</v>
      </c>
      <c r="QCA49" s="612" t="s">
        <v>283</v>
      </c>
      <c r="QCB49" s="612" t="s">
        <v>326</v>
      </c>
      <c r="QCC49" s="612" t="s">
        <v>283</v>
      </c>
      <c r="QCD49" s="612" t="s">
        <v>326</v>
      </c>
      <c r="QCE49" s="612" t="s">
        <v>283</v>
      </c>
      <c r="QCF49" s="612" t="s">
        <v>326</v>
      </c>
      <c r="QCG49" s="612" t="s">
        <v>283</v>
      </c>
      <c r="QCH49" s="612" t="s">
        <v>326</v>
      </c>
      <c r="QCI49" s="612" t="s">
        <v>283</v>
      </c>
      <c r="QCJ49" s="612" t="s">
        <v>326</v>
      </c>
      <c r="QCK49" s="612" t="s">
        <v>283</v>
      </c>
      <c r="QCL49" s="612" t="s">
        <v>326</v>
      </c>
      <c r="QCM49" s="612" t="s">
        <v>283</v>
      </c>
      <c r="QCN49" s="612" t="s">
        <v>326</v>
      </c>
      <c r="QCO49" s="612" t="s">
        <v>283</v>
      </c>
      <c r="QCP49" s="612" t="s">
        <v>326</v>
      </c>
      <c r="QCQ49" s="612" t="s">
        <v>283</v>
      </c>
      <c r="QCR49" s="612" t="s">
        <v>326</v>
      </c>
      <c r="QCS49" s="612" t="s">
        <v>283</v>
      </c>
      <c r="QCT49" s="612" t="s">
        <v>326</v>
      </c>
      <c r="QCU49" s="612" t="s">
        <v>283</v>
      </c>
      <c r="QCV49" s="612" t="s">
        <v>326</v>
      </c>
      <c r="QCW49" s="612" t="s">
        <v>283</v>
      </c>
      <c r="QCX49" s="612" t="s">
        <v>326</v>
      </c>
      <c r="QCY49" s="612" t="s">
        <v>283</v>
      </c>
      <c r="QCZ49" s="612" t="s">
        <v>326</v>
      </c>
      <c r="QDA49" s="612" t="s">
        <v>283</v>
      </c>
      <c r="QDB49" s="612" t="s">
        <v>326</v>
      </c>
      <c r="QDC49" s="612" t="s">
        <v>283</v>
      </c>
      <c r="QDD49" s="612" t="s">
        <v>326</v>
      </c>
      <c r="QDE49" s="612" t="s">
        <v>283</v>
      </c>
      <c r="QDF49" s="612" t="s">
        <v>326</v>
      </c>
      <c r="QDG49" s="612" t="s">
        <v>283</v>
      </c>
      <c r="QDH49" s="612" t="s">
        <v>326</v>
      </c>
      <c r="QDI49" s="612" t="s">
        <v>283</v>
      </c>
      <c r="QDJ49" s="612" t="s">
        <v>326</v>
      </c>
      <c r="QDK49" s="612" t="s">
        <v>283</v>
      </c>
      <c r="QDL49" s="612" t="s">
        <v>326</v>
      </c>
      <c r="QDM49" s="612" t="s">
        <v>283</v>
      </c>
      <c r="QDN49" s="612" t="s">
        <v>326</v>
      </c>
      <c r="QDO49" s="612" t="s">
        <v>283</v>
      </c>
      <c r="QDP49" s="612" t="s">
        <v>326</v>
      </c>
      <c r="QDQ49" s="612" t="s">
        <v>283</v>
      </c>
      <c r="QDR49" s="612" t="s">
        <v>326</v>
      </c>
      <c r="QDS49" s="612" t="s">
        <v>283</v>
      </c>
      <c r="QDT49" s="612" t="s">
        <v>326</v>
      </c>
      <c r="QDU49" s="612" t="s">
        <v>283</v>
      </c>
      <c r="QDV49" s="612" t="s">
        <v>326</v>
      </c>
      <c r="QDW49" s="612" t="s">
        <v>283</v>
      </c>
      <c r="QDX49" s="612" t="s">
        <v>326</v>
      </c>
      <c r="QDY49" s="612" t="s">
        <v>283</v>
      </c>
      <c r="QDZ49" s="612" t="s">
        <v>326</v>
      </c>
      <c r="QEA49" s="612" t="s">
        <v>283</v>
      </c>
      <c r="QEB49" s="612" t="s">
        <v>326</v>
      </c>
      <c r="QEC49" s="612" t="s">
        <v>283</v>
      </c>
      <c r="QED49" s="612" t="s">
        <v>326</v>
      </c>
      <c r="QEE49" s="612" t="s">
        <v>283</v>
      </c>
      <c r="QEF49" s="612" t="s">
        <v>326</v>
      </c>
      <c r="QEG49" s="612" t="s">
        <v>283</v>
      </c>
      <c r="QEH49" s="612" t="s">
        <v>326</v>
      </c>
      <c r="QEI49" s="612" t="s">
        <v>283</v>
      </c>
      <c r="QEJ49" s="612" t="s">
        <v>326</v>
      </c>
      <c r="QEK49" s="612" t="s">
        <v>283</v>
      </c>
      <c r="QEL49" s="612" t="s">
        <v>326</v>
      </c>
      <c r="QEM49" s="612" t="s">
        <v>283</v>
      </c>
      <c r="QEN49" s="612" t="s">
        <v>326</v>
      </c>
      <c r="QEO49" s="612" t="s">
        <v>283</v>
      </c>
      <c r="QEP49" s="612" t="s">
        <v>326</v>
      </c>
      <c r="QEQ49" s="612" t="s">
        <v>283</v>
      </c>
      <c r="QER49" s="612" t="s">
        <v>326</v>
      </c>
      <c r="QES49" s="612" t="s">
        <v>283</v>
      </c>
      <c r="QET49" s="612" t="s">
        <v>326</v>
      </c>
      <c r="QEU49" s="612" t="s">
        <v>283</v>
      </c>
      <c r="QEV49" s="612" t="s">
        <v>326</v>
      </c>
      <c r="QEW49" s="612" t="s">
        <v>283</v>
      </c>
      <c r="QEX49" s="612" t="s">
        <v>326</v>
      </c>
      <c r="QEY49" s="612" t="s">
        <v>283</v>
      </c>
      <c r="QEZ49" s="612" t="s">
        <v>326</v>
      </c>
      <c r="QFA49" s="612" t="s">
        <v>283</v>
      </c>
      <c r="QFB49" s="612" t="s">
        <v>326</v>
      </c>
      <c r="QFC49" s="612" t="s">
        <v>283</v>
      </c>
      <c r="QFD49" s="612" t="s">
        <v>326</v>
      </c>
      <c r="QFE49" s="612" t="s">
        <v>283</v>
      </c>
      <c r="QFF49" s="612" t="s">
        <v>326</v>
      </c>
      <c r="QFG49" s="612" t="s">
        <v>283</v>
      </c>
      <c r="QFH49" s="612" t="s">
        <v>326</v>
      </c>
      <c r="QFI49" s="612" t="s">
        <v>283</v>
      </c>
      <c r="QFJ49" s="612" t="s">
        <v>326</v>
      </c>
      <c r="QFK49" s="612" t="s">
        <v>283</v>
      </c>
      <c r="QFL49" s="612" t="s">
        <v>326</v>
      </c>
      <c r="QFM49" s="612" t="s">
        <v>283</v>
      </c>
      <c r="QFN49" s="612" t="s">
        <v>326</v>
      </c>
      <c r="QFO49" s="612" t="s">
        <v>283</v>
      </c>
      <c r="QFP49" s="612" t="s">
        <v>326</v>
      </c>
      <c r="QFQ49" s="612" t="s">
        <v>283</v>
      </c>
      <c r="QFR49" s="612" t="s">
        <v>326</v>
      </c>
      <c r="QFS49" s="612" t="s">
        <v>283</v>
      </c>
      <c r="QFT49" s="612" t="s">
        <v>326</v>
      </c>
      <c r="QFU49" s="612" t="s">
        <v>283</v>
      </c>
      <c r="QFV49" s="612" t="s">
        <v>326</v>
      </c>
      <c r="QFW49" s="612" t="s">
        <v>283</v>
      </c>
      <c r="QFX49" s="612" t="s">
        <v>326</v>
      </c>
      <c r="QFY49" s="612" t="s">
        <v>283</v>
      </c>
      <c r="QFZ49" s="612" t="s">
        <v>326</v>
      </c>
      <c r="QGA49" s="612" t="s">
        <v>283</v>
      </c>
      <c r="QGB49" s="612" t="s">
        <v>326</v>
      </c>
      <c r="QGC49" s="612" t="s">
        <v>283</v>
      </c>
      <c r="QGD49" s="612" t="s">
        <v>326</v>
      </c>
      <c r="QGE49" s="612" t="s">
        <v>283</v>
      </c>
      <c r="QGF49" s="612" t="s">
        <v>326</v>
      </c>
      <c r="QGG49" s="612" t="s">
        <v>283</v>
      </c>
      <c r="QGH49" s="612" t="s">
        <v>326</v>
      </c>
      <c r="QGI49" s="612" t="s">
        <v>283</v>
      </c>
      <c r="QGJ49" s="612" t="s">
        <v>326</v>
      </c>
      <c r="QGK49" s="612" t="s">
        <v>283</v>
      </c>
      <c r="QGL49" s="612" t="s">
        <v>326</v>
      </c>
      <c r="QGM49" s="612" t="s">
        <v>283</v>
      </c>
      <c r="QGN49" s="612" t="s">
        <v>326</v>
      </c>
      <c r="QGO49" s="612" t="s">
        <v>283</v>
      </c>
      <c r="QGP49" s="612" t="s">
        <v>326</v>
      </c>
      <c r="QGQ49" s="612" t="s">
        <v>283</v>
      </c>
      <c r="QGR49" s="612" t="s">
        <v>326</v>
      </c>
      <c r="QGS49" s="612" t="s">
        <v>283</v>
      </c>
      <c r="QGT49" s="612" t="s">
        <v>326</v>
      </c>
      <c r="QGU49" s="612" t="s">
        <v>283</v>
      </c>
      <c r="QGV49" s="612" t="s">
        <v>326</v>
      </c>
      <c r="QGW49" s="612" t="s">
        <v>283</v>
      </c>
      <c r="QGX49" s="612" t="s">
        <v>326</v>
      </c>
      <c r="QGY49" s="612" t="s">
        <v>283</v>
      </c>
      <c r="QGZ49" s="612" t="s">
        <v>326</v>
      </c>
      <c r="QHA49" s="612" t="s">
        <v>283</v>
      </c>
      <c r="QHB49" s="612" t="s">
        <v>326</v>
      </c>
      <c r="QHC49" s="612" t="s">
        <v>283</v>
      </c>
      <c r="QHD49" s="612" t="s">
        <v>326</v>
      </c>
      <c r="QHE49" s="612" t="s">
        <v>283</v>
      </c>
      <c r="QHF49" s="612" t="s">
        <v>326</v>
      </c>
      <c r="QHG49" s="612" t="s">
        <v>283</v>
      </c>
      <c r="QHH49" s="612" t="s">
        <v>326</v>
      </c>
      <c r="QHI49" s="612" t="s">
        <v>283</v>
      </c>
      <c r="QHJ49" s="612" t="s">
        <v>326</v>
      </c>
      <c r="QHK49" s="612" t="s">
        <v>283</v>
      </c>
      <c r="QHL49" s="612" t="s">
        <v>326</v>
      </c>
      <c r="QHM49" s="612" t="s">
        <v>283</v>
      </c>
      <c r="QHN49" s="612" t="s">
        <v>326</v>
      </c>
      <c r="QHO49" s="612" t="s">
        <v>283</v>
      </c>
      <c r="QHP49" s="612" t="s">
        <v>326</v>
      </c>
      <c r="QHQ49" s="612" t="s">
        <v>283</v>
      </c>
      <c r="QHR49" s="612" t="s">
        <v>326</v>
      </c>
      <c r="QHS49" s="612" t="s">
        <v>283</v>
      </c>
      <c r="QHT49" s="612" t="s">
        <v>326</v>
      </c>
      <c r="QHU49" s="612" t="s">
        <v>283</v>
      </c>
      <c r="QHV49" s="612" t="s">
        <v>326</v>
      </c>
      <c r="QHW49" s="612" t="s">
        <v>283</v>
      </c>
      <c r="QHX49" s="612" t="s">
        <v>326</v>
      </c>
      <c r="QHY49" s="612" t="s">
        <v>283</v>
      </c>
      <c r="QHZ49" s="612" t="s">
        <v>326</v>
      </c>
      <c r="QIA49" s="612" t="s">
        <v>283</v>
      </c>
      <c r="QIB49" s="612" t="s">
        <v>326</v>
      </c>
      <c r="QIC49" s="612" t="s">
        <v>283</v>
      </c>
      <c r="QID49" s="612" t="s">
        <v>326</v>
      </c>
      <c r="QIE49" s="612" t="s">
        <v>283</v>
      </c>
      <c r="QIF49" s="612" t="s">
        <v>326</v>
      </c>
      <c r="QIG49" s="612" t="s">
        <v>283</v>
      </c>
      <c r="QIH49" s="612" t="s">
        <v>326</v>
      </c>
      <c r="QII49" s="612" t="s">
        <v>283</v>
      </c>
      <c r="QIJ49" s="612" t="s">
        <v>326</v>
      </c>
      <c r="QIK49" s="612" t="s">
        <v>283</v>
      </c>
      <c r="QIL49" s="612" t="s">
        <v>326</v>
      </c>
      <c r="QIM49" s="612" t="s">
        <v>283</v>
      </c>
      <c r="QIN49" s="612" t="s">
        <v>326</v>
      </c>
      <c r="QIO49" s="612" t="s">
        <v>283</v>
      </c>
      <c r="QIP49" s="612" t="s">
        <v>326</v>
      </c>
      <c r="QIQ49" s="612" t="s">
        <v>283</v>
      </c>
      <c r="QIR49" s="612" t="s">
        <v>326</v>
      </c>
      <c r="QIS49" s="612" t="s">
        <v>283</v>
      </c>
      <c r="QIT49" s="612" t="s">
        <v>326</v>
      </c>
      <c r="QIU49" s="612" t="s">
        <v>283</v>
      </c>
      <c r="QIV49" s="612" t="s">
        <v>326</v>
      </c>
      <c r="QIW49" s="612" t="s">
        <v>283</v>
      </c>
      <c r="QIX49" s="612" t="s">
        <v>326</v>
      </c>
      <c r="QIY49" s="612" t="s">
        <v>283</v>
      </c>
      <c r="QIZ49" s="612" t="s">
        <v>326</v>
      </c>
      <c r="QJA49" s="612" t="s">
        <v>283</v>
      </c>
      <c r="QJB49" s="612" t="s">
        <v>326</v>
      </c>
      <c r="QJC49" s="612" t="s">
        <v>283</v>
      </c>
      <c r="QJD49" s="612" t="s">
        <v>326</v>
      </c>
      <c r="QJE49" s="612" t="s">
        <v>283</v>
      </c>
      <c r="QJF49" s="612" t="s">
        <v>326</v>
      </c>
      <c r="QJG49" s="612" t="s">
        <v>283</v>
      </c>
      <c r="QJH49" s="612" t="s">
        <v>326</v>
      </c>
      <c r="QJI49" s="612" t="s">
        <v>283</v>
      </c>
      <c r="QJJ49" s="612" t="s">
        <v>326</v>
      </c>
      <c r="QJK49" s="612" t="s">
        <v>283</v>
      </c>
      <c r="QJL49" s="612" t="s">
        <v>326</v>
      </c>
      <c r="QJM49" s="612" t="s">
        <v>283</v>
      </c>
      <c r="QJN49" s="612" t="s">
        <v>326</v>
      </c>
      <c r="QJO49" s="612" t="s">
        <v>283</v>
      </c>
      <c r="QJP49" s="612" t="s">
        <v>326</v>
      </c>
      <c r="QJQ49" s="612" t="s">
        <v>283</v>
      </c>
      <c r="QJR49" s="612" t="s">
        <v>326</v>
      </c>
      <c r="QJS49" s="612" t="s">
        <v>283</v>
      </c>
      <c r="QJT49" s="612" t="s">
        <v>326</v>
      </c>
      <c r="QJU49" s="612" t="s">
        <v>283</v>
      </c>
      <c r="QJV49" s="612" t="s">
        <v>326</v>
      </c>
      <c r="QJW49" s="612" t="s">
        <v>283</v>
      </c>
      <c r="QJX49" s="612" t="s">
        <v>326</v>
      </c>
      <c r="QJY49" s="612" t="s">
        <v>283</v>
      </c>
      <c r="QJZ49" s="612" t="s">
        <v>326</v>
      </c>
      <c r="QKA49" s="612" t="s">
        <v>283</v>
      </c>
      <c r="QKB49" s="612" t="s">
        <v>326</v>
      </c>
      <c r="QKC49" s="612" t="s">
        <v>283</v>
      </c>
      <c r="QKD49" s="612" t="s">
        <v>326</v>
      </c>
      <c r="QKE49" s="612" t="s">
        <v>283</v>
      </c>
      <c r="QKF49" s="612" t="s">
        <v>326</v>
      </c>
      <c r="QKG49" s="612" t="s">
        <v>283</v>
      </c>
      <c r="QKH49" s="612" t="s">
        <v>326</v>
      </c>
      <c r="QKI49" s="612" t="s">
        <v>283</v>
      </c>
      <c r="QKJ49" s="612" t="s">
        <v>326</v>
      </c>
      <c r="QKK49" s="612" t="s">
        <v>283</v>
      </c>
      <c r="QKL49" s="612" t="s">
        <v>326</v>
      </c>
      <c r="QKM49" s="612" t="s">
        <v>283</v>
      </c>
      <c r="QKN49" s="612" t="s">
        <v>326</v>
      </c>
      <c r="QKO49" s="612" t="s">
        <v>283</v>
      </c>
      <c r="QKP49" s="612" t="s">
        <v>326</v>
      </c>
      <c r="QKQ49" s="612" t="s">
        <v>283</v>
      </c>
      <c r="QKR49" s="612" t="s">
        <v>326</v>
      </c>
      <c r="QKS49" s="612" t="s">
        <v>283</v>
      </c>
      <c r="QKT49" s="612" t="s">
        <v>326</v>
      </c>
      <c r="QKU49" s="612" t="s">
        <v>283</v>
      </c>
      <c r="QKV49" s="612" t="s">
        <v>326</v>
      </c>
      <c r="QKW49" s="612" t="s">
        <v>283</v>
      </c>
      <c r="QKX49" s="612" t="s">
        <v>326</v>
      </c>
      <c r="QKY49" s="612" t="s">
        <v>283</v>
      </c>
      <c r="QKZ49" s="612" t="s">
        <v>326</v>
      </c>
      <c r="QLA49" s="612" t="s">
        <v>283</v>
      </c>
      <c r="QLB49" s="612" t="s">
        <v>326</v>
      </c>
      <c r="QLC49" s="612" t="s">
        <v>283</v>
      </c>
      <c r="QLD49" s="612" t="s">
        <v>326</v>
      </c>
      <c r="QLE49" s="612" t="s">
        <v>283</v>
      </c>
      <c r="QLF49" s="612" t="s">
        <v>326</v>
      </c>
      <c r="QLG49" s="612" t="s">
        <v>283</v>
      </c>
      <c r="QLH49" s="612" t="s">
        <v>326</v>
      </c>
      <c r="QLI49" s="612" t="s">
        <v>283</v>
      </c>
      <c r="QLJ49" s="612" t="s">
        <v>326</v>
      </c>
      <c r="QLK49" s="612" t="s">
        <v>283</v>
      </c>
      <c r="QLL49" s="612" t="s">
        <v>326</v>
      </c>
      <c r="QLM49" s="612" t="s">
        <v>283</v>
      </c>
      <c r="QLN49" s="612" t="s">
        <v>326</v>
      </c>
      <c r="QLO49" s="612" t="s">
        <v>283</v>
      </c>
      <c r="QLP49" s="612" t="s">
        <v>326</v>
      </c>
      <c r="QLQ49" s="612" t="s">
        <v>283</v>
      </c>
      <c r="QLR49" s="612" t="s">
        <v>326</v>
      </c>
      <c r="QLS49" s="612" t="s">
        <v>283</v>
      </c>
      <c r="QLT49" s="612" t="s">
        <v>326</v>
      </c>
      <c r="QLU49" s="612" t="s">
        <v>283</v>
      </c>
      <c r="QLV49" s="612" t="s">
        <v>326</v>
      </c>
      <c r="QLW49" s="612" t="s">
        <v>283</v>
      </c>
      <c r="QLX49" s="612" t="s">
        <v>326</v>
      </c>
      <c r="QLY49" s="612" t="s">
        <v>283</v>
      </c>
      <c r="QLZ49" s="612" t="s">
        <v>326</v>
      </c>
      <c r="QMA49" s="612" t="s">
        <v>283</v>
      </c>
      <c r="QMB49" s="612" t="s">
        <v>326</v>
      </c>
      <c r="QMC49" s="612" t="s">
        <v>283</v>
      </c>
      <c r="QMD49" s="612" t="s">
        <v>326</v>
      </c>
      <c r="QME49" s="612" t="s">
        <v>283</v>
      </c>
      <c r="QMF49" s="612" t="s">
        <v>326</v>
      </c>
      <c r="QMG49" s="612" t="s">
        <v>283</v>
      </c>
      <c r="QMH49" s="612" t="s">
        <v>326</v>
      </c>
      <c r="QMI49" s="612" t="s">
        <v>283</v>
      </c>
      <c r="QMJ49" s="612" t="s">
        <v>326</v>
      </c>
      <c r="QMK49" s="612" t="s">
        <v>283</v>
      </c>
      <c r="QML49" s="612" t="s">
        <v>326</v>
      </c>
      <c r="QMM49" s="612" t="s">
        <v>283</v>
      </c>
      <c r="QMN49" s="612" t="s">
        <v>326</v>
      </c>
      <c r="QMO49" s="612" t="s">
        <v>283</v>
      </c>
      <c r="QMP49" s="612" t="s">
        <v>326</v>
      </c>
      <c r="QMQ49" s="612" t="s">
        <v>283</v>
      </c>
      <c r="QMR49" s="612" t="s">
        <v>326</v>
      </c>
      <c r="QMS49" s="612" t="s">
        <v>283</v>
      </c>
      <c r="QMT49" s="612" t="s">
        <v>326</v>
      </c>
      <c r="QMU49" s="612" t="s">
        <v>283</v>
      </c>
      <c r="QMV49" s="612" t="s">
        <v>326</v>
      </c>
      <c r="QMW49" s="612" t="s">
        <v>283</v>
      </c>
      <c r="QMX49" s="612" t="s">
        <v>326</v>
      </c>
      <c r="QMY49" s="612" t="s">
        <v>283</v>
      </c>
      <c r="QMZ49" s="612" t="s">
        <v>326</v>
      </c>
      <c r="QNA49" s="612" t="s">
        <v>283</v>
      </c>
      <c r="QNB49" s="612" t="s">
        <v>326</v>
      </c>
      <c r="QNC49" s="612" t="s">
        <v>283</v>
      </c>
      <c r="QND49" s="612" t="s">
        <v>326</v>
      </c>
      <c r="QNE49" s="612" t="s">
        <v>283</v>
      </c>
      <c r="QNF49" s="612" t="s">
        <v>326</v>
      </c>
      <c r="QNG49" s="612" t="s">
        <v>283</v>
      </c>
      <c r="QNH49" s="612" t="s">
        <v>326</v>
      </c>
      <c r="QNI49" s="612" t="s">
        <v>283</v>
      </c>
      <c r="QNJ49" s="612" t="s">
        <v>326</v>
      </c>
      <c r="QNK49" s="612" t="s">
        <v>283</v>
      </c>
      <c r="QNL49" s="612" t="s">
        <v>326</v>
      </c>
      <c r="QNM49" s="612" t="s">
        <v>283</v>
      </c>
      <c r="QNN49" s="612" t="s">
        <v>326</v>
      </c>
      <c r="QNO49" s="612" t="s">
        <v>283</v>
      </c>
      <c r="QNP49" s="612" t="s">
        <v>326</v>
      </c>
      <c r="QNQ49" s="612" t="s">
        <v>283</v>
      </c>
      <c r="QNR49" s="612" t="s">
        <v>326</v>
      </c>
      <c r="QNS49" s="612" t="s">
        <v>283</v>
      </c>
      <c r="QNT49" s="612" t="s">
        <v>326</v>
      </c>
      <c r="QNU49" s="612" t="s">
        <v>283</v>
      </c>
      <c r="QNV49" s="612" t="s">
        <v>326</v>
      </c>
      <c r="QNW49" s="612" t="s">
        <v>283</v>
      </c>
      <c r="QNX49" s="612" t="s">
        <v>326</v>
      </c>
      <c r="QNY49" s="612" t="s">
        <v>283</v>
      </c>
      <c r="QNZ49" s="612" t="s">
        <v>326</v>
      </c>
      <c r="QOA49" s="612" t="s">
        <v>283</v>
      </c>
      <c r="QOB49" s="612" t="s">
        <v>326</v>
      </c>
      <c r="QOC49" s="612" t="s">
        <v>283</v>
      </c>
      <c r="QOD49" s="612" t="s">
        <v>326</v>
      </c>
      <c r="QOE49" s="612" t="s">
        <v>283</v>
      </c>
      <c r="QOF49" s="612" t="s">
        <v>326</v>
      </c>
      <c r="QOG49" s="612" t="s">
        <v>283</v>
      </c>
      <c r="QOH49" s="612" t="s">
        <v>326</v>
      </c>
      <c r="QOI49" s="612" t="s">
        <v>283</v>
      </c>
      <c r="QOJ49" s="612" t="s">
        <v>326</v>
      </c>
      <c r="QOK49" s="612" t="s">
        <v>283</v>
      </c>
      <c r="QOL49" s="612" t="s">
        <v>326</v>
      </c>
      <c r="QOM49" s="612" t="s">
        <v>283</v>
      </c>
      <c r="QON49" s="612" t="s">
        <v>326</v>
      </c>
      <c r="QOO49" s="612" t="s">
        <v>283</v>
      </c>
      <c r="QOP49" s="612" t="s">
        <v>326</v>
      </c>
      <c r="QOQ49" s="612" t="s">
        <v>283</v>
      </c>
      <c r="QOR49" s="612" t="s">
        <v>326</v>
      </c>
      <c r="QOS49" s="612" t="s">
        <v>283</v>
      </c>
      <c r="QOT49" s="612" t="s">
        <v>326</v>
      </c>
      <c r="QOU49" s="612" t="s">
        <v>283</v>
      </c>
      <c r="QOV49" s="612" t="s">
        <v>326</v>
      </c>
      <c r="QOW49" s="612" t="s">
        <v>283</v>
      </c>
      <c r="QOX49" s="612" t="s">
        <v>326</v>
      </c>
      <c r="QOY49" s="612" t="s">
        <v>283</v>
      </c>
      <c r="QOZ49" s="612" t="s">
        <v>326</v>
      </c>
      <c r="QPA49" s="612" t="s">
        <v>283</v>
      </c>
      <c r="QPB49" s="612" t="s">
        <v>326</v>
      </c>
      <c r="QPC49" s="612" t="s">
        <v>283</v>
      </c>
      <c r="QPD49" s="612" t="s">
        <v>326</v>
      </c>
      <c r="QPE49" s="612" t="s">
        <v>283</v>
      </c>
      <c r="QPF49" s="612" t="s">
        <v>326</v>
      </c>
      <c r="QPG49" s="612" t="s">
        <v>283</v>
      </c>
      <c r="QPH49" s="612" t="s">
        <v>326</v>
      </c>
      <c r="QPI49" s="612" t="s">
        <v>283</v>
      </c>
      <c r="QPJ49" s="612" t="s">
        <v>326</v>
      </c>
      <c r="QPK49" s="612" t="s">
        <v>283</v>
      </c>
      <c r="QPL49" s="612" t="s">
        <v>326</v>
      </c>
      <c r="QPM49" s="612" t="s">
        <v>283</v>
      </c>
      <c r="QPN49" s="612" t="s">
        <v>326</v>
      </c>
      <c r="QPO49" s="612" t="s">
        <v>283</v>
      </c>
      <c r="QPP49" s="612" t="s">
        <v>326</v>
      </c>
      <c r="QPQ49" s="612" t="s">
        <v>283</v>
      </c>
      <c r="QPR49" s="612" t="s">
        <v>326</v>
      </c>
      <c r="QPS49" s="612" t="s">
        <v>283</v>
      </c>
      <c r="QPT49" s="612" t="s">
        <v>326</v>
      </c>
      <c r="QPU49" s="612" t="s">
        <v>283</v>
      </c>
      <c r="QPV49" s="612" t="s">
        <v>326</v>
      </c>
      <c r="QPW49" s="612" t="s">
        <v>283</v>
      </c>
      <c r="QPX49" s="612" t="s">
        <v>326</v>
      </c>
      <c r="QPY49" s="612" t="s">
        <v>283</v>
      </c>
      <c r="QPZ49" s="612" t="s">
        <v>326</v>
      </c>
      <c r="QQA49" s="612" t="s">
        <v>283</v>
      </c>
      <c r="QQB49" s="612" t="s">
        <v>326</v>
      </c>
      <c r="QQC49" s="612" t="s">
        <v>283</v>
      </c>
      <c r="QQD49" s="612" t="s">
        <v>326</v>
      </c>
      <c r="QQE49" s="612" t="s">
        <v>283</v>
      </c>
      <c r="QQF49" s="612" t="s">
        <v>326</v>
      </c>
      <c r="QQG49" s="612" t="s">
        <v>283</v>
      </c>
      <c r="QQH49" s="612" t="s">
        <v>326</v>
      </c>
      <c r="QQI49" s="612" t="s">
        <v>283</v>
      </c>
      <c r="QQJ49" s="612" t="s">
        <v>326</v>
      </c>
      <c r="QQK49" s="612" t="s">
        <v>283</v>
      </c>
      <c r="QQL49" s="612" t="s">
        <v>326</v>
      </c>
      <c r="QQM49" s="612" t="s">
        <v>283</v>
      </c>
      <c r="QQN49" s="612" t="s">
        <v>326</v>
      </c>
      <c r="QQO49" s="612" t="s">
        <v>283</v>
      </c>
      <c r="QQP49" s="612" t="s">
        <v>326</v>
      </c>
      <c r="QQQ49" s="612" t="s">
        <v>283</v>
      </c>
      <c r="QQR49" s="612" t="s">
        <v>326</v>
      </c>
      <c r="QQS49" s="612" t="s">
        <v>283</v>
      </c>
      <c r="QQT49" s="612" t="s">
        <v>326</v>
      </c>
      <c r="QQU49" s="612" t="s">
        <v>283</v>
      </c>
      <c r="QQV49" s="612" t="s">
        <v>326</v>
      </c>
      <c r="QQW49" s="612" t="s">
        <v>283</v>
      </c>
      <c r="QQX49" s="612" t="s">
        <v>326</v>
      </c>
      <c r="QQY49" s="612" t="s">
        <v>283</v>
      </c>
      <c r="QQZ49" s="612" t="s">
        <v>326</v>
      </c>
      <c r="QRA49" s="612" t="s">
        <v>283</v>
      </c>
      <c r="QRB49" s="612" t="s">
        <v>326</v>
      </c>
      <c r="QRC49" s="612" t="s">
        <v>283</v>
      </c>
      <c r="QRD49" s="612" t="s">
        <v>326</v>
      </c>
      <c r="QRE49" s="612" t="s">
        <v>283</v>
      </c>
      <c r="QRF49" s="612" t="s">
        <v>326</v>
      </c>
      <c r="QRG49" s="612" t="s">
        <v>283</v>
      </c>
      <c r="QRH49" s="612" t="s">
        <v>326</v>
      </c>
      <c r="QRI49" s="612" t="s">
        <v>283</v>
      </c>
      <c r="QRJ49" s="612" t="s">
        <v>326</v>
      </c>
      <c r="QRK49" s="612" t="s">
        <v>283</v>
      </c>
      <c r="QRL49" s="612" t="s">
        <v>326</v>
      </c>
      <c r="QRM49" s="612" t="s">
        <v>283</v>
      </c>
      <c r="QRN49" s="612" t="s">
        <v>326</v>
      </c>
      <c r="QRO49" s="612" t="s">
        <v>283</v>
      </c>
      <c r="QRP49" s="612" t="s">
        <v>326</v>
      </c>
      <c r="QRQ49" s="612" t="s">
        <v>283</v>
      </c>
      <c r="QRR49" s="612" t="s">
        <v>326</v>
      </c>
      <c r="QRS49" s="612" t="s">
        <v>283</v>
      </c>
      <c r="QRT49" s="612" t="s">
        <v>326</v>
      </c>
      <c r="QRU49" s="612" t="s">
        <v>283</v>
      </c>
      <c r="QRV49" s="612" t="s">
        <v>326</v>
      </c>
      <c r="QRW49" s="612" t="s">
        <v>283</v>
      </c>
      <c r="QRX49" s="612" t="s">
        <v>326</v>
      </c>
      <c r="QRY49" s="612" t="s">
        <v>283</v>
      </c>
      <c r="QRZ49" s="612" t="s">
        <v>326</v>
      </c>
      <c r="QSA49" s="612" t="s">
        <v>283</v>
      </c>
      <c r="QSB49" s="612" t="s">
        <v>326</v>
      </c>
      <c r="QSC49" s="612" t="s">
        <v>283</v>
      </c>
      <c r="QSD49" s="612" t="s">
        <v>326</v>
      </c>
      <c r="QSE49" s="612" t="s">
        <v>283</v>
      </c>
      <c r="QSF49" s="612" t="s">
        <v>326</v>
      </c>
      <c r="QSG49" s="612" t="s">
        <v>283</v>
      </c>
      <c r="QSH49" s="612" t="s">
        <v>326</v>
      </c>
      <c r="QSI49" s="612" t="s">
        <v>283</v>
      </c>
      <c r="QSJ49" s="612" t="s">
        <v>326</v>
      </c>
      <c r="QSK49" s="612" t="s">
        <v>283</v>
      </c>
      <c r="QSL49" s="612" t="s">
        <v>326</v>
      </c>
      <c r="QSM49" s="612" t="s">
        <v>283</v>
      </c>
      <c r="QSN49" s="612" t="s">
        <v>326</v>
      </c>
      <c r="QSO49" s="612" t="s">
        <v>283</v>
      </c>
      <c r="QSP49" s="612" t="s">
        <v>326</v>
      </c>
      <c r="QSQ49" s="612" t="s">
        <v>283</v>
      </c>
      <c r="QSR49" s="612" t="s">
        <v>326</v>
      </c>
      <c r="QSS49" s="612" t="s">
        <v>283</v>
      </c>
      <c r="QST49" s="612" t="s">
        <v>326</v>
      </c>
      <c r="QSU49" s="612" t="s">
        <v>283</v>
      </c>
      <c r="QSV49" s="612" t="s">
        <v>326</v>
      </c>
      <c r="QSW49" s="612" t="s">
        <v>283</v>
      </c>
      <c r="QSX49" s="612" t="s">
        <v>326</v>
      </c>
      <c r="QSY49" s="612" t="s">
        <v>283</v>
      </c>
      <c r="QSZ49" s="612" t="s">
        <v>326</v>
      </c>
      <c r="QTA49" s="612" t="s">
        <v>283</v>
      </c>
      <c r="QTB49" s="612" t="s">
        <v>326</v>
      </c>
      <c r="QTC49" s="612" t="s">
        <v>283</v>
      </c>
      <c r="QTD49" s="612" t="s">
        <v>326</v>
      </c>
      <c r="QTE49" s="612" t="s">
        <v>283</v>
      </c>
      <c r="QTF49" s="612" t="s">
        <v>326</v>
      </c>
      <c r="QTG49" s="612" t="s">
        <v>283</v>
      </c>
      <c r="QTH49" s="612" t="s">
        <v>326</v>
      </c>
      <c r="QTI49" s="612" t="s">
        <v>283</v>
      </c>
      <c r="QTJ49" s="612" t="s">
        <v>326</v>
      </c>
      <c r="QTK49" s="612" t="s">
        <v>283</v>
      </c>
      <c r="QTL49" s="612" t="s">
        <v>326</v>
      </c>
      <c r="QTM49" s="612" t="s">
        <v>283</v>
      </c>
      <c r="QTN49" s="612" t="s">
        <v>326</v>
      </c>
      <c r="QTO49" s="612" t="s">
        <v>283</v>
      </c>
      <c r="QTP49" s="612" t="s">
        <v>326</v>
      </c>
      <c r="QTQ49" s="612" t="s">
        <v>283</v>
      </c>
      <c r="QTR49" s="612" t="s">
        <v>326</v>
      </c>
      <c r="QTS49" s="612" t="s">
        <v>283</v>
      </c>
      <c r="QTT49" s="612" t="s">
        <v>326</v>
      </c>
      <c r="QTU49" s="612" t="s">
        <v>283</v>
      </c>
      <c r="QTV49" s="612" t="s">
        <v>326</v>
      </c>
      <c r="QTW49" s="612" t="s">
        <v>283</v>
      </c>
      <c r="QTX49" s="612" t="s">
        <v>326</v>
      </c>
      <c r="QTY49" s="612" t="s">
        <v>283</v>
      </c>
      <c r="QTZ49" s="612" t="s">
        <v>326</v>
      </c>
      <c r="QUA49" s="612" t="s">
        <v>283</v>
      </c>
      <c r="QUB49" s="612" t="s">
        <v>326</v>
      </c>
      <c r="QUC49" s="612" t="s">
        <v>283</v>
      </c>
      <c r="QUD49" s="612" t="s">
        <v>326</v>
      </c>
      <c r="QUE49" s="612" t="s">
        <v>283</v>
      </c>
      <c r="QUF49" s="612" t="s">
        <v>326</v>
      </c>
      <c r="QUG49" s="612" t="s">
        <v>283</v>
      </c>
      <c r="QUH49" s="612" t="s">
        <v>326</v>
      </c>
      <c r="QUI49" s="612" t="s">
        <v>283</v>
      </c>
      <c r="QUJ49" s="612" t="s">
        <v>326</v>
      </c>
      <c r="QUK49" s="612" t="s">
        <v>283</v>
      </c>
      <c r="QUL49" s="612" t="s">
        <v>326</v>
      </c>
      <c r="QUM49" s="612" t="s">
        <v>283</v>
      </c>
      <c r="QUN49" s="612" t="s">
        <v>326</v>
      </c>
      <c r="QUO49" s="612" t="s">
        <v>283</v>
      </c>
      <c r="QUP49" s="612" t="s">
        <v>326</v>
      </c>
      <c r="QUQ49" s="612" t="s">
        <v>283</v>
      </c>
      <c r="QUR49" s="612" t="s">
        <v>326</v>
      </c>
      <c r="QUS49" s="612" t="s">
        <v>283</v>
      </c>
      <c r="QUT49" s="612" t="s">
        <v>326</v>
      </c>
      <c r="QUU49" s="612" t="s">
        <v>283</v>
      </c>
      <c r="QUV49" s="612" t="s">
        <v>326</v>
      </c>
      <c r="QUW49" s="612" t="s">
        <v>283</v>
      </c>
      <c r="QUX49" s="612" t="s">
        <v>326</v>
      </c>
      <c r="QUY49" s="612" t="s">
        <v>283</v>
      </c>
      <c r="QUZ49" s="612" t="s">
        <v>326</v>
      </c>
      <c r="QVA49" s="612" t="s">
        <v>283</v>
      </c>
      <c r="QVB49" s="612" t="s">
        <v>326</v>
      </c>
      <c r="QVC49" s="612" t="s">
        <v>283</v>
      </c>
      <c r="QVD49" s="612" t="s">
        <v>326</v>
      </c>
      <c r="QVE49" s="612" t="s">
        <v>283</v>
      </c>
      <c r="QVF49" s="612" t="s">
        <v>326</v>
      </c>
      <c r="QVG49" s="612" t="s">
        <v>283</v>
      </c>
      <c r="QVH49" s="612" t="s">
        <v>326</v>
      </c>
      <c r="QVI49" s="612" t="s">
        <v>283</v>
      </c>
      <c r="QVJ49" s="612" t="s">
        <v>326</v>
      </c>
      <c r="QVK49" s="612" t="s">
        <v>283</v>
      </c>
      <c r="QVL49" s="612" t="s">
        <v>326</v>
      </c>
      <c r="QVM49" s="612" t="s">
        <v>283</v>
      </c>
      <c r="QVN49" s="612" t="s">
        <v>326</v>
      </c>
      <c r="QVO49" s="612" t="s">
        <v>283</v>
      </c>
      <c r="QVP49" s="612" t="s">
        <v>326</v>
      </c>
      <c r="QVQ49" s="612" t="s">
        <v>283</v>
      </c>
      <c r="QVR49" s="612" t="s">
        <v>326</v>
      </c>
      <c r="QVS49" s="612" t="s">
        <v>283</v>
      </c>
      <c r="QVT49" s="612" t="s">
        <v>326</v>
      </c>
      <c r="QVU49" s="612" t="s">
        <v>283</v>
      </c>
      <c r="QVV49" s="612" t="s">
        <v>326</v>
      </c>
      <c r="QVW49" s="612" t="s">
        <v>283</v>
      </c>
      <c r="QVX49" s="612" t="s">
        <v>326</v>
      </c>
      <c r="QVY49" s="612" t="s">
        <v>283</v>
      </c>
      <c r="QVZ49" s="612" t="s">
        <v>326</v>
      </c>
      <c r="QWA49" s="612" t="s">
        <v>283</v>
      </c>
      <c r="QWB49" s="612" t="s">
        <v>326</v>
      </c>
      <c r="QWC49" s="612" t="s">
        <v>283</v>
      </c>
      <c r="QWD49" s="612" t="s">
        <v>326</v>
      </c>
      <c r="QWE49" s="612" t="s">
        <v>283</v>
      </c>
      <c r="QWF49" s="612" t="s">
        <v>326</v>
      </c>
      <c r="QWG49" s="612" t="s">
        <v>283</v>
      </c>
      <c r="QWH49" s="612" t="s">
        <v>326</v>
      </c>
      <c r="QWI49" s="612" t="s">
        <v>283</v>
      </c>
      <c r="QWJ49" s="612" t="s">
        <v>326</v>
      </c>
      <c r="QWK49" s="612" t="s">
        <v>283</v>
      </c>
      <c r="QWL49" s="612" t="s">
        <v>326</v>
      </c>
      <c r="QWM49" s="612" t="s">
        <v>283</v>
      </c>
      <c r="QWN49" s="612" t="s">
        <v>326</v>
      </c>
      <c r="QWO49" s="612" t="s">
        <v>283</v>
      </c>
      <c r="QWP49" s="612" t="s">
        <v>326</v>
      </c>
      <c r="QWQ49" s="612" t="s">
        <v>283</v>
      </c>
      <c r="QWR49" s="612" t="s">
        <v>326</v>
      </c>
      <c r="QWS49" s="612" t="s">
        <v>283</v>
      </c>
      <c r="QWT49" s="612" t="s">
        <v>326</v>
      </c>
      <c r="QWU49" s="612" t="s">
        <v>283</v>
      </c>
      <c r="QWV49" s="612" t="s">
        <v>326</v>
      </c>
      <c r="QWW49" s="612" t="s">
        <v>283</v>
      </c>
      <c r="QWX49" s="612" t="s">
        <v>326</v>
      </c>
      <c r="QWY49" s="612" t="s">
        <v>283</v>
      </c>
      <c r="QWZ49" s="612" t="s">
        <v>326</v>
      </c>
      <c r="QXA49" s="612" t="s">
        <v>283</v>
      </c>
      <c r="QXB49" s="612" t="s">
        <v>326</v>
      </c>
      <c r="QXC49" s="612" t="s">
        <v>283</v>
      </c>
      <c r="QXD49" s="612" t="s">
        <v>326</v>
      </c>
      <c r="QXE49" s="612" t="s">
        <v>283</v>
      </c>
      <c r="QXF49" s="612" t="s">
        <v>326</v>
      </c>
      <c r="QXG49" s="612" t="s">
        <v>283</v>
      </c>
      <c r="QXH49" s="612" t="s">
        <v>326</v>
      </c>
      <c r="QXI49" s="612" t="s">
        <v>283</v>
      </c>
      <c r="QXJ49" s="612" t="s">
        <v>326</v>
      </c>
      <c r="QXK49" s="612" t="s">
        <v>283</v>
      </c>
      <c r="QXL49" s="612" t="s">
        <v>326</v>
      </c>
      <c r="QXM49" s="612" t="s">
        <v>283</v>
      </c>
      <c r="QXN49" s="612" t="s">
        <v>326</v>
      </c>
      <c r="QXO49" s="612" t="s">
        <v>283</v>
      </c>
      <c r="QXP49" s="612" t="s">
        <v>326</v>
      </c>
      <c r="QXQ49" s="612" t="s">
        <v>283</v>
      </c>
      <c r="QXR49" s="612" t="s">
        <v>326</v>
      </c>
      <c r="QXS49" s="612" t="s">
        <v>283</v>
      </c>
      <c r="QXT49" s="612" t="s">
        <v>326</v>
      </c>
      <c r="QXU49" s="612" t="s">
        <v>283</v>
      </c>
      <c r="QXV49" s="612" t="s">
        <v>326</v>
      </c>
      <c r="QXW49" s="612" t="s">
        <v>283</v>
      </c>
      <c r="QXX49" s="612" t="s">
        <v>326</v>
      </c>
      <c r="QXY49" s="612" t="s">
        <v>283</v>
      </c>
      <c r="QXZ49" s="612" t="s">
        <v>326</v>
      </c>
      <c r="QYA49" s="612" t="s">
        <v>283</v>
      </c>
      <c r="QYB49" s="612" t="s">
        <v>326</v>
      </c>
      <c r="QYC49" s="612" t="s">
        <v>283</v>
      </c>
      <c r="QYD49" s="612" t="s">
        <v>326</v>
      </c>
      <c r="QYE49" s="612" t="s">
        <v>283</v>
      </c>
      <c r="QYF49" s="612" t="s">
        <v>326</v>
      </c>
      <c r="QYG49" s="612" t="s">
        <v>283</v>
      </c>
      <c r="QYH49" s="612" t="s">
        <v>326</v>
      </c>
      <c r="QYI49" s="612" t="s">
        <v>283</v>
      </c>
      <c r="QYJ49" s="612" t="s">
        <v>326</v>
      </c>
      <c r="QYK49" s="612" t="s">
        <v>283</v>
      </c>
      <c r="QYL49" s="612" t="s">
        <v>326</v>
      </c>
      <c r="QYM49" s="612" t="s">
        <v>283</v>
      </c>
      <c r="QYN49" s="612" t="s">
        <v>326</v>
      </c>
      <c r="QYO49" s="612" t="s">
        <v>283</v>
      </c>
      <c r="QYP49" s="612" t="s">
        <v>326</v>
      </c>
      <c r="QYQ49" s="612" t="s">
        <v>283</v>
      </c>
      <c r="QYR49" s="612" t="s">
        <v>326</v>
      </c>
      <c r="QYS49" s="612" t="s">
        <v>283</v>
      </c>
      <c r="QYT49" s="612" t="s">
        <v>326</v>
      </c>
      <c r="QYU49" s="612" t="s">
        <v>283</v>
      </c>
      <c r="QYV49" s="612" t="s">
        <v>326</v>
      </c>
      <c r="QYW49" s="612" t="s">
        <v>283</v>
      </c>
      <c r="QYX49" s="612" t="s">
        <v>326</v>
      </c>
      <c r="QYY49" s="612" t="s">
        <v>283</v>
      </c>
      <c r="QYZ49" s="612" t="s">
        <v>326</v>
      </c>
      <c r="QZA49" s="612" t="s">
        <v>283</v>
      </c>
      <c r="QZB49" s="612" t="s">
        <v>326</v>
      </c>
      <c r="QZC49" s="612" t="s">
        <v>283</v>
      </c>
      <c r="QZD49" s="612" t="s">
        <v>326</v>
      </c>
      <c r="QZE49" s="612" t="s">
        <v>283</v>
      </c>
      <c r="QZF49" s="612" t="s">
        <v>326</v>
      </c>
      <c r="QZG49" s="612" t="s">
        <v>283</v>
      </c>
      <c r="QZH49" s="612" t="s">
        <v>326</v>
      </c>
      <c r="QZI49" s="612" t="s">
        <v>283</v>
      </c>
      <c r="QZJ49" s="612" t="s">
        <v>326</v>
      </c>
      <c r="QZK49" s="612" t="s">
        <v>283</v>
      </c>
      <c r="QZL49" s="612" t="s">
        <v>326</v>
      </c>
      <c r="QZM49" s="612" t="s">
        <v>283</v>
      </c>
      <c r="QZN49" s="612" t="s">
        <v>326</v>
      </c>
      <c r="QZO49" s="612" t="s">
        <v>283</v>
      </c>
      <c r="QZP49" s="612" t="s">
        <v>326</v>
      </c>
      <c r="QZQ49" s="612" t="s">
        <v>283</v>
      </c>
      <c r="QZR49" s="612" t="s">
        <v>326</v>
      </c>
      <c r="QZS49" s="612" t="s">
        <v>283</v>
      </c>
      <c r="QZT49" s="612" t="s">
        <v>326</v>
      </c>
      <c r="QZU49" s="612" t="s">
        <v>283</v>
      </c>
      <c r="QZV49" s="612" t="s">
        <v>326</v>
      </c>
      <c r="QZW49" s="612" t="s">
        <v>283</v>
      </c>
      <c r="QZX49" s="612" t="s">
        <v>326</v>
      </c>
      <c r="QZY49" s="612" t="s">
        <v>283</v>
      </c>
      <c r="QZZ49" s="612" t="s">
        <v>326</v>
      </c>
      <c r="RAA49" s="612" t="s">
        <v>283</v>
      </c>
      <c r="RAB49" s="612" t="s">
        <v>326</v>
      </c>
      <c r="RAC49" s="612" t="s">
        <v>283</v>
      </c>
      <c r="RAD49" s="612" t="s">
        <v>326</v>
      </c>
      <c r="RAE49" s="612" t="s">
        <v>283</v>
      </c>
      <c r="RAF49" s="612" t="s">
        <v>326</v>
      </c>
      <c r="RAG49" s="612" t="s">
        <v>283</v>
      </c>
      <c r="RAH49" s="612" t="s">
        <v>326</v>
      </c>
      <c r="RAI49" s="612" t="s">
        <v>283</v>
      </c>
      <c r="RAJ49" s="612" t="s">
        <v>326</v>
      </c>
      <c r="RAK49" s="612" t="s">
        <v>283</v>
      </c>
      <c r="RAL49" s="612" t="s">
        <v>326</v>
      </c>
      <c r="RAM49" s="612" t="s">
        <v>283</v>
      </c>
      <c r="RAN49" s="612" t="s">
        <v>326</v>
      </c>
      <c r="RAO49" s="612" t="s">
        <v>283</v>
      </c>
      <c r="RAP49" s="612" t="s">
        <v>326</v>
      </c>
      <c r="RAQ49" s="612" t="s">
        <v>283</v>
      </c>
      <c r="RAR49" s="612" t="s">
        <v>326</v>
      </c>
      <c r="RAS49" s="612" t="s">
        <v>283</v>
      </c>
      <c r="RAT49" s="612" t="s">
        <v>326</v>
      </c>
      <c r="RAU49" s="612" t="s">
        <v>283</v>
      </c>
      <c r="RAV49" s="612" t="s">
        <v>326</v>
      </c>
      <c r="RAW49" s="612" t="s">
        <v>283</v>
      </c>
      <c r="RAX49" s="612" t="s">
        <v>326</v>
      </c>
      <c r="RAY49" s="612" t="s">
        <v>283</v>
      </c>
      <c r="RAZ49" s="612" t="s">
        <v>326</v>
      </c>
      <c r="RBA49" s="612" t="s">
        <v>283</v>
      </c>
      <c r="RBB49" s="612" t="s">
        <v>326</v>
      </c>
      <c r="RBC49" s="612" t="s">
        <v>283</v>
      </c>
      <c r="RBD49" s="612" t="s">
        <v>326</v>
      </c>
      <c r="RBE49" s="612" t="s">
        <v>283</v>
      </c>
      <c r="RBF49" s="612" t="s">
        <v>326</v>
      </c>
      <c r="RBG49" s="612" t="s">
        <v>283</v>
      </c>
      <c r="RBH49" s="612" t="s">
        <v>326</v>
      </c>
      <c r="RBI49" s="612" t="s">
        <v>283</v>
      </c>
      <c r="RBJ49" s="612" t="s">
        <v>326</v>
      </c>
      <c r="RBK49" s="612" t="s">
        <v>283</v>
      </c>
      <c r="RBL49" s="612" t="s">
        <v>326</v>
      </c>
      <c r="RBM49" s="612" t="s">
        <v>283</v>
      </c>
      <c r="RBN49" s="612" t="s">
        <v>326</v>
      </c>
      <c r="RBO49" s="612" t="s">
        <v>283</v>
      </c>
      <c r="RBP49" s="612" t="s">
        <v>326</v>
      </c>
      <c r="RBQ49" s="612" t="s">
        <v>283</v>
      </c>
      <c r="RBR49" s="612" t="s">
        <v>326</v>
      </c>
      <c r="RBS49" s="612" t="s">
        <v>283</v>
      </c>
      <c r="RBT49" s="612" t="s">
        <v>326</v>
      </c>
      <c r="RBU49" s="612" t="s">
        <v>283</v>
      </c>
      <c r="RBV49" s="612" t="s">
        <v>326</v>
      </c>
      <c r="RBW49" s="612" t="s">
        <v>283</v>
      </c>
      <c r="RBX49" s="612" t="s">
        <v>326</v>
      </c>
      <c r="RBY49" s="612" t="s">
        <v>283</v>
      </c>
      <c r="RBZ49" s="612" t="s">
        <v>326</v>
      </c>
      <c r="RCA49" s="612" t="s">
        <v>283</v>
      </c>
      <c r="RCB49" s="612" t="s">
        <v>326</v>
      </c>
      <c r="RCC49" s="612" t="s">
        <v>283</v>
      </c>
      <c r="RCD49" s="612" t="s">
        <v>326</v>
      </c>
      <c r="RCE49" s="612" t="s">
        <v>283</v>
      </c>
      <c r="RCF49" s="612" t="s">
        <v>326</v>
      </c>
      <c r="RCG49" s="612" t="s">
        <v>283</v>
      </c>
      <c r="RCH49" s="612" t="s">
        <v>326</v>
      </c>
      <c r="RCI49" s="612" t="s">
        <v>283</v>
      </c>
      <c r="RCJ49" s="612" t="s">
        <v>326</v>
      </c>
      <c r="RCK49" s="612" t="s">
        <v>283</v>
      </c>
      <c r="RCL49" s="612" t="s">
        <v>326</v>
      </c>
      <c r="RCM49" s="612" t="s">
        <v>283</v>
      </c>
      <c r="RCN49" s="612" t="s">
        <v>326</v>
      </c>
      <c r="RCO49" s="612" t="s">
        <v>283</v>
      </c>
      <c r="RCP49" s="612" t="s">
        <v>326</v>
      </c>
      <c r="RCQ49" s="612" t="s">
        <v>283</v>
      </c>
      <c r="RCR49" s="612" t="s">
        <v>326</v>
      </c>
      <c r="RCS49" s="612" t="s">
        <v>283</v>
      </c>
      <c r="RCT49" s="612" t="s">
        <v>326</v>
      </c>
      <c r="RCU49" s="612" t="s">
        <v>283</v>
      </c>
      <c r="RCV49" s="612" t="s">
        <v>326</v>
      </c>
      <c r="RCW49" s="612" t="s">
        <v>283</v>
      </c>
      <c r="RCX49" s="612" t="s">
        <v>326</v>
      </c>
      <c r="RCY49" s="612" t="s">
        <v>283</v>
      </c>
      <c r="RCZ49" s="612" t="s">
        <v>326</v>
      </c>
      <c r="RDA49" s="612" t="s">
        <v>283</v>
      </c>
      <c r="RDB49" s="612" t="s">
        <v>326</v>
      </c>
      <c r="RDC49" s="612" t="s">
        <v>283</v>
      </c>
      <c r="RDD49" s="612" t="s">
        <v>326</v>
      </c>
      <c r="RDE49" s="612" t="s">
        <v>283</v>
      </c>
      <c r="RDF49" s="612" t="s">
        <v>326</v>
      </c>
      <c r="RDG49" s="612" t="s">
        <v>283</v>
      </c>
      <c r="RDH49" s="612" t="s">
        <v>326</v>
      </c>
      <c r="RDI49" s="612" t="s">
        <v>283</v>
      </c>
      <c r="RDJ49" s="612" t="s">
        <v>326</v>
      </c>
      <c r="RDK49" s="612" t="s">
        <v>283</v>
      </c>
      <c r="RDL49" s="612" t="s">
        <v>326</v>
      </c>
      <c r="RDM49" s="612" t="s">
        <v>283</v>
      </c>
      <c r="RDN49" s="612" t="s">
        <v>326</v>
      </c>
      <c r="RDO49" s="612" t="s">
        <v>283</v>
      </c>
      <c r="RDP49" s="612" t="s">
        <v>326</v>
      </c>
      <c r="RDQ49" s="612" t="s">
        <v>283</v>
      </c>
      <c r="RDR49" s="612" t="s">
        <v>326</v>
      </c>
      <c r="RDS49" s="612" t="s">
        <v>283</v>
      </c>
      <c r="RDT49" s="612" t="s">
        <v>326</v>
      </c>
      <c r="RDU49" s="612" t="s">
        <v>283</v>
      </c>
      <c r="RDV49" s="612" t="s">
        <v>326</v>
      </c>
      <c r="RDW49" s="612" t="s">
        <v>283</v>
      </c>
      <c r="RDX49" s="612" t="s">
        <v>326</v>
      </c>
      <c r="RDY49" s="612" t="s">
        <v>283</v>
      </c>
      <c r="RDZ49" s="612" t="s">
        <v>326</v>
      </c>
      <c r="REA49" s="612" t="s">
        <v>283</v>
      </c>
      <c r="REB49" s="612" t="s">
        <v>326</v>
      </c>
      <c r="REC49" s="612" t="s">
        <v>283</v>
      </c>
      <c r="RED49" s="612" t="s">
        <v>326</v>
      </c>
      <c r="REE49" s="612" t="s">
        <v>283</v>
      </c>
      <c r="REF49" s="612" t="s">
        <v>326</v>
      </c>
      <c r="REG49" s="612" t="s">
        <v>283</v>
      </c>
      <c r="REH49" s="612" t="s">
        <v>326</v>
      </c>
      <c r="REI49" s="612" t="s">
        <v>283</v>
      </c>
      <c r="REJ49" s="612" t="s">
        <v>326</v>
      </c>
      <c r="REK49" s="612" t="s">
        <v>283</v>
      </c>
      <c r="REL49" s="612" t="s">
        <v>326</v>
      </c>
      <c r="REM49" s="612" t="s">
        <v>283</v>
      </c>
      <c r="REN49" s="612" t="s">
        <v>326</v>
      </c>
      <c r="REO49" s="612" t="s">
        <v>283</v>
      </c>
      <c r="REP49" s="612" t="s">
        <v>326</v>
      </c>
      <c r="REQ49" s="612" t="s">
        <v>283</v>
      </c>
      <c r="RER49" s="612" t="s">
        <v>326</v>
      </c>
      <c r="RES49" s="612" t="s">
        <v>283</v>
      </c>
      <c r="RET49" s="612" t="s">
        <v>326</v>
      </c>
      <c r="REU49" s="612" t="s">
        <v>283</v>
      </c>
      <c r="REV49" s="612" t="s">
        <v>326</v>
      </c>
      <c r="REW49" s="612" t="s">
        <v>283</v>
      </c>
      <c r="REX49" s="612" t="s">
        <v>326</v>
      </c>
      <c r="REY49" s="612" t="s">
        <v>283</v>
      </c>
      <c r="REZ49" s="612" t="s">
        <v>326</v>
      </c>
      <c r="RFA49" s="612" t="s">
        <v>283</v>
      </c>
      <c r="RFB49" s="612" t="s">
        <v>326</v>
      </c>
      <c r="RFC49" s="612" t="s">
        <v>283</v>
      </c>
      <c r="RFD49" s="612" t="s">
        <v>326</v>
      </c>
      <c r="RFE49" s="612" t="s">
        <v>283</v>
      </c>
      <c r="RFF49" s="612" t="s">
        <v>326</v>
      </c>
      <c r="RFG49" s="612" t="s">
        <v>283</v>
      </c>
      <c r="RFH49" s="612" t="s">
        <v>326</v>
      </c>
      <c r="RFI49" s="612" t="s">
        <v>283</v>
      </c>
      <c r="RFJ49" s="612" t="s">
        <v>326</v>
      </c>
      <c r="RFK49" s="612" t="s">
        <v>283</v>
      </c>
      <c r="RFL49" s="612" t="s">
        <v>326</v>
      </c>
      <c r="RFM49" s="612" t="s">
        <v>283</v>
      </c>
      <c r="RFN49" s="612" t="s">
        <v>326</v>
      </c>
      <c r="RFO49" s="612" t="s">
        <v>283</v>
      </c>
      <c r="RFP49" s="612" t="s">
        <v>326</v>
      </c>
      <c r="RFQ49" s="612" t="s">
        <v>283</v>
      </c>
      <c r="RFR49" s="612" t="s">
        <v>326</v>
      </c>
      <c r="RFS49" s="612" t="s">
        <v>283</v>
      </c>
      <c r="RFT49" s="612" t="s">
        <v>326</v>
      </c>
      <c r="RFU49" s="612" t="s">
        <v>283</v>
      </c>
      <c r="RFV49" s="612" t="s">
        <v>326</v>
      </c>
      <c r="RFW49" s="612" t="s">
        <v>283</v>
      </c>
      <c r="RFX49" s="612" t="s">
        <v>326</v>
      </c>
      <c r="RFY49" s="612" t="s">
        <v>283</v>
      </c>
      <c r="RFZ49" s="612" t="s">
        <v>326</v>
      </c>
      <c r="RGA49" s="612" t="s">
        <v>283</v>
      </c>
      <c r="RGB49" s="612" t="s">
        <v>326</v>
      </c>
      <c r="RGC49" s="612" t="s">
        <v>283</v>
      </c>
      <c r="RGD49" s="612" t="s">
        <v>326</v>
      </c>
      <c r="RGE49" s="612" t="s">
        <v>283</v>
      </c>
      <c r="RGF49" s="612" t="s">
        <v>326</v>
      </c>
      <c r="RGG49" s="612" t="s">
        <v>283</v>
      </c>
      <c r="RGH49" s="612" t="s">
        <v>326</v>
      </c>
      <c r="RGI49" s="612" t="s">
        <v>283</v>
      </c>
      <c r="RGJ49" s="612" t="s">
        <v>326</v>
      </c>
      <c r="RGK49" s="612" t="s">
        <v>283</v>
      </c>
      <c r="RGL49" s="612" t="s">
        <v>326</v>
      </c>
      <c r="RGM49" s="612" t="s">
        <v>283</v>
      </c>
      <c r="RGN49" s="612" t="s">
        <v>326</v>
      </c>
      <c r="RGO49" s="612" t="s">
        <v>283</v>
      </c>
      <c r="RGP49" s="612" t="s">
        <v>326</v>
      </c>
      <c r="RGQ49" s="612" t="s">
        <v>283</v>
      </c>
      <c r="RGR49" s="612" t="s">
        <v>326</v>
      </c>
      <c r="RGS49" s="612" t="s">
        <v>283</v>
      </c>
      <c r="RGT49" s="612" t="s">
        <v>326</v>
      </c>
      <c r="RGU49" s="612" t="s">
        <v>283</v>
      </c>
      <c r="RGV49" s="612" t="s">
        <v>326</v>
      </c>
      <c r="RGW49" s="612" t="s">
        <v>283</v>
      </c>
      <c r="RGX49" s="612" t="s">
        <v>326</v>
      </c>
      <c r="RGY49" s="612" t="s">
        <v>283</v>
      </c>
      <c r="RGZ49" s="612" t="s">
        <v>326</v>
      </c>
      <c r="RHA49" s="612" t="s">
        <v>283</v>
      </c>
      <c r="RHB49" s="612" t="s">
        <v>326</v>
      </c>
      <c r="RHC49" s="612" t="s">
        <v>283</v>
      </c>
      <c r="RHD49" s="612" t="s">
        <v>326</v>
      </c>
      <c r="RHE49" s="612" t="s">
        <v>283</v>
      </c>
      <c r="RHF49" s="612" t="s">
        <v>326</v>
      </c>
      <c r="RHG49" s="612" t="s">
        <v>283</v>
      </c>
      <c r="RHH49" s="612" t="s">
        <v>326</v>
      </c>
      <c r="RHI49" s="612" t="s">
        <v>283</v>
      </c>
      <c r="RHJ49" s="612" t="s">
        <v>326</v>
      </c>
      <c r="RHK49" s="612" t="s">
        <v>283</v>
      </c>
      <c r="RHL49" s="612" t="s">
        <v>326</v>
      </c>
      <c r="RHM49" s="612" t="s">
        <v>283</v>
      </c>
      <c r="RHN49" s="612" t="s">
        <v>326</v>
      </c>
      <c r="RHO49" s="612" t="s">
        <v>283</v>
      </c>
      <c r="RHP49" s="612" t="s">
        <v>326</v>
      </c>
      <c r="RHQ49" s="612" t="s">
        <v>283</v>
      </c>
      <c r="RHR49" s="612" t="s">
        <v>326</v>
      </c>
      <c r="RHS49" s="612" t="s">
        <v>283</v>
      </c>
      <c r="RHT49" s="612" t="s">
        <v>326</v>
      </c>
      <c r="RHU49" s="612" t="s">
        <v>283</v>
      </c>
      <c r="RHV49" s="612" t="s">
        <v>326</v>
      </c>
      <c r="RHW49" s="612" t="s">
        <v>283</v>
      </c>
      <c r="RHX49" s="612" t="s">
        <v>326</v>
      </c>
      <c r="RHY49" s="612" t="s">
        <v>283</v>
      </c>
      <c r="RHZ49" s="612" t="s">
        <v>326</v>
      </c>
      <c r="RIA49" s="612" t="s">
        <v>283</v>
      </c>
      <c r="RIB49" s="612" t="s">
        <v>326</v>
      </c>
      <c r="RIC49" s="612" t="s">
        <v>283</v>
      </c>
      <c r="RID49" s="612" t="s">
        <v>326</v>
      </c>
      <c r="RIE49" s="612" t="s">
        <v>283</v>
      </c>
      <c r="RIF49" s="612" t="s">
        <v>326</v>
      </c>
      <c r="RIG49" s="612" t="s">
        <v>283</v>
      </c>
      <c r="RIH49" s="612" t="s">
        <v>326</v>
      </c>
      <c r="RII49" s="612" t="s">
        <v>283</v>
      </c>
      <c r="RIJ49" s="612" t="s">
        <v>326</v>
      </c>
      <c r="RIK49" s="612" t="s">
        <v>283</v>
      </c>
      <c r="RIL49" s="612" t="s">
        <v>326</v>
      </c>
      <c r="RIM49" s="612" t="s">
        <v>283</v>
      </c>
      <c r="RIN49" s="612" t="s">
        <v>326</v>
      </c>
      <c r="RIO49" s="612" t="s">
        <v>283</v>
      </c>
      <c r="RIP49" s="612" t="s">
        <v>326</v>
      </c>
      <c r="RIQ49" s="612" t="s">
        <v>283</v>
      </c>
      <c r="RIR49" s="612" t="s">
        <v>326</v>
      </c>
      <c r="RIS49" s="612" t="s">
        <v>283</v>
      </c>
      <c r="RIT49" s="612" t="s">
        <v>326</v>
      </c>
      <c r="RIU49" s="612" t="s">
        <v>283</v>
      </c>
      <c r="RIV49" s="612" t="s">
        <v>326</v>
      </c>
      <c r="RIW49" s="612" t="s">
        <v>283</v>
      </c>
      <c r="RIX49" s="612" t="s">
        <v>326</v>
      </c>
      <c r="RIY49" s="612" t="s">
        <v>283</v>
      </c>
      <c r="RIZ49" s="612" t="s">
        <v>326</v>
      </c>
      <c r="RJA49" s="612" t="s">
        <v>283</v>
      </c>
      <c r="RJB49" s="612" t="s">
        <v>326</v>
      </c>
      <c r="RJC49" s="612" t="s">
        <v>283</v>
      </c>
      <c r="RJD49" s="612" t="s">
        <v>326</v>
      </c>
      <c r="RJE49" s="612" t="s">
        <v>283</v>
      </c>
      <c r="RJF49" s="612" t="s">
        <v>326</v>
      </c>
      <c r="RJG49" s="612" t="s">
        <v>283</v>
      </c>
      <c r="RJH49" s="612" t="s">
        <v>326</v>
      </c>
      <c r="RJI49" s="612" t="s">
        <v>283</v>
      </c>
      <c r="RJJ49" s="612" t="s">
        <v>326</v>
      </c>
      <c r="RJK49" s="612" t="s">
        <v>283</v>
      </c>
      <c r="RJL49" s="612" t="s">
        <v>326</v>
      </c>
      <c r="RJM49" s="612" t="s">
        <v>283</v>
      </c>
      <c r="RJN49" s="612" t="s">
        <v>326</v>
      </c>
      <c r="RJO49" s="612" t="s">
        <v>283</v>
      </c>
      <c r="RJP49" s="612" t="s">
        <v>326</v>
      </c>
      <c r="RJQ49" s="612" t="s">
        <v>283</v>
      </c>
      <c r="RJR49" s="612" t="s">
        <v>326</v>
      </c>
      <c r="RJS49" s="612" t="s">
        <v>283</v>
      </c>
      <c r="RJT49" s="612" t="s">
        <v>326</v>
      </c>
      <c r="RJU49" s="612" t="s">
        <v>283</v>
      </c>
      <c r="RJV49" s="612" t="s">
        <v>326</v>
      </c>
      <c r="RJW49" s="612" t="s">
        <v>283</v>
      </c>
      <c r="RJX49" s="612" t="s">
        <v>326</v>
      </c>
      <c r="RJY49" s="612" t="s">
        <v>283</v>
      </c>
      <c r="RJZ49" s="612" t="s">
        <v>326</v>
      </c>
      <c r="RKA49" s="612" t="s">
        <v>283</v>
      </c>
      <c r="RKB49" s="612" t="s">
        <v>326</v>
      </c>
      <c r="RKC49" s="612" t="s">
        <v>283</v>
      </c>
      <c r="RKD49" s="612" t="s">
        <v>326</v>
      </c>
      <c r="RKE49" s="612" t="s">
        <v>283</v>
      </c>
      <c r="RKF49" s="612" t="s">
        <v>326</v>
      </c>
      <c r="RKG49" s="612" t="s">
        <v>283</v>
      </c>
      <c r="RKH49" s="612" t="s">
        <v>326</v>
      </c>
      <c r="RKI49" s="612" t="s">
        <v>283</v>
      </c>
      <c r="RKJ49" s="612" t="s">
        <v>326</v>
      </c>
      <c r="RKK49" s="612" t="s">
        <v>283</v>
      </c>
      <c r="RKL49" s="612" t="s">
        <v>326</v>
      </c>
      <c r="RKM49" s="612" t="s">
        <v>283</v>
      </c>
      <c r="RKN49" s="612" t="s">
        <v>326</v>
      </c>
      <c r="RKO49" s="612" t="s">
        <v>283</v>
      </c>
      <c r="RKP49" s="612" t="s">
        <v>326</v>
      </c>
      <c r="RKQ49" s="612" t="s">
        <v>283</v>
      </c>
      <c r="RKR49" s="612" t="s">
        <v>326</v>
      </c>
      <c r="RKS49" s="612" t="s">
        <v>283</v>
      </c>
      <c r="RKT49" s="612" t="s">
        <v>326</v>
      </c>
      <c r="RKU49" s="612" t="s">
        <v>283</v>
      </c>
      <c r="RKV49" s="612" t="s">
        <v>326</v>
      </c>
      <c r="RKW49" s="612" t="s">
        <v>283</v>
      </c>
      <c r="RKX49" s="612" t="s">
        <v>326</v>
      </c>
      <c r="RKY49" s="612" t="s">
        <v>283</v>
      </c>
      <c r="RKZ49" s="612" t="s">
        <v>326</v>
      </c>
      <c r="RLA49" s="612" t="s">
        <v>283</v>
      </c>
      <c r="RLB49" s="612" t="s">
        <v>326</v>
      </c>
      <c r="RLC49" s="612" t="s">
        <v>283</v>
      </c>
      <c r="RLD49" s="612" t="s">
        <v>326</v>
      </c>
      <c r="RLE49" s="612" t="s">
        <v>283</v>
      </c>
      <c r="RLF49" s="612" t="s">
        <v>326</v>
      </c>
      <c r="RLG49" s="612" t="s">
        <v>283</v>
      </c>
      <c r="RLH49" s="612" t="s">
        <v>326</v>
      </c>
      <c r="RLI49" s="612" t="s">
        <v>283</v>
      </c>
      <c r="RLJ49" s="612" t="s">
        <v>326</v>
      </c>
      <c r="RLK49" s="612" t="s">
        <v>283</v>
      </c>
      <c r="RLL49" s="612" t="s">
        <v>326</v>
      </c>
      <c r="RLM49" s="612" t="s">
        <v>283</v>
      </c>
      <c r="RLN49" s="612" t="s">
        <v>326</v>
      </c>
      <c r="RLO49" s="612" t="s">
        <v>283</v>
      </c>
      <c r="RLP49" s="612" t="s">
        <v>326</v>
      </c>
      <c r="RLQ49" s="612" t="s">
        <v>283</v>
      </c>
      <c r="RLR49" s="612" t="s">
        <v>326</v>
      </c>
      <c r="RLS49" s="612" t="s">
        <v>283</v>
      </c>
      <c r="RLT49" s="612" t="s">
        <v>326</v>
      </c>
      <c r="RLU49" s="612" t="s">
        <v>283</v>
      </c>
      <c r="RLV49" s="612" t="s">
        <v>326</v>
      </c>
      <c r="RLW49" s="612" t="s">
        <v>283</v>
      </c>
      <c r="RLX49" s="612" t="s">
        <v>326</v>
      </c>
      <c r="RLY49" s="612" t="s">
        <v>283</v>
      </c>
      <c r="RLZ49" s="612" t="s">
        <v>326</v>
      </c>
      <c r="RMA49" s="612" t="s">
        <v>283</v>
      </c>
      <c r="RMB49" s="612" t="s">
        <v>326</v>
      </c>
      <c r="RMC49" s="612" t="s">
        <v>283</v>
      </c>
      <c r="RMD49" s="612" t="s">
        <v>326</v>
      </c>
      <c r="RME49" s="612" t="s">
        <v>283</v>
      </c>
      <c r="RMF49" s="612" t="s">
        <v>326</v>
      </c>
      <c r="RMG49" s="612" t="s">
        <v>283</v>
      </c>
      <c r="RMH49" s="612" t="s">
        <v>326</v>
      </c>
      <c r="RMI49" s="612" t="s">
        <v>283</v>
      </c>
      <c r="RMJ49" s="612" t="s">
        <v>326</v>
      </c>
      <c r="RMK49" s="612" t="s">
        <v>283</v>
      </c>
      <c r="RML49" s="612" t="s">
        <v>326</v>
      </c>
      <c r="RMM49" s="612" t="s">
        <v>283</v>
      </c>
      <c r="RMN49" s="612" t="s">
        <v>326</v>
      </c>
      <c r="RMO49" s="612" t="s">
        <v>283</v>
      </c>
      <c r="RMP49" s="612" t="s">
        <v>326</v>
      </c>
      <c r="RMQ49" s="612" t="s">
        <v>283</v>
      </c>
      <c r="RMR49" s="612" t="s">
        <v>326</v>
      </c>
      <c r="RMS49" s="612" t="s">
        <v>283</v>
      </c>
      <c r="RMT49" s="612" t="s">
        <v>326</v>
      </c>
      <c r="RMU49" s="612" t="s">
        <v>283</v>
      </c>
      <c r="RMV49" s="612" t="s">
        <v>326</v>
      </c>
      <c r="RMW49" s="612" t="s">
        <v>283</v>
      </c>
      <c r="RMX49" s="612" t="s">
        <v>326</v>
      </c>
      <c r="RMY49" s="612" t="s">
        <v>283</v>
      </c>
      <c r="RMZ49" s="612" t="s">
        <v>326</v>
      </c>
      <c r="RNA49" s="612" t="s">
        <v>283</v>
      </c>
      <c r="RNB49" s="612" t="s">
        <v>326</v>
      </c>
      <c r="RNC49" s="612" t="s">
        <v>283</v>
      </c>
      <c r="RND49" s="612" t="s">
        <v>326</v>
      </c>
      <c r="RNE49" s="612" t="s">
        <v>283</v>
      </c>
      <c r="RNF49" s="612" t="s">
        <v>326</v>
      </c>
      <c r="RNG49" s="612" t="s">
        <v>283</v>
      </c>
      <c r="RNH49" s="612" t="s">
        <v>326</v>
      </c>
      <c r="RNI49" s="612" t="s">
        <v>283</v>
      </c>
      <c r="RNJ49" s="612" t="s">
        <v>326</v>
      </c>
      <c r="RNK49" s="612" t="s">
        <v>283</v>
      </c>
      <c r="RNL49" s="612" t="s">
        <v>326</v>
      </c>
      <c r="RNM49" s="612" t="s">
        <v>283</v>
      </c>
      <c r="RNN49" s="612" t="s">
        <v>326</v>
      </c>
      <c r="RNO49" s="612" t="s">
        <v>283</v>
      </c>
      <c r="RNP49" s="612" t="s">
        <v>326</v>
      </c>
      <c r="RNQ49" s="612" t="s">
        <v>283</v>
      </c>
      <c r="RNR49" s="612" t="s">
        <v>326</v>
      </c>
      <c r="RNS49" s="612" t="s">
        <v>283</v>
      </c>
      <c r="RNT49" s="612" t="s">
        <v>326</v>
      </c>
      <c r="RNU49" s="612" t="s">
        <v>283</v>
      </c>
      <c r="RNV49" s="612" t="s">
        <v>326</v>
      </c>
      <c r="RNW49" s="612" t="s">
        <v>283</v>
      </c>
      <c r="RNX49" s="612" t="s">
        <v>326</v>
      </c>
      <c r="RNY49" s="612" t="s">
        <v>283</v>
      </c>
      <c r="RNZ49" s="612" t="s">
        <v>326</v>
      </c>
      <c r="ROA49" s="612" t="s">
        <v>283</v>
      </c>
      <c r="ROB49" s="612" t="s">
        <v>326</v>
      </c>
      <c r="ROC49" s="612" t="s">
        <v>283</v>
      </c>
      <c r="ROD49" s="612" t="s">
        <v>326</v>
      </c>
      <c r="ROE49" s="612" t="s">
        <v>283</v>
      </c>
      <c r="ROF49" s="612" t="s">
        <v>326</v>
      </c>
      <c r="ROG49" s="612" t="s">
        <v>283</v>
      </c>
      <c r="ROH49" s="612" t="s">
        <v>326</v>
      </c>
      <c r="ROI49" s="612" t="s">
        <v>283</v>
      </c>
      <c r="ROJ49" s="612" t="s">
        <v>326</v>
      </c>
      <c r="ROK49" s="612" t="s">
        <v>283</v>
      </c>
      <c r="ROL49" s="612" t="s">
        <v>326</v>
      </c>
      <c r="ROM49" s="612" t="s">
        <v>283</v>
      </c>
      <c r="RON49" s="612" t="s">
        <v>326</v>
      </c>
      <c r="ROO49" s="612" t="s">
        <v>283</v>
      </c>
      <c r="ROP49" s="612" t="s">
        <v>326</v>
      </c>
      <c r="ROQ49" s="612" t="s">
        <v>283</v>
      </c>
      <c r="ROR49" s="612" t="s">
        <v>326</v>
      </c>
      <c r="ROS49" s="612" t="s">
        <v>283</v>
      </c>
      <c r="ROT49" s="612" t="s">
        <v>326</v>
      </c>
      <c r="ROU49" s="612" t="s">
        <v>283</v>
      </c>
      <c r="ROV49" s="612" t="s">
        <v>326</v>
      </c>
      <c r="ROW49" s="612" t="s">
        <v>283</v>
      </c>
      <c r="ROX49" s="612" t="s">
        <v>326</v>
      </c>
      <c r="ROY49" s="612" t="s">
        <v>283</v>
      </c>
      <c r="ROZ49" s="612" t="s">
        <v>326</v>
      </c>
      <c r="RPA49" s="612" t="s">
        <v>283</v>
      </c>
      <c r="RPB49" s="612" t="s">
        <v>326</v>
      </c>
      <c r="RPC49" s="612" t="s">
        <v>283</v>
      </c>
      <c r="RPD49" s="612" t="s">
        <v>326</v>
      </c>
      <c r="RPE49" s="612" t="s">
        <v>283</v>
      </c>
      <c r="RPF49" s="612" t="s">
        <v>326</v>
      </c>
      <c r="RPG49" s="612" t="s">
        <v>283</v>
      </c>
      <c r="RPH49" s="612" t="s">
        <v>326</v>
      </c>
      <c r="RPI49" s="612" t="s">
        <v>283</v>
      </c>
      <c r="RPJ49" s="612" t="s">
        <v>326</v>
      </c>
      <c r="RPK49" s="612" t="s">
        <v>283</v>
      </c>
      <c r="RPL49" s="612" t="s">
        <v>326</v>
      </c>
      <c r="RPM49" s="612" t="s">
        <v>283</v>
      </c>
      <c r="RPN49" s="612" t="s">
        <v>326</v>
      </c>
      <c r="RPO49" s="612" t="s">
        <v>283</v>
      </c>
      <c r="RPP49" s="612" t="s">
        <v>326</v>
      </c>
      <c r="RPQ49" s="612" t="s">
        <v>283</v>
      </c>
      <c r="RPR49" s="612" t="s">
        <v>326</v>
      </c>
      <c r="RPS49" s="612" t="s">
        <v>283</v>
      </c>
      <c r="RPT49" s="612" t="s">
        <v>326</v>
      </c>
      <c r="RPU49" s="612" t="s">
        <v>283</v>
      </c>
      <c r="RPV49" s="612" t="s">
        <v>326</v>
      </c>
      <c r="RPW49" s="612" t="s">
        <v>283</v>
      </c>
      <c r="RPX49" s="612" t="s">
        <v>326</v>
      </c>
      <c r="RPY49" s="612" t="s">
        <v>283</v>
      </c>
      <c r="RPZ49" s="612" t="s">
        <v>326</v>
      </c>
      <c r="RQA49" s="612" t="s">
        <v>283</v>
      </c>
      <c r="RQB49" s="612" t="s">
        <v>326</v>
      </c>
      <c r="RQC49" s="612" t="s">
        <v>283</v>
      </c>
      <c r="RQD49" s="612" t="s">
        <v>326</v>
      </c>
      <c r="RQE49" s="612" t="s">
        <v>283</v>
      </c>
      <c r="RQF49" s="612" t="s">
        <v>326</v>
      </c>
      <c r="RQG49" s="612" t="s">
        <v>283</v>
      </c>
      <c r="RQH49" s="612" t="s">
        <v>326</v>
      </c>
      <c r="RQI49" s="612" t="s">
        <v>283</v>
      </c>
      <c r="RQJ49" s="612" t="s">
        <v>326</v>
      </c>
      <c r="RQK49" s="612" t="s">
        <v>283</v>
      </c>
      <c r="RQL49" s="612" t="s">
        <v>326</v>
      </c>
      <c r="RQM49" s="612" t="s">
        <v>283</v>
      </c>
      <c r="RQN49" s="612" t="s">
        <v>326</v>
      </c>
      <c r="RQO49" s="612" t="s">
        <v>283</v>
      </c>
      <c r="RQP49" s="612" t="s">
        <v>326</v>
      </c>
      <c r="RQQ49" s="612" t="s">
        <v>283</v>
      </c>
      <c r="RQR49" s="612" t="s">
        <v>326</v>
      </c>
      <c r="RQS49" s="612" t="s">
        <v>283</v>
      </c>
      <c r="RQT49" s="612" t="s">
        <v>326</v>
      </c>
      <c r="RQU49" s="612" t="s">
        <v>283</v>
      </c>
      <c r="RQV49" s="612" t="s">
        <v>326</v>
      </c>
      <c r="RQW49" s="612" t="s">
        <v>283</v>
      </c>
      <c r="RQX49" s="612" t="s">
        <v>326</v>
      </c>
      <c r="RQY49" s="612" t="s">
        <v>283</v>
      </c>
      <c r="RQZ49" s="612" t="s">
        <v>326</v>
      </c>
      <c r="RRA49" s="612" t="s">
        <v>283</v>
      </c>
      <c r="RRB49" s="612" t="s">
        <v>326</v>
      </c>
      <c r="RRC49" s="612" t="s">
        <v>283</v>
      </c>
      <c r="RRD49" s="612" t="s">
        <v>326</v>
      </c>
      <c r="RRE49" s="612" t="s">
        <v>283</v>
      </c>
      <c r="RRF49" s="612" t="s">
        <v>326</v>
      </c>
      <c r="RRG49" s="612" t="s">
        <v>283</v>
      </c>
      <c r="RRH49" s="612" t="s">
        <v>326</v>
      </c>
      <c r="RRI49" s="612" t="s">
        <v>283</v>
      </c>
      <c r="RRJ49" s="612" t="s">
        <v>326</v>
      </c>
      <c r="RRK49" s="612" t="s">
        <v>283</v>
      </c>
      <c r="RRL49" s="612" t="s">
        <v>326</v>
      </c>
      <c r="RRM49" s="612" t="s">
        <v>283</v>
      </c>
      <c r="RRN49" s="612" t="s">
        <v>326</v>
      </c>
      <c r="RRO49" s="612" t="s">
        <v>283</v>
      </c>
      <c r="RRP49" s="612" t="s">
        <v>326</v>
      </c>
      <c r="RRQ49" s="612" t="s">
        <v>283</v>
      </c>
      <c r="RRR49" s="612" t="s">
        <v>326</v>
      </c>
      <c r="RRS49" s="612" t="s">
        <v>283</v>
      </c>
      <c r="RRT49" s="612" t="s">
        <v>326</v>
      </c>
      <c r="RRU49" s="612" t="s">
        <v>283</v>
      </c>
      <c r="RRV49" s="612" t="s">
        <v>326</v>
      </c>
      <c r="RRW49" s="612" t="s">
        <v>283</v>
      </c>
      <c r="RRX49" s="612" t="s">
        <v>326</v>
      </c>
      <c r="RRY49" s="612" t="s">
        <v>283</v>
      </c>
      <c r="RRZ49" s="612" t="s">
        <v>326</v>
      </c>
      <c r="RSA49" s="612" t="s">
        <v>283</v>
      </c>
      <c r="RSB49" s="612" t="s">
        <v>326</v>
      </c>
      <c r="RSC49" s="612" t="s">
        <v>283</v>
      </c>
      <c r="RSD49" s="612" t="s">
        <v>326</v>
      </c>
      <c r="RSE49" s="612" t="s">
        <v>283</v>
      </c>
      <c r="RSF49" s="612" t="s">
        <v>326</v>
      </c>
      <c r="RSG49" s="612" t="s">
        <v>283</v>
      </c>
      <c r="RSH49" s="612" t="s">
        <v>326</v>
      </c>
      <c r="RSI49" s="612" t="s">
        <v>283</v>
      </c>
      <c r="RSJ49" s="612" t="s">
        <v>326</v>
      </c>
      <c r="RSK49" s="612" t="s">
        <v>283</v>
      </c>
      <c r="RSL49" s="612" t="s">
        <v>326</v>
      </c>
      <c r="RSM49" s="612" t="s">
        <v>283</v>
      </c>
      <c r="RSN49" s="612" t="s">
        <v>326</v>
      </c>
      <c r="RSO49" s="612" t="s">
        <v>283</v>
      </c>
      <c r="RSP49" s="612" t="s">
        <v>326</v>
      </c>
      <c r="RSQ49" s="612" t="s">
        <v>283</v>
      </c>
      <c r="RSR49" s="612" t="s">
        <v>326</v>
      </c>
      <c r="RSS49" s="612" t="s">
        <v>283</v>
      </c>
      <c r="RST49" s="612" t="s">
        <v>326</v>
      </c>
      <c r="RSU49" s="612" t="s">
        <v>283</v>
      </c>
      <c r="RSV49" s="612" t="s">
        <v>326</v>
      </c>
      <c r="RSW49" s="612" t="s">
        <v>283</v>
      </c>
      <c r="RSX49" s="612" t="s">
        <v>326</v>
      </c>
      <c r="RSY49" s="612" t="s">
        <v>283</v>
      </c>
      <c r="RSZ49" s="612" t="s">
        <v>326</v>
      </c>
      <c r="RTA49" s="612" t="s">
        <v>283</v>
      </c>
      <c r="RTB49" s="612" t="s">
        <v>326</v>
      </c>
      <c r="RTC49" s="612" t="s">
        <v>283</v>
      </c>
      <c r="RTD49" s="612" t="s">
        <v>326</v>
      </c>
      <c r="RTE49" s="612" t="s">
        <v>283</v>
      </c>
      <c r="RTF49" s="612" t="s">
        <v>326</v>
      </c>
      <c r="RTG49" s="612" t="s">
        <v>283</v>
      </c>
      <c r="RTH49" s="612" t="s">
        <v>326</v>
      </c>
      <c r="RTI49" s="612" t="s">
        <v>283</v>
      </c>
      <c r="RTJ49" s="612" t="s">
        <v>326</v>
      </c>
      <c r="RTK49" s="612" t="s">
        <v>283</v>
      </c>
      <c r="RTL49" s="612" t="s">
        <v>326</v>
      </c>
      <c r="RTM49" s="612" t="s">
        <v>283</v>
      </c>
      <c r="RTN49" s="612" t="s">
        <v>326</v>
      </c>
      <c r="RTO49" s="612" t="s">
        <v>283</v>
      </c>
      <c r="RTP49" s="612" t="s">
        <v>326</v>
      </c>
      <c r="RTQ49" s="612" t="s">
        <v>283</v>
      </c>
      <c r="RTR49" s="612" t="s">
        <v>326</v>
      </c>
      <c r="RTS49" s="612" t="s">
        <v>283</v>
      </c>
      <c r="RTT49" s="612" t="s">
        <v>326</v>
      </c>
      <c r="RTU49" s="612" t="s">
        <v>283</v>
      </c>
      <c r="RTV49" s="612" t="s">
        <v>326</v>
      </c>
      <c r="RTW49" s="612" t="s">
        <v>283</v>
      </c>
      <c r="RTX49" s="612" t="s">
        <v>326</v>
      </c>
      <c r="RTY49" s="612" t="s">
        <v>283</v>
      </c>
      <c r="RTZ49" s="612" t="s">
        <v>326</v>
      </c>
      <c r="RUA49" s="612" t="s">
        <v>283</v>
      </c>
      <c r="RUB49" s="612" t="s">
        <v>326</v>
      </c>
      <c r="RUC49" s="612" t="s">
        <v>283</v>
      </c>
      <c r="RUD49" s="612" t="s">
        <v>326</v>
      </c>
      <c r="RUE49" s="612" t="s">
        <v>283</v>
      </c>
      <c r="RUF49" s="612" t="s">
        <v>326</v>
      </c>
      <c r="RUG49" s="612" t="s">
        <v>283</v>
      </c>
      <c r="RUH49" s="612" t="s">
        <v>326</v>
      </c>
      <c r="RUI49" s="612" t="s">
        <v>283</v>
      </c>
      <c r="RUJ49" s="612" t="s">
        <v>326</v>
      </c>
      <c r="RUK49" s="612" t="s">
        <v>283</v>
      </c>
      <c r="RUL49" s="612" t="s">
        <v>326</v>
      </c>
      <c r="RUM49" s="612" t="s">
        <v>283</v>
      </c>
      <c r="RUN49" s="612" t="s">
        <v>326</v>
      </c>
      <c r="RUO49" s="612" t="s">
        <v>283</v>
      </c>
      <c r="RUP49" s="612" t="s">
        <v>326</v>
      </c>
      <c r="RUQ49" s="612" t="s">
        <v>283</v>
      </c>
      <c r="RUR49" s="612" t="s">
        <v>326</v>
      </c>
      <c r="RUS49" s="612" t="s">
        <v>283</v>
      </c>
      <c r="RUT49" s="612" t="s">
        <v>326</v>
      </c>
      <c r="RUU49" s="612" t="s">
        <v>283</v>
      </c>
      <c r="RUV49" s="612" t="s">
        <v>326</v>
      </c>
      <c r="RUW49" s="612" t="s">
        <v>283</v>
      </c>
      <c r="RUX49" s="612" t="s">
        <v>326</v>
      </c>
      <c r="RUY49" s="612" t="s">
        <v>283</v>
      </c>
      <c r="RUZ49" s="612" t="s">
        <v>326</v>
      </c>
      <c r="RVA49" s="612" t="s">
        <v>283</v>
      </c>
      <c r="RVB49" s="612" t="s">
        <v>326</v>
      </c>
      <c r="RVC49" s="612" t="s">
        <v>283</v>
      </c>
      <c r="RVD49" s="612" t="s">
        <v>326</v>
      </c>
      <c r="RVE49" s="612" t="s">
        <v>283</v>
      </c>
      <c r="RVF49" s="612" t="s">
        <v>326</v>
      </c>
      <c r="RVG49" s="612" t="s">
        <v>283</v>
      </c>
      <c r="RVH49" s="612" t="s">
        <v>326</v>
      </c>
      <c r="RVI49" s="612" t="s">
        <v>283</v>
      </c>
      <c r="RVJ49" s="612" t="s">
        <v>326</v>
      </c>
      <c r="RVK49" s="612" t="s">
        <v>283</v>
      </c>
      <c r="RVL49" s="612" t="s">
        <v>326</v>
      </c>
      <c r="RVM49" s="612" t="s">
        <v>283</v>
      </c>
      <c r="RVN49" s="612" t="s">
        <v>326</v>
      </c>
      <c r="RVO49" s="612" t="s">
        <v>283</v>
      </c>
      <c r="RVP49" s="612" t="s">
        <v>326</v>
      </c>
      <c r="RVQ49" s="612" t="s">
        <v>283</v>
      </c>
      <c r="RVR49" s="612" t="s">
        <v>326</v>
      </c>
      <c r="RVS49" s="612" t="s">
        <v>283</v>
      </c>
      <c r="RVT49" s="612" t="s">
        <v>326</v>
      </c>
      <c r="RVU49" s="612" t="s">
        <v>283</v>
      </c>
      <c r="RVV49" s="612" t="s">
        <v>326</v>
      </c>
      <c r="RVW49" s="612" t="s">
        <v>283</v>
      </c>
      <c r="RVX49" s="612" t="s">
        <v>326</v>
      </c>
      <c r="RVY49" s="612" t="s">
        <v>283</v>
      </c>
      <c r="RVZ49" s="612" t="s">
        <v>326</v>
      </c>
      <c r="RWA49" s="612" t="s">
        <v>283</v>
      </c>
      <c r="RWB49" s="612" t="s">
        <v>326</v>
      </c>
      <c r="RWC49" s="612" t="s">
        <v>283</v>
      </c>
      <c r="RWD49" s="612" t="s">
        <v>326</v>
      </c>
      <c r="RWE49" s="612" t="s">
        <v>283</v>
      </c>
      <c r="RWF49" s="612" t="s">
        <v>326</v>
      </c>
      <c r="RWG49" s="612" t="s">
        <v>283</v>
      </c>
      <c r="RWH49" s="612" t="s">
        <v>326</v>
      </c>
      <c r="RWI49" s="612" t="s">
        <v>283</v>
      </c>
      <c r="RWJ49" s="612" t="s">
        <v>326</v>
      </c>
      <c r="RWK49" s="612" t="s">
        <v>283</v>
      </c>
      <c r="RWL49" s="612" t="s">
        <v>326</v>
      </c>
      <c r="RWM49" s="612" t="s">
        <v>283</v>
      </c>
      <c r="RWN49" s="612" t="s">
        <v>326</v>
      </c>
      <c r="RWO49" s="612" t="s">
        <v>283</v>
      </c>
      <c r="RWP49" s="612" t="s">
        <v>326</v>
      </c>
      <c r="RWQ49" s="612" t="s">
        <v>283</v>
      </c>
      <c r="RWR49" s="612" t="s">
        <v>326</v>
      </c>
      <c r="RWS49" s="612" t="s">
        <v>283</v>
      </c>
      <c r="RWT49" s="612" t="s">
        <v>326</v>
      </c>
      <c r="RWU49" s="612" t="s">
        <v>283</v>
      </c>
      <c r="RWV49" s="612" t="s">
        <v>326</v>
      </c>
      <c r="RWW49" s="612" t="s">
        <v>283</v>
      </c>
      <c r="RWX49" s="612" t="s">
        <v>326</v>
      </c>
      <c r="RWY49" s="612" t="s">
        <v>283</v>
      </c>
      <c r="RWZ49" s="612" t="s">
        <v>326</v>
      </c>
      <c r="RXA49" s="612" t="s">
        <v>283</v>
      </c>
      <c r="RXB49" s="612" t="s">
        <v>326</v>
      </c>
      <c r="RXC49" s="612" t="s">
        <v>283</v>
      </c>
      <c r="RXD49" s="612" t="s">
        <v>326</v>
      </c>
      <c r="RXE49" s="612" t="s">
        <v>283</v>
      </c>
      <c r="RXF49" s="612" t="s">
        <v>326</v>
      </c>
      <c r="RXG49" s="612" t="s">
        <v>283</v>
      </c>
      <c r="RXH49" s="612" t="s">
        <v>326</v>
      </c>
      <c r="RXI49" s="612" t="s">
        <v>283</v>
      </c>
      <c r="RXJ49" s="612" t="s">
        <v>326</v>
      </c>
      <c r="RXK49" s="612" t="s">
        <v>283</v>
      </c>
      <c r="RXL49" s="612" t="s">
        <v>326</v>
      </c>
      <c r="RXM49" s="612" t="s">
        <v>283</v>
      </c>
      <c r="RXN49" s="612" t="s">
        <v>326</v>
      </c>
      <c r="RXO49" s="612" t="s">
        <v>283</v>
      </c>
      <c r="RXP49" s="612" t="s">
        <v>326</v>
      </c>
      <c r="RXQ49" s="612" t="s">
        <v>283</v>
      </c>
      <c r="RXR49" s="612" t="s">
        <v>326</v>
      </c>
      <c r="RXS49" s="612" t="s">
        <v>283</v>
      </c>
      <c r="RXT49" s="612" t="s">
        <v>326</v>
      </c>
      <c r="RXU49" s="612" t="s">
        <v>283</v>
      </c>
      <c r="RXV49" s="612" t="s">
        <v>326</v>
      </c>
      <c r="RXW49" s="612" t="s">
        <v>283</v>
      </c>
      <c r="RXX49" s="612" t="s">
        <v>326</v>
      </c>
      <c r="RXY49" s="612" t="s">
        <v>283</v>
      </c>
      <c r="RXZ49" s="612" t="s">
        <v>326</v>
      </c>
      <c r="RYA49" s="612" t="s">
        <v>283</v>
      </c>
      <c r="RYB49" s="612" t="s">
        <v>326</v>
      </c>
      <c r="RYC49" s="612" t="s">
        <v>283</v>
      </c>
      <c r="RYD49" s="612" t="s">
        <v>326</v>
      </c>
      <c r="RYE49" s="612" t="s">
        <v>283</v>
      </c>
      <c r="RYF49" s="612" t="s">
        <v>326</v>
      </c>
      <c r="RYG49" s="612" t="s">
        <v>283</v>
      </c>
      <c r="RYH49" s="612" t="s">
        <v>326</v>
      </c>
      <c r="RYI49" s="612" t="s">
        <v>283</v>
      </c>
      <c r="RYJ49" s="612" t="s">
        <v>326</v>
      </c>
      <c r="RYK49" s="612" t="s">
        <v>283</v>
      </c>
      <c r="RYL49" s="612" t="s">
        <v>326</v>
      </c>
      <c r="RYM49" s="612" t="s">
        <v>283</v>
      </c>
      <c r="RYN49" s="612" t="s">
        <v>326</v>
      </c>
      <c r="RYO49" s="612" t="s">
        <v>283</v>
      </c>
      <c r="RYP49" s="612" t="s">
        <v>326</v>
      </c>
      <c r="RYQ49" s="612" t="s">
        <v>283</v>
      </c>
      <c r="RYR49" s="612" t="s">
        <v>326</v>
      </c>
      <c r="RYS49" s="612" t="s">
        <v>283</v>
      </c>
      <c r="RYT49" s="612" t="s">
        <v>326</v>
      </c>
      <c r="RYU49" s="612" t="s">
        <v>283</v>
      </c>
      <c r="RYV49" s="612" t="s">
        <v>326</v>
      </c>
      <c r="RYW49" s="612" t="s">
        <v>283</v>
      </c>
      <c r="RYX49" s="612" t="s">
        <v>326</v>
      </c>
      <c r="RYY49" s="612" t="s">
        <v>283</v>
      </c>
      <c r="RYZ49" s="612" t="s">
        <v>326</v>
      </c>
      <c r="RZA49" s="612" t="s">
        <v>283</v>
      </c>
      <c r="RZB49" s="612" t="s">
        <v>326</v>
      </c>
      <c r="RZC49" s="612" t="s">
        <v>283</v>
      </c>
      <c r="RZD49" s="612" t="s">
        <v>326</v>
      </c>
      <c r="RZE49" s="612" t="s">
        <v>283</v>
      </c>
      <c r="RZF49" s="612" t="s">
        <v>326</v>
      </c>
      <c r="RZG49" s="612" t="s">
        <v>283</v>
      </c>
      <c r="RZH49" s="612" t="s">
        <v>326</v>
      </c>
      <c r="RZI49" s="612" t="s">
        <v>283</v>
      </c>
      <c r="RZJ49" s="612" t="s">
        <v>326</v>
      </c>
      <c r="RZK49" s="612" t="s">
        <v>283</v>
      </c>
      <c r="RZL49" s="612" t="s">
        <v>326</v>
      </c>
      <c r="RZM49" s="612" t="s">
        <v>283</v>
      </c>
      <c r="RZN49" s="612" t="s">
        <v>326</v>
      </c>
      <c r="RZO49" s="612" t="s">
        <v>283</v>
      </c>
      <c r="RZP49" s="612" t="s">
        <v>326</v>
      </c>
      <c r="RZQ49" s="612" t="s">
        <v>283</v>
      </c>
      <c r="RZR49" s="612" t="s">
        <v>326</v>
      </c>
      <c r="RZS49" s="612" t="s">
        <v>283</v>
      </c>
      <c r="RZT49" s="612" t="s">
        <v>326</v>
      </c>
      <c r="RZU49" s="612" t="s">
        <v>283</v>
      </c>
      <c r="RZV49" s="612" t="s">
        <v>326</v>
      </c>
      <c r="RZW49" s="612" t="s">
        <v>283</v>
      </c>
      <c r="RZX49" s="612" t="s">
        <v>326</v>
      </c>
      <c r="RZY49" s="612" t="s">
        <v>283</v>
      </c>
      <c r="RZZ49" s="612" t="s">
        <v>326</v>
      </c>
      <c r="SAA49" s="612" t="s">
        <v>283</v>
      </c>
      <c r="SAB49" s="612" t="s">
        <v>326</v>
      </c>
      <c r="SAC49" s="612" t="s">
        <v>283</v>
      </c>
      <c r="SAD49" s="612" t="s">
        <v>326</v>
      </c>
      <c r="SAE49" s="612" t="s">
        <v>283</v>
      </c>
      <c r="SAF49" s="612" t="s">
        <v>326</v>
      </c>
      <c r="SAG49" s="612" t="s">
        <v>283</v>
      </c>
      <c r="SAH49" s="612" t="s">
        <v>326</v>
      </c>
      <c r="SAI49" s="612" t="s">
        <v>283</v>
      </c>
      <c r="SAJ49" s="612" t="s">
        <v>326</v>
      </c>
      <c r="SAK49" s="612" t="s">
        <v>283</v>
      </c>
      <c r="SAL49" s="612" t="s">
        <v>326</v>
      </c>
      <c r="SAM49" s="612" t="s">
        <v>283</v>
      </c>
      <c r="SAN49" s="612" t="s">
        <v>326</v>
      </c>
      <c r="SAO49" s="612" t="s">
        <v>283</v>
      </c>
      <c r="SAP49" s="612" t="s">
        <v>326</v>
      </c>
      <c r="SAQ49" s="612" t="s">
        <v>283</v>
      </c>
      <c r="SAR49" s="612" t="s">
        <v>326</v>
      </c>
      <c r="SAS49" s="612" t="s">
        <v>283</v>
      </c>
      <c r="SAT49" s="612" t="s">
        <v>326</v>
      </c>
      <c r="SAU49" s="612" t="s">
        <v>283</v>
      </c>
      <c r="SAV49" s="612" t="s">
        <v>326</v>
      </c>
      <c r="SAW49" s="612" t="s">
        <v>283</v>
      </c>
      <c r="SAX49" s="612" t="s">
        <v>326</v>
      </c>
      <c r="SAY49" s="612" t="s">
        <v>283</v>
      </c>
      <c r="SAZ49" s="612" t="s">
        <v>326</v>
      </c>
      <c r="SBA49" s="612" t="s">
        <v>283</v>
      </c>
      <c r="SBB49" s="612" t="s">
        <v>326</v>
      </c>
      <c r="SBC49" s="612" t="s">
        <v>283</v>
      </c>
      <c r="SBD49" s="612" t="s">
        <v>326</v>
      </c>
      <c r="SBE49" s="612" t="s">
        <v>283</v>
      </c>
      <c r="SBF49" s="612" t="s">
        <v>326</v>
      </c>
      <c r="SBG49" s="612" t="s">
        <v>283</v>
      </c>
      <c r="SBH49" s="612" t="s">
        <v>326</v>
      </c>
      <c r="SBI49" s="612" t="s">
        <v>283</v>
      </c>
      <c r="SBJ49" s="612" t="s">
        <v>326</v>
      </c>
      <c r="SBK49" s="612" t="s">
        <v>283</v>
      </c>
      <c r="SBL49" s="612" t="s">
        <v>326</v>
      </c>
      <c r="SBM49" s="612" t="s">
        <v>283</v>
      </c>
      <c r="SBN49" s="612" t="s">
        <v>326</v>
      </c>
      <c r="SBO49" s="612" t="s">
        <v>283</v>
      </c>
      <c r="SBP49" s="612" t="s">
        <v>326</v>
      </c>
      <c r="SBQ49" s="612" t="s">
        <v>283</v>
      </c>
      <c r="SBR49" s="612" t="s">
        <v>326</v>
      </c>
      <c r="SBS49" s="612" t="s">
        <v>283</v>
      </c>
      <c r="SBT49" s="612" t="s">
        <v>326</v>
      </c>
      <c r="SBU49" s="612" t="s">
        <v>283</v>
      </c>
      <c r="SBV49" s="612" t="s">
        <v>326</v>
      </c>
      <c r="SBW49" s="612" t="s">
        <v>283</v>
      </c>
      <c r="SBX49" s="612" t="s">
        <v>326</v>
      </c>
      <c r="SBY49" s="612" t="s">
        <v>283</v>
      </c>
      <c r="SBZ49" s="612" t="s">
        <v>326</v>
      </c>
      <c r="SCA49" s="612" t="s">
        <v>283</v>
      </c>
      <c r="SCB49" s="612" t="s">
        <v>326</v>
      </c>
      <c r="SCC49" s="612" t="s">
        <v>283</v>
      </c>
      <c r="SCD49" s="612" t="s">
        <v>326</v>
      </c>
      <c r="SCE49" s="612" t="s">
        <v>283</v>
      </c>
      <c r="SCF49" s="612" t="s">
        <v>326</v>
      </c>
      <c r="SCG49" s="612" t="s">
        <v>283</v>
      </c>
      <c r="SCH49" s="612" t="s">
        <v>326</v>
      </c>
      <c r="SCI49" s="612" t="s">
        <v>283</v>
      </c>
      <c r="SCJ49" s="612" t="s">
        <v>326</v>
      </c>
      <c r="SCK49" s="612" t="s">
        <v>283</v>
      </c>
      <c r="SCL49" s="612" t="s">
        <v>326</v>
      </c>
      <c r="SCM49" s="612" t="s">
        <v>283</v>
      </c>
      <c r="SCN49" s="612" t="s">
        <v>326</v>
      </c>
      <c r="SCO49" s="612" t="s">
        <v>283</v>
      </c>
      <c r="SCP49" s="612" t="s">
        <v>326</v>
      </c>
      <c r="SCQ49" s="612" t="s">
        <v>283</v>
      </c>
      <c r="SCR49" s="612" t="s">
        <v>326</v>
      </c>
      <c r="SCS49" s="612" t="s">
        <v>283</v>
      </c>
      <c r="SCT49" s="612" t="s">
        <v>326</v>
      </c>
      <c r="SCU49" s="612" t="s">
        <v>283</v>
      </c>
      <c r="SCV49" s="612" t="s">
        <v>326</v>
      </c>
      <c r="SCW49" s="612" t="s">
        <v>283</v>
      </c>
      <c r="SCX49" s="612" t="s">
        <v>326</v>
      </c>
      <c r="SCY49" s="612" t="s">
        <v>283</v>
      </c>
      <c r="SCZ49" s="612" t="s">
        <v>326</v>
      </c>
      <c r="SDA49" s="612" t="s">
        <v>283</v>
      </c>
      <c r="SDB49" s="612" t="s">
        <v>326</v>
      </c>
      <c r="SDC49" s="612" t="s">
        <v>283</v>
      </c>
      <c r="SDD49" s="612" t="s">
        <v>326</v>
      </c>
      <c r="SDE49" s="612" t="s">
        <v>283</v>
      </c>
      <c r="SDF49" s="612" t="s">
        <v>326</v>
      </c>
      <c r="SDG49" s="612" t="s">
        <v>283</v>
      </c>
      <c r="SDH49" s="612" t="s">
        <v>326</v>
      </c>
      <c r="SDI49" s="612" t="s">
        <v>283</v>
      </c>
      <c r="SDJ49" s="612" t="s">
        <v>326</v>
      </c>
      <c r="SDK49" s="612" t="s">
        <v>283</v>
      </c>
      <c r="SDL49" s="612" t="s">
        <v>326</v>
      </c>
      <c r="SDM49" s="612" t="s">
        <v>283</v>
      </c>
      <c r="SDN49" s="612" t="s">
        <v>326</v>
      </c>
      <c r="SDO49" s="612" t="s">
        <v>283</v>
      </c>
      <c r="SDP49" s="612" t="s">
        <v>326</v>
      </c>
      <c r="SDQ49" s="612" t="s">
        <v>283</v>
      </c>
      <c r="SDR49" s="612" t="s">
        <v>326</v>
      </c>
      <c r="SDS49" s="612" t="s">
        <v>283</v>
      </c>
      <c r="SDT49" s="612" t="s">
        <v>326</v>
      </c>
      <c r="SDU49" s="612" t="s">
        <v>283</v>
      </c>
      <c r="SDV49" s="612" t="s">
        <v>326</v>
      </c>
      <c r="SDW49" s="612" t="s">
        <v>283</v>
      </c>
      <c r="SDX49" s="612" t="s">
        <v>326</v>
      </c>
      <c r="SDY49" s="612" t="s">
        <v>283</v>
      </c>
      <c r="SDZ49" s="612" t="s">
        <v>326</v>
      </c>
      <c r="SEA49" s="612" t="s">
        <v>283</v>
      </c>
      <c r="SEB49" s="612" t="s">
        <v>326</v>
      </c>
      <c r="SEC49" s="612" t="s">
        <v>283</v>
      </c>
      <c r="SED49" s="612" t="s">
        <v>326</v>
      </c>
      <c r="SEE49" s="612" t="s">
        <v>283</v>
      </c>
      <c r="SEF49" s="612" t="s">
        <v>326</v>
      </c>
      <c r="SEG49" s="612" t="s">
        <v>283</v>
      </c>
      <c r="SEH49" s="612" t="s">
        <v>326</v>
      </c>
      <c r="SEI49" s="612" t="s">
        <v>283</v>
      </c>
      <c r="SEJ49" s="612" t="s">
        <v>326</v>
      </c>
      <c r="SEK49" s="612" t="s">
        <v>283</v>
      </c>
      <c r="SEL49" s="612" t="s">
        <v>326</v>
      </c>
      <c r="SEM49" s="612" t="s">
        <v>283</v>
      </c>
      <c r="SEN49" s="612" t="s">
        <v>326</v>
      </c>
      <c r="SEO49" s="612" t="s">
        <v>283</v>
      </c>
      <c r="SEP49" s="612" t="s">
        <v>326</v>
      </c>
      <c r="SEQ49" s="612" t="s">
        <v>283</v>
      </c>
      <c r="SER49" s="612" t="s">
        <v>326</v>
      </c>
      <c r="SES49" s="612" t="s">
        <v>283</v>
      </c>
      <c r="SET49" s="612" t="s">
        <v>326</v>
      </c>
      <c r="SEU49" s="612" t="s">
        <v>283</v>
      </c>
      <c r="SEV49" s="612" t="s">
        <v>326</v>
      </c>
      <c r="SEW49" s="612" t="s">
        <v>283</v>
      </c>
      <c r="SEX49" s="612" t="s">
        <v>326</v>
      </c>
      <c r="SEY49" s="612" t="s">
        <v>283</v>
      </c>
      <c r="SEZ49" s="612" t="s">
        <v>326</v>
      </c>
      <c r="SFA49" s="612" t="s">
        <v>283</v>
      </c>
      <c r="SFB49" s="612" t="s">
        <v>326</v>
      </c>
      <c r="SFC49" s="612" t="s">
        <v>283</v>
      </c>
      <c r="SFD49" s="612" t="s">
        <v>326</v>
      </c>
      <c r="SFE49" s="612" t="s">
        <v>283</v>
      </c>
      <c r="SFF49" s="612" t="s">
        <v>326</v>
      </c>
      <c r="SFG49" s="612" t="s">
        <v>283</v>
      </c>
      <c r="SFH49" s="612" t="s">
        <v>326</v>
      </c>
      <c r="SFI49" s="612" t="s">
        <v>283</v>
      </c>
      <c r="SFJ49" s="612" t="s">
        <v>326</v>
      </c>
      <c r="SFK49" s="612" t="s">
        <v>283</v>
      </c>
      <c r="SFL49" s="612" t="s">
        <v>326</v>
      </c>
      <c r="SFM49" s="612" t="s">
        <v>283</v>
      </c>
      <c r="SFN49" s="612" t="s">
        <v>326</v>
      </c>
      <c r="SFO49" s="612" t="s">
        <v>283</v>
      </c>
      <c r="SFP49" s="612" t="s">
        <v>326</v>
      </c>
      <c r="SFQ49" s="612" t="s">
        <v>283</v>
      </c>
      <c r="SFR49" s="612" t="s">
        <v>326</v>
      </c>
      <c r="SFS49" s="612" t="s">
        <v>283</v>
      </c>
      <c r="SFT49" s="612" t="s">
        <v>326</v>
      </c>
      <c r="SFU49" s="612" t="s">
        <v>283</v>
      </c>
      <c r="SFV49" s="612" t="s">
        <v>326</v>
      </c>
      <c r="SFW49" s="612" t="s">
        <v>283</v>
      </c>
      <c r="SFX49" s="612" t="s">
        <v>326</v>
      </c>
      <c r="SFY49" s="612" t="s">
        <v>283</v>
      </c>
      <c r="SFZ49" s="612" t="s">
        <v>326</v>
      </c>
      <c r="SGA49" s="612" t="s">
        <v>283</v>
      </c>
      <c r="SGB49" s="612" t="s">
        <v>326</v>
      </c>
      <c r="SGC49" s="612" t="s">
        <v>283</v>
      </c>
      <c r="SGD49" s="612" t="s">
        <v>326</v>
      </c>
      <c r="SGE49" s="612" t="s">
        <v>283</v>
      </c>
      <c r="SGF49" s="612" t="s">
        <v>326</v>
      </c>
      <c r="SGG49" s="612" t="s">
        <v>283</v>
      </c>
      <c r="SGH49" s="612" t="s">
        <v>326</v>
      </c>
      <c r="SGI49" s="612" t="s">
        <v>283</v>
      </c>
      <c r="SGJ49" s="612" t="s">
        <v>326</v>
      </c>
      <c r="SGK49" s="612" t="s">
        <v>283</v>
      </c>
      <c r="SGL49" s="612" t="s">
        <v>326</v>
      </c>
      <c r="SGM49" s="612" t="s">
        <v>283</v>
      </c>
      <c r="SGN49" s="612" t="s">
        <v>326</v>
      </c>
      <c r="SGO49" s="612" t="s">
        <v>283</v>
      </c>
      <c r="SGP49" s="612" t="s">
        <v>326</v>
      </c>
      <c r="SGQ49" s="612" t="s">
        <v>283</v>
      </c>
      <c r="SGR49" s="612" t="s">
        <v>326</v>
      </c>
      <c r="SGS49" s="612" t="s">
        <v>283</v>
      </c>
      <c r="SGT49" s="612" t="s">
        <v>326</v>
      </c>
      <c r="SGU49" s="612" t="s">
        <v>283</v>
      </c>
      <c r="SGV49" s="612" t="s">
        <v>326</v>
      </c>
      <c r="SGW49" s="612" t="s">
        <v>283</v>
      </c>
      <c r="SGX49" s="612" t="s">
        <v>326</v>
      </c>
      <c r="SGY49" s="612" t="s">
        <v>283</v>
      </c>
      <c r="SGZ49" s="612" t="s">
        <v>326</v>
      </c>
      <c r="SHA49" s="612" t="s">
        <v>283</v>
      </c>
      <c r="SHB49" s="612" t="s">
        <v>326</v>
      </c>
      <c r="SHC49" s="612" t="s">
        <v>283</v>
      </c>
      <c r="SHD49" s="612" t="s">
        <v>326</v>
      </c>
      <c r="SHE49" s="612" t="s">
        <v>283</v>
      </c>
      <c r="SHF49" s="612" t="s">
        <v>326</v>
      </c>
      <c r="SHG49" s="612" t="s">
        <v>283</v>
      </c>
      <c r="SHH49" s="612" t="s">
        <v>326</v>
      </c>
      <c r="SHI49" s="612" t="s">
        <v>283</v>
      </c>
      <c r="SHJ49" s="612" t="s">
        <v>326</v>
      </c>
      <c r="SHK49" s="612" t="s">
        <v>283</v>
      </c>
      <c r="SHL49" s="612" t="s">
        <v>326</v>
      </c>
      <c r="SHM49" s="612" t="s">
        <v>283</v>
      </c>
      <c r="SHN49" s="612" t="s">
        <v>326</v>
      </c>
      <c r="SHO49" s="612" t="s">
        <v>283</v>
      </c>
      <c r="SHP49" s="612" t="s">
        <v>326</v>
      </c>
      <c r="SHQ49" s="612" t="s">
        <v>283</v>
      </c>
      <c r="SHR49" s="612" t="s">
        <v>326</v>
      </c>
      <c r="SHS49" s="612" t="s">
        <v>283</v>
      </c>
      <c r="SHT49" s="612" t="s">
        <v>326</v>
      </c>
      <c r="SHU49" s="612" t="s">
        <v>283</v>
      </c>
      <c r="SHV49" s="612" t="s">
        <v>326</v>
      </c>
      <c r="SHW49" s="612" t="s">
        <v>283</v>
      </c>
      <c r="SHX49" s="612" t="s">
        <v>326</v>
      </c>
      <c r="SHY49" s="612" t="s">
        <v>283</v>
      </c>
      <c r="SHZ49" s="612" t="s">
        <v>326</v>
      </c>
      <c r="SIA49" s="612" t="s">
        <v>283</v>
      </c>
      <c r="SIB49" s="612" t="s">
        <v>326</v>
      </c>
      <c r="SIC49" s="612" t="s">
        <v>283</v>
      </c>
      <c r="SID49" s="612" t="s">
        <v>326</v>
      </c>
      <c r="SIE49" s="612" t="s">
        <v>283</v>
      </c>
      <c r="SIF49" s="612" t="s">
        <v>326</v>
      </c>
      <c r="SIG49" s="612" t="s">
        <v>283</v>
      </c>
      <c r="SIH49" s="612" t="s">
        <v>326</v>
      </c>
      <c r="SII49" s="612" t="s">
        <v>283</v>
      </c>
      <c r="SIJ49" s="612" t="s">
        <v>326</v>
      </c>
      <c r="SIK49" s="612" t="s">
        <v>283</v>
      </c>
      <c r="SIL49" s="612" t="s">
        <v>326</v>
      </c>
      <c r="SIM49" s="612" t="s">
        <v>283</v>
      </c>
      <c r="SIN49" s="612" t="s">
        <v>326</v>
      </c>
      <c r="SIO49" s="612" t="s">
        <v>283</v>
      </c>
      <c r="SIP49" s="612" t="s">
        <v>326</v>
      </c>
      <c r="SIQ49" s="612" t="s">
        <v>283</v>
      </c>
      <c r="SIR49" s="612" t="s">
        <v>326</v>
      </c>
      <c r="SIS49" s="612" t="s">
        <v>283</v>
      </c>
      <c r="SIT49" s="612" t="s">
        <v>326</v>
      </c>
      <c r="SIU49" s="612" t="s">
        <v>283</v>
      </c>
      <c r="SIV49" s="612" t="s">
        <v>326</v>
      </c>
      <c r="SIW49" s="612" t="s">
        <v>283</v>
      </c>
      <c r="SIX49" s="612" t="s">
        <v>326</v>
      </c>
      <c r="SIY49" s="612" t="s">
        <v>283</v>
      </c>
      <c r="SIZ49" s="612" t="s">
        <v>326</v>
      </c>
      <c r="SJA49" s="612" t="s">
        <v>283</v>
      </c>
      <c r="SJB49" s="612" t="s">
        <v>326</v>
      </c>
      <c r="SJC49" s="612" t="s">
        <v>283</v>
      </c>
      <c r="SJD49" s="612" t="s">
        <v>326</v>
      </c>
      <c r="SJE49" s="612" t="s">
        <v>283</v>
      </c>
      <c r="SJF49" s="612" t="s">
        <v>326</v>
      </c>
      <c r="SJG49" s="612" t="s">
        <v>283</v>
      </c>
      <c r="SJH49" s="612" t="s">
        <v>326</v>
      </c>
      <c r="SJI49" s="612" t="s">
        <v>283</v>
      </c>
      <c r="SJJ49" s="612" t="s">
        <v>326</v>
      </c>
      <c r="SJK49" s="612" t="s">
        <v>283</v>
      </c>
      <c r="SJL49" s="612" t="s">
        <v>326</v>
      </c>
      <c r="SJM49" s="612" t="s">
        <v>283</v>
      </c>
      <c r="SJN49" s="612" t="s">
        <v>326</v>
      </c>
      <c r="SJO49" s="612" t="s">
        <v>283</v>
      </c>
      <c r="SJP49" s="612" t="s">
        <v>326</v>
      </c>
      <c r="SJQ49" s="612" t="s">
        <v>283</v>
      </c>
      <c r="SJR49" s="612" t="s">
        <v>326</v>
      </c>
      <c r="SJS49" s="612" t="s">
        <v>283</v>
      </c>
      <c r="SJT49" s="612" t="s">
        <v>326</v>
      </c>
      <c r="SJU49" s="612" t="s">
        <v>283</v>
      </c>
      <c r="SJV49" s="612" t="s">
        <v>326</v>
      </c>
      <c r="SJW49" s="612" t="s">
        <v>283</v>
      </c>
      <c r="SJX49" s="612" t="s">
        <v>326</v>
      </c>
      <c r="SJY49" s="612" t="s">
        <v>283</v>
      </c>
      <c r="SJZ49" s="612" t="s">
        <v>326</v>
      </c>
      <c r="SKA49" s="612" t="s">
        <v>283</v>
      </c>
      <c r="SKB49" s="612" t="s">
        <v>326</v>
      </c>
      <c r="SKC49" s="612" t="s">
        <v>283</v>
      </c>
      <c r="SKD49" s="612" t="s">
        <v>326</v>
      </c>
      <c r="SKE49" s="612" t="s">
        <v>283</v>
      </c>
      <c r="SKF49" s="612" t="s">
        <v>326</v>
      </c>
      <c r="SKG49" s="612" t="s">
        <v>283</v>
      </c>
      <c r="SKH49" s="612" t="s">
        <v>326</v>
      </c>
      <c r="SKI49" s="612" t="s">
        <v>283</v>
      </c>
      <c r="SKJ49" s="612" t="s">
        <v>326</v>
      </c>
      <c r="SKK49" s="612" t="s">
        <v>283</v>
      </c>
      <c r="SKL49" s="612" t="s">
        <v>326</v>
      </c>
      <c r="SKM49" s="612" t="s">
        <v>283</v>
      </c>
      <c r="SKN49" s="612" t="s">
        <v>326</v>
      </c>
      <c r="SKO49" s="612" t="s">
        <v>283</v>
      </c>
      <c r="SKP49" s="612" t="s">
        <v>326</v>
      </c>
      <c r="SKQ49" s="612" t="s">
        <v>283</v>
      </c>
      <c r="SKR49" s="612" t="s">
        <v>326</v>
      </c>
      <c r="SKS49" s="612" t="s">
        <v>283</v>
      </c>
      <c r="SKT49" s="612" t="s">
        <v>326</v>
      </c>
      <c r="SKU49" s="612" t="s">
        <v>283</v>
      </c>
      <c r="SKV49" s="612" t="s">
        <v>326</v>
      </c>
      <c r="SKW49" s="612" t="s">
        <v>283</v>
      </c>
      <c r="SKX49" s="612" t="s">
        <v>326</v>
      </c>
      <c r="SKY49" s="612" t="s">
        <v>283</v>
      </c>
      <c r="SKZ49" s="612" t="s">
        <v>326</v>
      </c>
      <c r="SLA49" s="612" t="s">
        <v>283</v>
      </c>
      <c r="SLB49" s="612" t="s">
        <v>326</v>
      </c>
      <c r="SLC49" s="612" t="s">
        <v>283</v>
      </c>
      <c r="SLD49" s="612" t="s">
        <v>326</v>
      </c>
      <c r="SLE49" s="612" t="s">
        <v>283</v>
      </c>
      <c r="SLF49" s="612" t="s">
        <v>326</v>
      </c>
      <c r="SLG49" s="612" t="s">
        <v>283</v>
      </c>
      <c r="SLH49" s="612" t="s">
        <v>326</v>
      </c>
      <c r="SLI49" s="612" t="s">
        <v>283</v>
      </c>
      <c r="SLJ49" s="612" t="s">
        <v>326</v>
      </c>
      <c r="SLK49" s="612" t="s">
        <v>283</v>
      </c>
      <c r="SLL49" s="612" t="s">
        <v>326</v>
      </c>
      <c r="SLM49" s="612" t="s">
        <v>283</v>
      </c>
      <c r="SLN49" s="612" t="s">
        <v>326</v>
      </c>
      <c r="SLO49" s="612" t="s">
        <v>283</v>
      </c>
      <c r="SLP49" s="612" t="s">
        <v>326</v>
      </c>
      <c r="SLQ49" s="612" t="s">
        <v>283</v>
      </c>
      <c r="SLR49" s="612" t="s">
        <v>326</v>
      </c>
      <c r="SLS49" s="612" t="s">
        <v>283</v>
      </c>
      <c r="SLT49" s="612" t="s">
        <v>326</v>
      </c>
      <c r="SLU49" s="612" t="s">
        <v>283</v>
      </c>
      <c r="SLV49" s="612" t="s">
        <v>326</v>
      </c>
      <c r="SLW49" s="612" t="s">
        <v>283</v>
      </c>
      <c r="SLX49" s="612" t="s">
        <v>326</v>
      </c>
      <c r="SLY49" s="612" t="s">
        <v>283</v>
      </c>
      <c r="SLZ49" s="612" t="s">
        <v>326</v>
      </c>
      <c r="SMA49" s="612" t="s">
        <v>283</v>
      </c>
      <c r="SMB49" s="612" t="s">
        <v>326</v>
      </c>
      <c r="SMC49" s="612" t="s">
        <v>283</v>
      </c>
      <c r="SMD49" s="612" t="s">
        <v>326</v>
      </c>
      <c r="SME49" s="612" t="s">
        <v>283</v>
      </c>
      <c r="SMF49" s="612" t="s">
        <v>326</v>
      </c>
      <c r="SMG49" s="612" t="s">
        <v>283</v>
      </c>
      <c r="SMH49" s="612" t="s">
        <v>326</v>
      </c>
      <c r="SMI49" s="612" t="s">
        <v>283</v>
      </c>
      <c r="SMJ49" s="612" t="s">
        <v>326</v>
      </c>
      <c r="SMK49" s="612" t="s">
        <v>283</v>
      </c>
      <c r="SML49" s="612" t="s">
        <v>326</v>
      </c>
      <c r="SMM49" s="612" t="s">
        <v>283</v>
      </c>
      <c r="SMN49" s="612" t="s">
        <v>326</v>
      </c>
      <c r="SMO49" s="612" t="s">
        <v>283</v>
      </c>
      <c r="SMP49" s="612" t="s">
        <v>326</v>
      </c>
      <c r="SMQ49" s="612" t="s">
        <v>283</v>
      </c>
      <c r="SMR49" s="612" t="s">
        <v>326</v>
      </c>
      <c r="SMS49" s="612" t="s">
        <v>283</v>
      </c>
      <c r="SMT49" s="612" t="s">
        <v>326</v>
      </c>
      <c r="SMU49" s="612" t="s">
        <v>283</v>
      </c>
      <c r="SMV49" s="612" t="s">
        <v>326</v>
      </c>
      <c r="SMW49" s="612" t="s">
        <v>283</v>
      </c>
      <c r="SMX49" s="612" t="s">
        <v>326</v>
      </c>
      <c r="SMY49" s="612" t="s">
        <v>283</v>
      </c>
      <c r="SMZ49" s="612" t="s">
        <v>326</v>
      </c>
      <c r="SNA49" s="612" t="s">
        <v>283</v>
      </c>
      <c r="SNB49" s="612" t="s">
        <v>326</v>
      </c>
      <c r="SNC49" s="612" t="s">
        <v>283</v>
      </c>
      <c r="SND49" s="612" t="s">
        <v>326</v>
      </c>
      <c r="SNE49" s="612" t="s">
        <v>283</v>
      </c>
      <c r="SNF49" s="612" t="s">
        <v>326</v>
      </c>
      <c r="SNG49" s="612" t="s">
        <v>283</v>
      </c>
      <c r="SNH49" s="612" t="s">
        <v>326</v>
      </c>
      <c r="SNI49" s="612" t="s">
        <v>283</v>
      </c>
      <c r="SNJ49" s="612" t="s">
        <v>326</v>
      </c>
      <c r="SNK49" s="612" t="s">
        <v>283</v>
      </c>
      <c r="SNL49" s="612" t="s">
        <v>326</v>
      </c>
      <c r="SNM49" s="612" t="s">
        <v>283</v>
      </c>
      <c r="SNN49" s="612" t="s">
        <v>326</v>
      </c>
      <c r="SNO49" s="612" t="s">
        <v>283</v>
      </c>
      <c r="SNP49" s="612" t="s">
        <v>326</v>
      </c>
      <c r="SNQ49" s="612" t="s">
        <v>283</v>
      </c>
      <c r="SNR49" s="612" t="s">
        <v>326</v>
      </c>
      <c r="SNS49" s="612" t="s">
        <v>283</v>
      </c>
      <c r="SNT49" s="612" t="s">
        <v>326</v>
      </c>
      <c r="SNU49" s="612" t="s">
        <v>283</v>
      </c>
      <c r="SNV49" s="612" t="s">
        <v>326</v>
      </c>
      <c r="SNW49" s="612" t="s">
        <v>283</v>
      </c>
      <c r="SNX49" s="612" t="s">
        <v>326</v>
      </c>
      <c r="SNY49" s="612" t="s">
        <v>283</v>
      </c>
      <c r="SNZ49" s="612" t="s">
        <v>326</v>
      </c>
      <c r="SOA49" s="612" t="s">
        <v>283</v>
      </c>
      <c r="SOB49" s="612" t="s">
        <v>326</v>
      </c>
      <c r="SOC49" s="612" t="s">
        <v>283</v>
      </c>
      <c r="SOD49" s="612" t="s">
        <v>326</v>
      </c>
      <c r="SOE49" s="612" t="s">
        <v>283</v>
      </c>
      <c r="SOF49" s="612" t="s">
        <v>326</v>
      </c>
      <c r="SOG49" s="612" t="s">
        <v>283</v>
      </c>
      <c r="SOH49" s="612" t="s">
        <v>326</v>
      </c>
      <c r="SOI49" s="612" t="s">
        <v>283</v>
      </c>
      <c r="SOJ49" s="612" t="s">
        <v>326</v>
      </c>
      <c r="SOK49" s="612" t="s">
        <v>283</v>
      </c>
      <c r="SOL49" s="612" t="s">
        <v>326</v>
      </c>
      <c r="SOM49" s="612" t="s">
        <v>283</v>
      </c>
      <c r="SON49" s="612" t="s">
        <v>326</v>
      </c>
      <c r="SOO49" s="612" t="s">
        <v>283</v>
      </c>
      <c r="SOP49" s="612" t="s">
        <v>326</v>
      </c>
      <c r="SOQ49" s="612" t="s">
        <v>283</v>
      </c>
      <c r="SOR49" s="612" t="s">
        <v>326</v>
      </c>
      <c r="SOS49" s="612" t="s">
        <v>283</v>
      </c>
      <c r="SOT49" s="612" t="s">
        <v>326</v>
      </c>
      <c r="SOU49" s="612" t="s">
        <v>283</v>
      </c>
      <c r="SOV49" s="612" t="s">
        <v>326</v>
      </c>
      <c r="SOW49" s="612" t="s">
        <v>283</v>
      </c>
      <c r="SOX49" s="612" t="s">
        <v>326</v>
      </c>
      <c r="SOY49" s="612" t="s">
        <v>283</v>
      </c>
      <c r="SOZ49" s="612" t="s">
        <v>326</v>
      </c>
      <c r="SPA49" s="612" t="s">
        <v>283</v>
      </c>
      <c r="SPB49" s="612" t="s">
        <v>326</v>
      </c>
      <c r="SPC49" s="612" t="s">
        <v>283</v>
      </c>
      <c r="SPD49" s="612" t="s">
        <v>326</v>
      </c>
      <c r="SPE49" s="612" t="s">
        <v>283</v>
      </c>
      <c r="SPF49" s="612" t="s">
        <v>326</v>
      </c>
      <c r="SPG49" s="612" t="s">
        <v>283</v>
      </c>
      <c r="SPH49" s="612" t="s">
        <v>326</v>
      </c>
      <c r="SPI49" s="612" t="s">
        <v>283</v>
      </c>
      <c r="SPJ49" s="612" t="s">
        <v>326</v>
      </c>
      <c r="SPK49" s="612" t="s">
        <v>283</v>
      </c>
      <c r="SPL49" s="612" t="s">
        <v>326</v>
      </c>
      <c r="SPM49" s="612" t="s">
        <v>283</v>
      </c>
      <c r="SPN49" s="612" t="s">
        <v>326</v>
      </c>
      <c r="SPO49" s="612" t="s">
        <v>283</v>
      </c>
      <c r="SPP49" s="612" t="s">
        <v>326</v>
      </c>
      <c r="SPQ49" s="612" t="s">
        <v>283</v>
      </c>
      <c r="SPR49" s="612" t="s">
        <v>326</v>
      </c>
      <c r="SPS49" s="612" t="s">
        <v>283</v>
      </c>
      <c r="SPT49" s="612" t="s">
        <v>326</v>
      </c>
      <c r="SPU49" s="612" t="s">
        <v>283</v>
      </c>
      <c r="SPV49" s="612" t="s">
        <v>326</v>
      </c>
      <c r="SPW49" s="612" t="s">
        <v>283</v>
      </c>
      <c r="SPX49" s="612" t="s">
        <v>326</v>
      </c>
      <c r="SPY49" s="612" t="s">
        <v>283</v>
      </c>
      <c r="SPZ49" s="612" t="s">
        <v>326</v>
      </c>
      <c r="SQA49" s="612" t="s">
        <v>283</v>
      </c>
      <c r="SQB49" s="612" t="s">
        <v>326</v>
      </c>
      <c r="SQC49" s="612" t="s">
        <v>283</v>
      </c>
      <c r="SQD49" s="612" t="s">
        <v>326</v>
      </c>
      <c r="SQE49" s="612" t="s">
        <v>283</v>
      </c>
      <c r="SQF49" s="612" t="s">
        <v>326</v>
      </c>
      <c r="SQG49" s="612" t="s">
        <v>283</v>
      </c>
      <c r="SQH49" s="612" t="s">
        <v>326</v>
      </c>
      <c r="SQI49" s="612" t="s">
        <v>283</v>
      </c>
      <c r="SQJ49" s="612" t="s">
        <v>326</v>
      </c>
      <c r="SQK49" s="612" t="s">
        <v>283</v>
      </c>
      <c r="SQL49" s="612" t="s">
        <v>326</v>
      </c>
      <c r="SQM49" s="612" t="s">
        <v>283</v>
      </c>
      <c r="SQN49" s="612" t="s">
        <v>326</v>
      </c>
      <c r="SQO49" s="612" t="s">
        <v>283</v>
      </c>
      <c r="SQP49" s="612" t="s">
        <v>326</v>
      </c>
      <c r="SQQ49" s="612" t="s">
        <v>283</v>
      </c>
      <c r="SQR49" s="612" t="s">
        <v>326</v>
      </c>
      <c r="SQS49" s="612" t="s">
        <v>283</v>
      </c>
      <c r="SQT49" s="612" t="s">
        <v>326</v>
      </c>
      <c r="SQU49" s="612" t="s">
        <v>283</v>
      </c>
      <c r="SQV49" s="612" t="s">
        <v>326</v>
      </c>
      <c r="SQW49" s="612" t="s">
        <v>283</v>
      </c>
      <c r="SQX49" s="612" t="s">
        <v>326</v>
      </c>
      <c r="SQY49" s="612" t="s">
        <v>283</v>
      </c>
      <c r="SQZ49" s="612" t="s">
        <v>326</v>
      </c>
      <c r="SRA49" s="612" t="s">
        <v>283</v>
      </c>
      <c r="SRB49" s="612" t="s">
        <v>326</v>
      </c>
      <c r="SRC49" s="612" t="s">
        <v>283</v>
      </c>
      <c r="SRD49" s="612" t="s">
        <v>326</v>
      </c>
      <c r="SRE49" s="612" t="s">
        <v>283</v>
      </c>
      <c r="SRF49" s="612" t="s">
        <v>326</v>
      </c>
      <c r="SRG49" s="612" t="s">
        <v>283</v>
      </c>
      <c r="SRH49" s="612" t="s">
        <v>326</v>
      </c>
      <c r="SRI49" s="612" t="s">
        <v>283</v>
      </c>
      <c r="SRJ49" s="612" t="s">
        <v>326</v>
      </c>
      <c r="SRK49" s="612" t="s">
        <v>283</v>
      </c>
      <c r="SRL49" s="612" t="s">
        <v>326</v>
      </c>
      <c r="SRM49" s="612" t="s">
        <v>283</v>
      </c>
      <c r="SRN49" s="612" t="s">
        <v>326</v>
      </c>
      <c r="SRO49" s="612" t="s">
        <v>283</v>
      </c>
      <c r="SRP49" s="612" t="s">
        <v>326</v>
      </c>
      <c r="SRQ49" s="612" t="s">
        <v>283</v>
      </c>
      <c r="SRR49" s="612" t="s">
        <v>326</v>
      </c>
      <c r="SRS49" s="612" t="s">
        <v>283</v>
      </c>
      <c r="SRT49" s="612" t="s">
        <v>326</v>
      </c>
      <c r="SRU49" s="612" t="s">
        <v>283</v>
      </c>
      <c r="SRV49" s="612" t="s">
        <v>326</v>
      </c>
      <c r="SRW49" s="612" t="s">
        <v>283</v>
      </c>
      <c r="SRX49" s="612" t="s">
        <v>326</v>
      </c>
      <c r="SRY49" s="612" t="s">
        <v>283</v>
      </c>
      <c r="SRZ49" s="612" t="s">
        <v>326</v>
      </c>
      <c r="SSA49" s="612" t="s">
        <v>283</v>
      </c>
      <c r="SSB49" s="612" t="s">
        <v>326</v>
      </c>
      <c r="SSC49" s="612" t="s">
        <v>283</v>
      </c>
      <c r="SSD49" s="612" t="s">
        <v>326</v>
      </c>
      <c r="SSE49" s="612" t="s">
        <v>283</v>
      </c>
      <c r="SSF49" s="612" t="s">
        <v>326</v>
      </c>
      <c r="SSG49" s="612" t="s">
        <v>283</v>
      </c>
      <c r="SSH49" s="612" t="s">
        <v>326</v>
      </c>
      <c r="SSI49" s="612" t="s">
        <v>283</v>
      </c>
      <c r="SSJ49" s="612" t="s">
        <v>326</v>
      </c>
      <c r="SSK49" s="612" t="s">
        <v>283</v>
      </c>
      <c r="SSL49" s="612" t="s">
        <v>326</v>
      </c>
      <c r="SSM49" s="612" t="s">
        <v>283</v>
      </c>
      <c r="SSN49" s="612" t="s">
        <v>326</v>
      </c>
      <c r="SSO49" s="612" t="s">
        <v>283</v>
      </c>
      <c r="SSP49" s="612" t="s">
        <v>326</v>
      </c>
      <c r="SSQ49" s="612" t="s">
        <v>283</v>
      </c>
      <c r="SSR49" s="612" t="s">
        <v>326</v>
      </c>
      <c r="SSS49" s="612" t="s">
        <v>283</v>
      </c>
      <c r="SST49" s="612" t="s">
        <v>326</v>
      </c>
      <c r="SSU49" s="612" t="s">
        <v>283</v>
      </c>
      <c r="SSV49" s="612" t="s">
        <v>326</v>
      </c>
      <c r="SSW49" s="612" t="s">
        <v>283</v>
      </c>
      <c r="SSX49" s="612" t="s">
        <v>326</v>
      </c>
      <c r="SSY49" s="612" t="s">
        <v>283</v>
      </c>
      <c r="SSZ49" s="612" t="s">
        <v>326</v>
      </c>
      <c r="STA49" s="612" t="s">
        <v>283</v>
      </c>
      <c r="STB49" s="612" t="s">
        <v>326</v>
      </c>
      <c r="STC49" s="612" t="s">
        <v>283</v>
      </c>
      <c r="STD49" s="612" t="s">
        <v>326</v>
      </c>
      <c r="STE49" s="612" t="s">
        <v>283</v>
      </c>
      <c r="STF49" s="612" t="s">
        <v>326</v>
      </c>
      <c r="STG49" s="612" t="s">
        <v>283</v>
      </c>
      <c r="STH49" s="612" t="s">
        <v>326</v>
      </c>
      <c r="STI49" s="612" t="s">
        <v>283</v>
      </c>
      <c r="STJ49" s="612" t="s">
        <v>326</v>
      </c>
      <c r="STK49" s="612" t="s">
        <v>283</v>
      </c>
      <c r="STL49" s="612" t="s">
        <v>326</v>
      </c>
      <c r="STM49" s="612" t="s">
        <v>283</v>
      </c>
      <c r="STN49" s="612" t="s">
        <v>326</v>
      </c>
      <c r="STO49" s="612" t="s">
        <v>283</v>
      </c>
      <c r="STP49" s="612" t="s">
        <v>326</v>
      </c>
      <c r="STQ49" s="612" t="s">
        <v>283</v>
      </c>
      <c r="STR49" s="612" t="s">
        <v>326</v>
      </c>
      <c r="STS49" s="612" t="s">
        <v>283</v>
      </c>
      <c r="STT49" s="612" t="s">
        <v>326</v>
      </c>
      <c r="STU49" s="612" t="s">
        <v>283</v>
      </c>
      <c r="STV49" s="612" t="s">
        <v>326</v>
      </c>
      <c r="STW49" s="612" t="s">
        <v>283</v>
      </c>
      <c r="STX49" s="612" t="s">
        <v>326</v>
      </c>
      <c r="STY49" s="612" t="s">
        <v>283</v>
      </c>
      <c r="STZ49" s="612" t="s">
        <v>326</v>
      </c>
      <c r="SUA49" s="612" t="s">
        <v>283</v>
      </c>
      <c r="SUB49" s="612" t="s">
        <v>326</v>
      </c>
      <c r="SUC49" s="612" t="s">
        <v>283</v>
      </c>
      <c r="SUD49" s="612" t="s">
        <v>326</v>
      </c>
      <c r="SUE49" s="612" t="s">
        <v>283</v>
      </c>
      <c r="SUF49" s="612" t="s">
        <v>326</v>
      </c>
      <c r="SUG49" s="612" t="s">
        <v>283</v>
      </c>
      <c r="SUH49" s="612" t="s">
        <v>326</v>
      </c>
      <c r="SUI49" s="612" t="s">
        <v>283</v>
      </c>
      <c r="SUJ49" s="612" t="s">
        <v>326</v>
      </c>
      <c r="SUK49" s="612" t="s">
        <v>283</v>
      </c>
      <c r="SUL49" s="612" t="s">
        <v>326</v>
      </c>
      <c r="SUM49" s="612" t="s">
        <v>283</v>
      </c>
      <c r="SUN49" s="612" t="s">
        <v>326</v>
      </c>
      <c r="SUO49" s="612" t="s">
        <v>283</v>
      </c>
      <c r="SUP49" s="612" t="s">
        <v>326</v>
      </c>
      <c r="SUQ49" s="612" t="s">
        <v>283</v>
      </c>
      <c r="SUR49" s="612" t="s">
        <v>326</v>
      </c>
      <c r="SUS49" s="612" t="s">
        <v>283</v>
      </c>
      <c r="SUT49" s="612" t="s">
        <v>326</v>
      </c>
      <c r="SUU49" s="612" t="s">
        <v>283</v>
      </c>
      <c r="SUV49" s="612" t="s">
        <v>326</v>
      </c>
      <c r="SUW49" s="612" t="s">
        <v>283</v>
      </c>
      <c r="SUX49" s="612" t="s">
        <v>326</v>
      </c>
      <c r="SUY49" s="612" t="s">
        <v>283</v>
      </c>
      <c r="SUZ49" s="612" t="s">
        <v>326</v>
      </c>
      <c r="SVA49" s="612" t="s">
        <v>283</v>
      </c>
      <c r="SVB49" s="612" t="s">
        <v>326</v>
      </c>
      <c r="SVC49" s="612" t="s">
        <v>283</v>
      </c>
      <c r="SVD49" s="612" t="s">
        <v>326</v>
      </c>
      <c r="SVE49" s="612" t="s">
        <v>283</v>
      </c>
      <c r="SVF49" s="612" t="s">
        <v>326</v>
      </c>
      <c r="SVG49" s="612" t="s">
        <v>283</v>
      </c>
      <c r="SVH49" s="612" t="s">
        <v>326</v>
      </c>
      <c r="SVI49" s="612" t="s">
        <v>283</v>
      </c>
      <c r="SVJ49" s="612" t="s">
        <v>326</v>
      </c>
      <c r="SVK49" s="612" t="s">
        <v>283</v>
      </c>
      <c r="SVL49" s="612" t="s">
        <v>326</v>
      </c>
      <c r="SVM49" s="612" t="s">
        <v>283</v>
      </c>
      <c r="SVN49" s="612" t="s">
        <v>326</v>
      </c>
      <c r="SVO49" s="612" t="s">
        <v>283</v>
      </c>
      <c r="SVP49" s="612" t="s">
        <v>326</v>
      </c>
      <c r="SVQ49" s="612" t="s">
        <v>283</v>
      </c>
      <c r="SVR49" s="612" t="s">
        <v>326</v>
      </c>
      <c r="SVS49" s="612" t="s">
        <v>283</v>
      </c>
      <c r="SVT49" s="612" t="s">
        <v>326</v>
      </c>
      <c r="SVU49" s="612" t="s">
        <v>283</v>
      </c>
      <c r="SVV49" s="612" t="s">
        <v>326</v>
      </c>
      <c r="SVW49" s="612" t="s">
        <v>283</v>
      </c>
      <c r="SVX49" s="612" t="s">
        <v>326</v>
      </c>
      <c r="SVY49" s="612" t="s">
        <v>283</v>
      </c>
      <c r="SVZ49" s="612" t="s">
        <v>326</v>
      </c>
      <c r="SWA49" s="612" t="s">
        <v>283</v>
      </c>
      <c r="SWB49" s="612" t="s">
        <v>326</v>
      </c>
      <c r="SWC49" s="612" t="s">
        <v>283</v>
      </c>
      <c r="SWD49" s="612" t="s">
        <v>326</v>
      </c>
      <c r="SWE49" s="612" t="s">
        <v>283</v>
      </c>
      <c r="SWF49" s="612" t="s">
        <v>326</v>
      </c>
      <c r="SWG49" s="612" t="s">
        <v>283</v>
      </c>
      <c r="SWH49" s="612" t="s">
        <v>326</v>
      </c>
      <c r="SWI49" s="612" t="s">
        <v>283</v>
      </c>
      <c r="SWJ49" s="612" t="s">
        <v>326</v>
      </c>
      <c r="SWK49" s="612" t="s">
        <v>283</v>
      </c>
      <c r="SWL49" s="612" t="s">
        <v>326</v>
      </c>
      <c r="SWM49" s="612" t="s">
        <v>283</v>
      </c>
      <c r="SWN49" s="612" t="s">
        <v>326</v>
      </c>
      <c r="SWO49" s="612" t="s">
        <v>283</v>
      </c>
      <c r="SWP49" s="612" t="s">
        <v>326</v>
      </c>
      <c r="SWQ49" s="612" t="s">
        <v>283</v>
      </c>
      <c r="SWR49" s="612" t="s">
        <v>326</v>
      </c>
      <c r="SWS49" s="612" t="s">
        <v>283</v>
      </c>
      <c r="SWT49" s="612" t="s">
        <v>326</v>
      </c>
      <c r="SWU49" s="612" t="s">
        <v>283</v>
      </c>
      <c r="SWV49" s="612" t="s">
        <v>326</v>
      </c>
      <c r="SWW49" s="612" t="s">
        <v>283</v>
      </c>
      <c r="SWX49" s="612" t="s">
        <v>326</v>
      </c>
      <c r="SWY49" s="612" t="s">
        <v>283</v>
      </c>
      <c r="SWZ49" s="612" t="s">
        <v>326</v>
      </c>
      <c r="SXA49" s="612" t="s">
        <v>283</v>
      </c>
      <c r="SXB49" s="612" t="s">
        <v>326</v>
      </c>
      <c r="SXC49" s="612" t="s">
        <v>283</v>
      </c>
      <c r="SXD49" s="612" t="s">
        <v>326</v>
      </c>
      <c r="SXE49" s="612" t="s">
        <v>283</v>
      </c>
      <c r="SXF49" s="612" t="s">
        <v>326</v>
      </c>
      <c r="SXG49" s="612" t="s">
        <v>283</v>
      </c>
      <c r="SXH49" s="612" t="s">
        <v>326</v>
      </c>
      <c r="SXI49" s="612" t="s">
        <v>283</v>
      </c>
      <c r="SXJ49" s="612" t="s">
        <v>326</v>
      </c>
      <c r="SXK49" s="612" t="s">
        <v>283</v>
      </c>
      <c r="SXL49" s="612" t="s">
        <v>326</v>
      </c>
      <c r="SXM49" s="612" t="s">
        <v>283</v>
      </c>
      <c r="SXN49" s="612" t="s">
        <v>326</v>
      </c>
      <c r="SXO49" s="612" t="s">
        <v>283</v>
      </c>
      <c r="SXP49" s="612" t="s">
        <v>326</v>
      </c>
      <c r="SXQ49" s="612" t="s">
        <v>283</v>
      </c>
      <c r="SXR49" s="612" t="s">
        <v>326</v>
      </c>
      <c r="SXS49" s="612" t="s">
        <v>283</v>
      </c>
      <c r="SXT49" s="612" t="s">
        <v>326</v>
      </c>
      <c r="SXU49" s="612" t="s">
        <v>283</v>
      </c>
      <c r="SXV49" s="612" t="s">
        <v>326</v>
      </c>
      <c r="SXW49" s="612" t="s">
        <v>283</v>
      </c>
      <c r="SXX49" s="612" t="s">
        <v>326</v>
      </c>
      <c r="SXY49" s="612" t="s">
        <v>283</v>
      </c>
      <c r="SXZ49" s="612" t="s">
        <v>326</v>
      </c>
      <c r="SYA49" s="612" t="s">
        <v>283</v>
      </c>
      <c r="SYB49" s="612" t="s">
        <v>326</v>
      </c>
      <c r="SYC49" s="612" t="s">
        <v>283</v>
      </c>
      <c r="SYD49" s="612" t="s">
        <v>326</v>
      </c>
      <c r="SYE49" s="612" t="s">
        <v>283</v>
      </c>
      <c r="SYF49" s="612" t="s">
        <v>326</v>
      </c>
      <c r="SYG49" s="612" t="s">
        <v>283</v>
      </c>
      <c r="SYH49" s="612" t="s">
        <v>326</v>
      </c>
      <c r="SYI49" s="612" t="s">
        <v>283</v>
      </c>
      <c r="SYJ49" s="612" t="s">
        <v>326</v>
      </c>
      <c r="SYK49" s="612" t="s">
        <v>283</v>
      </c>
      <c r="SYL49" s="612" t="s">
        <v>326</v>
      </c>
      <c r="SYM49" s="612" t="s">
        <v>283</v>
      </c>
      <c r="SYN49" s="612" t="s">
        <v>326</v>
      </c>
      <c r="SYO49" s="612" t="s">
        <v>283</v>
      </c>
      <c r="SYP49" s="612" t="s">
        <v>326</v>
      </c>
      <c r="SYQ49" s="612" t="s">
        <v>283</v>
      </c>
      <c r="SYR49" s="612" t="s">
        <v>326</v>
      </c>
      <c r="SYS49" s="612" t="s">
        <v>283</v>
      </c>
      <c r="SYT49" s="612" t="s">
        <v>326</v>
      </c>
      <c r="SYU49" s="612" t="s">
        <v>283</v>
      </c>
      <c r="SYV49" s="612" t="s">
        <v>326</v>
      </c>
      <c r="SYW49" s="612" t="s">
        <v>283</v>
      </c>
      <c r="SYX49" s="612" t="s">
        <v>326</v>
      </c>
      <c r="SYY49" s="612" t="s">
        <v>283</v>
      </c>
      <c r="SYZ49" s="612" t="s">
        <v>326</v>
      </c>
      <c r="SZA49" s="612" t="s">
        <v>283</v>
      </c>
      <c r="SZB49" s="612" t="s">
        <v>326</v>
      </c>
      <c r="SZC49" s="612" t="s">
        <v>283</v>
      </c>
      <c r="SZD49" s="612" t="s">
        <v>326</v>
      </c>
      <c r="SZE49" s="612" t="s">
        <v>283</v>
      </c>
      <c r="SZF49" s="612" t="s">
        <v>326</v>
      </c>
      <c r="SZG49" s="612" t="s">
        <v>283</v>
      </c>
      <c r="SZH49" s="612" t="s">
        <v>326</v>
      </c>
      <c r="SZI49" s="612" t="s">
        <v>283</v>
      </c>
      <c r="SZJ49" s="612" t="s">
        <v>326</v>
      </c>
      <c r="SZK49" s="612" t="s">
        <v>283</v>
      </c>
      <c r="SZL49" s="612" t="s">
        <v>326</v>
      </c>
      <c r="SZM49" s="612" t="s">
        <v>283</v>
      </c>
      <c r="SZN49" s="612" t="s">
        <v>326</v>
      </c>
      <c r="SZO49" s="612" t="s">
        <v>283</v>
      </c>
      <c r="SZP49" s="612" t="s">
        <v>326</v>
      </c>
      <c r="SZQ49" s="612" t="s">
        <v>283</v>
      </c>
      <c r="SZR49" s="612" t="s">
        <v>326</v>
      </c>
      <c r="SZS49" s="612" t="s">
        <v>283</v>
      </c>
      <c r="SZT49" s="612" t="s">
        <v>326</v>
      </c>
      <c r="SZU49" s="612" t="s">
        <v>283</v>
      </c>
      <c r="SZV49" s="612" t="s">
        <v>326</v>
      </c>
      <c r="SZW49" s="612" t="s">
        <v>283</v>
      </c>
      <c r="SZX49" s="612" t="s">
        <v>326</v>
      </c>
      <c r="SZY49" s="612" t="s">
        <v>283</v>
      </c>
      <c r="SZZ49" s="612" t="s">
        <v>326</v>
      </c>
      <c r="TAA49" s="612" t="s">
        <v>283</v>
      </c>
      <c r="TAB49" s="612" t="s">
        <v>326</v>
      </c>
      <c r="TAC49" s="612" t="s">
        <v>283</v>
      </c>
      <c r="TAD49" s="612" t="s">
        <v>326</v>
      </c>
      <c r="TAE49" s="612" t="s">
        <v>283</v>
      </c>
      <c r="TAF49" s="612" t="s">
        <v>326</v>
      </c>
      <c r="TAG49" s="612" t="s">
        <v>283</v>
      </c>
      <c r="TAH49" s="612" t="s">
        <v>326</v>
      </c>
      <c r="TAI49" s="612" t="s">
        <v>283</v>
      </c>
      <c r="TAJ49" s="612" t="s">
        <v>326</v>
      </c>
      <c r="TAK49" s="612" t="s">
        <v>283</v>
      </c>
      <c r="TAL49" s="612" t="s">
        <v>326</v>
      </c>
      <c r="TAM49" s="612" t="s">
        <v>283</v>
      </c>
      <c r="TAN49" s="612" t="s">
        <v>326</v>
      </c>
      <c r="TAO49" s="612" t="s">
        <v>283</v>
      </c>
      <c r="TAP49" s="612" t="s">
        <v>326</v>
      </c>
      <c r="TAQ49" s="612" t="s">
        <v>283</v>
      </c>
      <c r="TAR49" s="612" t="s">
        <v>326</v>
      </c>
      <c r="TAS49" s="612" t="s">
        <v>283</v>
      </c>
      <c r="TAT49" s="612" t="s">
        <v>326</v>
      </c>
      <c r="TAU49" s="612" t="s">
        <v>283</v>
      </c>
      <c r="TAV49" s="612" t="s">
        <v>326</v>
      </c>
      <c r="TAW49" s="612" t="s">
        <v>283</v>
      </c>
      <c r="TAX49" s="612" t="s">
        <v>326</v>
      </c>
      <c r="TAY49" s="612" t="s">
        <v>283</v>
      </c>
      <c r="TAZ49" s="612" t="s">
        <v>326</v>
      </c>
      <c r="TBA49" s="612" t="s">
        <v>283</v>
      </c>
      <c r="TBB49" s="612" t="s">
        <v>326</v>
      </c>
      <c r="TBC49" s="612" t="s">
        <v>283</v>
      </c>
      <c r="TBD49" s="612" t="s">
        <v>326</v>
      </c>
      <c r="TBE49" s="612" t="s">
        <v>283</v>
      </c>
      <c r="TBF49" s="612" t="s">
        <v>326</v>
      </c>
      <c r="TBG49" s="612" t="s">
        <v>283</v>
      </c>
      <c r="TBH49" s="612" t="s">
        <v>326</v>
      </c>
      <c r="TBI49" s="612" t="s">
        <v>283</v>
      </c>
      <c r="TBJ49" s="612" t="s">
        <v>326</v>
      </c>
      <c r="TBK49" s="612" t="s">
        <v>283</v>
      </c>
      <c r="TBL49" s="612" t="s">
        <v>326</v>
      </c>
      <c r="TBM49" s="612" t="s">
        <v>283</v>
      </c>
      <c r="TBN49" s="612" t="s">
        <v>326</v>
      </c>
      <c r="TBO49" s="612" t="s">
        <v>283</v>
      </c>
      <c r="TBP49" s="612" t="s">
        <v>326</v>
      </c>
      <c r="TBQ49" s="612" t="s">
        <v>283</v>
      </c>
      <c r="TBR49" s="612" t="s">
        <v>326</v>
      </c>
      <c r="TBS49" s="612" t="s">
        <v>283</v>
      </c>
      <c r="TBT49" s="612" t="s">
        <v>326</v>
      </c>
      <c r="TBU49" s="612" t="s">
        <v>283</v>
      </c>
      <c r="TBV49" s="612" t="s">
        <v>326</v>
      </c>
      <c r="TBW49" s="612" t="s">
        <v>283</v>
      </c>
      <c r="TBX49" s="612" t="s">
        <v>326</v>
      </c>
      <c r="TBY49" s="612" t="s">
        <v>283</v>
      </c>
      <c r="TBZ49" s="612" t="s">
        <v>326</v>
      </c>
      <c r="TCA49" s="612" t="s">
        <v>283</v>
      </c>
      <c r="TCB49" s="612" t="s">
        <v>326</v>
      </c>
      <c r="TCC49" s="612" t="s">
        <v>283</v>
      </c>
      <c r="TCD49" s="612" t="s">
        <v>326</v>
      </c>
      <c r="TCE49" s="612" t="s">
        <v>283</v>
      </c>
      <c r="TCF49" s="612" t="s">
        <v>326</v>
      </c>
      <c r="TCG49" s="612" t="s">
        <v>283</v>
      </c>
      <c r="TCH49" s="612" t="s">
        <v>326</v>
      </c>
      <c r="TCI49" s="612" t="s">
        <v>283</v>
      </c>
      <c r="TCJ49" s="612" t="s">
        <v>326</v>
      </c>
      <c r="TCK49" s="612" t="s">
        <v>283</v>
      </c>
      <c r="TCL49" s="612" t="s">
        <v>326</v>
      </c>
      <c r="TCM49" s="612" t="s">
        <v>283</v>
      </c>
      <c r="TCN49" s="612" t="s">
        <v>326</v>
      </c>
      <c r="TCO49" s="612" t="s">
        <v>283</v>
      </c>
      <c r="TCP49" s="612" t="s">
        <v>326</v>
      </c>
      <c r="TCQ49" s="612" t="s">
        <v>283</v>
      </c>
      <c r="TCR49" s="612" t="s">
        <v>326</v>
      </c>
      <c r="TCS49" s="612" t="s">
        <v>283</v>
      </c>
      <c r="TCT49" s="612" t="s">
        <v>326</v>
      </c>
      <c r="TCU49" s="612" t="s">
        <v>283</v>
      </c>
      <c r="TCV49" s="612" t="s">
        <v>326</v>
      </c>
      <c r="TCW49" s="612" t="s">
        <v>283</v>
      </c>
      <c r="TCX49" s="612" t="s">
        <v>326</v>
      </c>
      <c r="TCY49" s="612" t="s">
        <v>283</v>
      </c>
      <c r="TCZ49" s="612" t="s">
        <v>326</v>
      </c>
      <c r="TDA49" s="612" t="s">
        <v>283</v>
      </c>
      <c r="TDB49" s="612" t="s">
        <v>326</v>
      </c>
      <c r="TDC49" s="612" t="s">
        <v>283</v>
      </c>
      <c r="TDD49" s="612" t="s">
        <v>326</v>
      </c>
      <c r="TDE49" s="612" t="s">
        <v>283</v>
      </c>
      <c r="TDF49" s="612" t="s">
        <v>326</v>
      </c>
      <c r="TDG49" s="612" t="s">
        <v>283</v>
      </c>
      <c r="TDH49" s="612" t="s">
        <v>326</v>
      </c>
      <c r="TDI49" s="612" t="s">
        <v>283</v>
      </c>
      <c r="TDJ49" s="612" t="s">
        <v>326</v>
      </c>
      <c r="TDK49" s="612" t="s">
        <v>283</v>
      </c>
      <c r="TDL49" s="612" t="s">
        <v>326</v>
      </c>
      <c r="TDM49" s="612" t="s">
        <v>283</v>
      </c>
      <c r="TDN49" s="612" t="s">
        <v>326</v>
      </c>
      <c r="TDO49" s="612" t="s">
        <v>283</v>
      </c>
      <c r="TDP49" s="612" t="s">
        <v>326</v>
      </c>
      <c r="TDQ49" s="612" t="s">
        <v>283</v>
      </c>
      <c r="TDR49" s="612" t="s">
        <v>326</v>
      </c>
      <c r="TDS49" s="612" t="s">
        <v>283</v>
      </c>
      <c r="TDT49" s="612" t="s">
        <v>326</v>
      </c>
      <c r="TDU49" s="612" t="s">
        <v>283</v>
      </c>
      <c r="TDV49" s="612" t="s">
        <v>326</v>
      </c>
      <c r="TDW49" s="612" t="s">
        <v>283</v>
      </c>
      <c r="TDX49" s="612" t="s">
        <v>326</v>
      </c>
      <c r="TDY49" s="612" t="s">
        <v>283</v>
      </c>
      <c r="TDZ49" s="612" t="s">
        <v>326</v>
      </c>
      <c r="TEA49" s="612" t="s">
        <v>283</v>
      </c>
      <c r="TEB49" s="612" t="s">
        <v>326</v>
      </c>
      <c r="TEC49" s="612" t="s">
        <v>283</v>
      </c>
      <c r="TED49" s="612" t="s">
        <v>326</v>
      </c>
      <c r="TEE49" s="612" t="s">
        <v>283</v>
      </c>
      <c r="TEF49" s="612" t="s">
        <v>326</v>
      </c>
      <c r="TEG49" s="612" t="s">
        <v>283</v>
      </c>
      <c r="TEH49" s="612" t="s">
        <v>326</v>
      </c>
      <c r="TEI49" s="612" t="s">
        <v>283</v>
      </c>
      <c r="TEJ49" s="612" t="s">
        <v>326</v>
      </c>
      <c r="TEK49" s="612" t="s">
        <v>283</v>
      </c>
      <c r="TEL49" s="612" t="s">
        <v>326</v>
      </c>
      <c r="TEM49" s="612" t="s">
        <v>283</v>
      </c>
      <c r="TEN49" s="612" t="s">
        <v>326</v>
      </c>
      <c r="TEO49" s="612" t="s">
        <v>283</v>
      </c>
      <c r="TEP49" s="612" t="s">
        <v>326</v>
      </c>
      <c r="TEQ49" s="612" t="s">
        <v>283</v>
      </c>
      <c r="TER49" s="612" t="s">
        <v>326</v>
      </c>
      <c r="TES49" s="612" t="s">
        <v>283</v>
      </c>
      <c r="TET49" s="612" t="s">
        <v>326</v>
      </c>
      <c r="TEU49" s="612" t="s">
        <v>283</v>
      </c>
      <c r="TEV49" s="612" t="s">
        <v>326</v>
      </c>
      <c r="TEW49" s="612" t="s">
        <v>283</v>
      </c>
      <c r="TEX49" s="612" t="s">
        <v>326</v>
      </c>
      <c r="TEY49" s="612" t="s">
        <v>283</v>
      </c>
      <c r="TEZ49" s="612" t="s">
        <v>326</v>
      </c>
      <c r="TFA49" s="612" t="s">
        <v>283</v>
      </c>
      <c r="TFB49" s="612" t="s">
        <v>326</v>
      </c>
      <c r="TFC49" s="612" t="s">
        <v>283</v>
      </c>
      <c r="TFD49" s="612" t="s">
        <v>326</v>
      </c>
      <c r="TFE49" s="612" t="s">
        <v>283</v>
      </c>
      <c r="TFF49" s="612" t="s">
        <v>326</v>
      </c>
      <c r="TFG49" s="612" t="s">
        <v>283</v>
      </c>
      <c r="TFH49" s="612" t="s">
        <v>326</v>
      </c>
      <c r="TFI49" s="612" t="s">
        <v>283</v>
      </c>
      <c r="TFJ49" s="612" t="s">
        <v>326</v>
      </c>
      <c r="TFK49" s="612" t="s">
        <v>283</v>
      </c>
      <c r="TFL49" s="612" t="s">
        <v>326</v>
      </c>
      <c r="TFM49" s="612" t="s">
        <v>283</v>
      </c>
      <c r="TFN49" s="612" t="s">
        <v>326</v>
      </c>
      <c r="TFO49" s="612" t="s">
        <v>283</v>
      </c>
      <c r="TFP49" s="612" t="s">
        <v>326</v>
      </c>
      <c r="TFQ49" s="612" t="s">
        <v>283</v>
      </c>
      <c r="TFR49" s="612" t="s">
        <v>326</v>
      </c>
      <c r="TFS49" s="612" t="s">
        <v>283</v>
      </c>
      <c r="TFT49" s="612" t="s">
        <v>326</v>
      </c>
      <c r="TFU49" s="612" t="s">
        <v>283</v>
      </c>
      <c r="TFV49" s="612" t="s">
        <v>326</v>
      </c>
      <c r="TFW49" s="612" t="s">
        <v>283</v>
      </c>
      <c r="TFX49" s="612" t="s">
        <v>326</v>
      </c>
      <c r="TFY49" s="612" t="s">
        <v>283</v>
      </c>
      <c r="TFZ49" s="612" t="s">
        <v>326</v>
      </c>
      <c r="TGA49" s="612" t="s">
        <v>283</v>
      </c>
      <c r="TGB49" s="612" t="s">
        <v>326</v>
      </c>
      <c r="TGC49" s="612" t="s">
        <v>283</v>
      </c>
      <c r="TGD49" s="612" t="s">
        <v>326</v>
      </c>
      <c r="TGE49" s="612" t="s">
        <v>283</v>
      </c>
      <c r="TGF49" s="612" t="s">
        <v>326</v>
      </c>
      <c r="TGG49" s="612" t="s">
        <v>283</v>
      </c>
      <c r="TGH49" s="612" t="s">
        <v>326</v>
      </c>
      <c r="TGI49" s="612" t="s">
        <v>283</v>
      </c>
      <c r="TGJ49" s="612" t="s">
        <v>326</v>
      </c>
      <c r="TGK49" s="612" t="s">
        <v>283</v>
      </c>
      <c r="TGL49" s="612" t="s">
        <v>326</v>
      </c>
      <c r="TGM49" s="612" t="s">
        <v>283</v>
      </c>
      <c r="TGN49" s="612" t="s">
        <v>326</v>
      </c>
      <c r="TGO49" s="612" t="s">
        <v>283</v>
      </c>
      <c r="TGP49" s="612" t="s">
        <v>326</v>
      </c>
      <c r="TGQ49" s="612" t="s">
        <v>283</v>
      </c>
      <c r="TGR49" s="612" t="s">
        <v>326</v>
      </c>
      <c r="TGS49" s="612" t="s">
        <v>283</v>
      </c>
      <c r="TGT49" s="612" t="s">
        <v>326</v>
      </c>
      <c r="TGU49" s="612" t="s">
        <v>283</v>
      </c>
      <c r="TGV49" s="612" t="s">
        <v>326</v>
      </c>
      <c r="TGW49" s="612" t="s">
        <v>283</v>
      </c>
      <c r="TGX49" s="612" t="s">
        <v>326</v>
      </c>
      <c r="TGY49" s="612" t="s">
        <v>283</v>
      </c>
      <c r="TGZ49" s="612" t="s">
        <v>326</v>
      </c>
      <c r="THA49" s="612" t="s">
        <v>283</v>
      </c>
      <c r="THB49" s="612" t="s">
        <v>326</v>
      </c>
      <c r="THC49" s="612" t="s">
        <v>283</v>
      </c>
      <c r="THD49" s="612" t="s">
        <v>326</v>
      </c>
      <c r="THE49" s="612" t="s">
        <v>283</v>
      </c>
      <c r="THF49" s="612" t="s">
        <v>326</v>
      </c>
      <c r="THG49" s="612" t="s">
        <v>283</v>
      </c>
      <c r="THH49" s="612" t="s">
        <v>326</v>
      </c>
      <c r="THI49" s="612" t="s">
        <v>283</v>
      </c>
      <c r="THJ49" s="612" t="s">
        <v>326</v>
      </c>
      <c r="THK49" s="612" t="s">
        <v>283</v>
      </c>
      <c r="THL49" s="612" t="s">
        <v>326</v>
      </c>
      <c r="THM49" s="612" t="s">
        <v>283</v>
      </c>
      <c r="THN49" s="612" t="s">
        <v>326</v>
      </c>
      <c r="THO49" s="612" t="s">
        <v>283</v>
      </c>
      <c r="THP49" s="612" t="s">
        <v>326</v>
      </c>
      <c r="THQ49" s="612" t="s">
        <v>283</v>
      </c>
      <c r="THR49" s="612" t="s">
        <v>326</v>
      </c>
      <c r="THS49" s="612" t="s">
        <v>283</v>
      </c>
      <c r="THT49" s="612" t="s">
        <v>326</v>
      </c>
      <c r="THU49" s="612" t="s">
        <v>283</v>
      </c>
      <c r="THV49" s="612" t="s">
        <v>326</v>
      </c>
      <c r="THW49" s="612" t="s">
        <v>283</v>
      </c>
      <c r="THX49" s="612" t="s">
        <v>326</v>
      </c>
      <c r="THY49" s="612" t="s">
        <v>283</v>
      </c>
      <c r="THZ49" s="612" t="s">
        <v>326</v>
      </c>
      <c r="TIA49" s="612" t="s">
        <v>283</v>
      </c>
      <c r="TIB49" s="612" t="s">
        <v>326</v>
      </c>
      <c r="TIC49" s="612" t="s">
        <v>283</v>
      </c>
      <c r="TID49" s="612" t="s">
        <v>326</v>
      </c>
      <c r="TIE49" s="612" t="s">
        <v>283</v>
      </c>
      <c r="TIF49" s="612" t="s">
        <v>326</v>
      </c>
      <c r="TIG49" s="612" t="s">
        <v>283</v>
      </c>
      <c r="TIH49" s="612" t="s">
        <v>326</v>
      </c>
      <c r="TII49" s="612" t="s">
        <v>283</v>
      </c>
      <c r="TIJ49" s="612" t="s">
        <v>326</v>
      </c>
      <c r="TIK49" s="612" t="s">
        <v>283</v>
      </c>
      <c r="TIL49" s="612" t="s">
        <v>326</v>
      </c>
      <c r="TIM49" s="612" t="s">
        <v>283</v>
      </c>
      <c r="TIN49" s="612" t="s">
        <v>326</v>
      </c>
      <c r="TIO49" s="612" t="s">
        <v>283</v>
      </c>
      <c r="TIP49" s="612" t="s">
        <v>326</v>
      </c>
      <c r="TIQ49" s="612" t="s">
        <v>283</v>
      </c>
      <c r="TIR49" s="612" t="s">
        <v>326</v>
      </c>
      <c r="TIS49" s="612" t="s">
        <v>283</v>
      </c>
      <c r="TIT49" s="612" t="s">
        <v>326</v>
      </c>
      <c r="TIU49" s="612" t="s">
        <v>283</v>
      </c>
      <c r="TIV49" s="612" t="s">
        <v>326</v>
      </c>
      <c r="TIW49" s="612" t="s">
        <v>283</v>
      </c>
      <c r="TIX49" s="612" t="s">
        <v>326</v>
      </c>
      <c r="TIY49" s="612" t="s">
        <v>283</v>
      </c>
      <c r="TIZ49" s="612" t="s">
        <v>326</v>
      </c>
      <c r="TJA49" s="612" t="s">
        <v>283</v>
      </c>
      <c r="TJB49" s="612" t="s">
        <v>326</v>
      </c>
      <c r="TJC49" s="612" t="s">
        <v>283</v>
      </c>
      <c r="TJD49" s="612" t="s">
        <v>326</v>
      </c>
      <c r="TJE49" s="612" t="s">
        <v>283</v>
      </c>
      <c r="TJF49" s="612" t="s">
        <v>326</v>
      </c>
      <c r="TJG49" s="612" t="s">
        <v>283</v>
      </c>
      <c r="TJH49" s="612" t="s">
        <v>326</v>
      </c>
      <c r="TJI49" s="612" t="s">
        <v>283</v>
      </c>
      <c r="TJJ49" s="612" t="s">
        <v>326</v>
      </c>
      <c r="TJK49" s="612" t="s">
        <v>283</v>
      </c>
      <c r="TJL49" s="612" t="s">
        <v>326</v>
      </c>
      <c r="TJM49" s="612" t="s">
        <v>283</v>
      </c>
      <c r="TJN49" s="612" t="s">
        <v>326</v>
      </c>
      <c r="TJO49" s="612" t="s">
        <v>283</v>
      </c>
      <c r="TJP49" s="612" t="s">
        <v>326</v>
      </c>
      <c r="TJQ49" s="612" t="s">
        <v>283</v>
      </c>
      <c r="TJR49" s="612" t="s">
        <v>326</v>
      </c>
      <c r="TJS49" s="612" t="s">
        <v>283</v>
      </c>
      <c r="TJT49" s="612" t="s">
        <v>326</v>
      </c>
      <c r="TJU49" s="612" t="s">
        <v>283</v>
      </c>
      <c r="TJV49" s="612" t="s">
        <v>326</v>
      </c>
      <c r="TJW49" s="612" t="s">
        <v>283</v>
      </c>
      <c r="TJX49" s="612" t="s">
        <v>326</v>
      </c>
      <c r="TJY49" s="612" t="s">
        <v>283</v>
      </c>
      <c r="TJZ49" s="612" t="s">
        <v>326</v>
      </c>
      <c r="TKA49" s="612" t="s">
        <v>283</v>
      </c>
      <c r="TKB49" s="612" t="s">
        <v>326</v>
      </c>
      <c r="TKC49" s="612" t="s">
        <v>283</v>
      </c>
      <c r="TKD49" s="612" t="s">
        <v>326</v>
      </c>
      <c r="TKE49" s="612" t="s">
        <v>283</v>
      </c>
      <c r="TKF49" s="612" t="s">
        <v>326</v>
      </c>
      <c r="TKG49" s="612" t="s">
        <v>283</v>
      </c>
      <c r="TKH49" s="612" t="s">
        <v>326</v>
      </c>
      <c r="TKI49" s="612" t="s">
        <v>283</v>
      </c>
      <c r="TKJ49" s="612" t="s">
        <v>326</v>
      </c>
      <c r="TKK49" s="612" t="s">
        <v>283</v>
      </c>
      <c r="TKL49" s="612" t="s">
        <v>326</v>
      </c>
      <c r="TKM49" s="612" t="s">
        <v>283</v>
      </c>
      <c r="TKN49" s="612" t="s">
        <v>326</v>
      </c>
      <c r="TKO49" s="612" t="s">
        <v>283</v>
      </c>
      <c r="TKP49" s="612" t="s">
        <v>326</v>
      </c>
      <c r="TKQ49" s="612" t="s">
        <v>283</v>
      </c>
      <c r="TKR49" s="612" t="s">
        <v>326</v>
      </c>
      <c r="TKS49" s="612" t="s">
        <v>283</v>
      </c>
      <c r="TKT49" s="612" t="s">
        <v>326</v>
      </c>
      <c r="TKU49" s="612" t="s">
        <v>283</v>
      </c>
      <c r="TKV49" s="612" t="s">
        <v>326</v>
      </c>
      <c r="TKW49" s="612" t="s">
        <v>283</v>
      </c>
      <c r="TKX49" s="612" t="s">
        <v>326</v>
      </c>
      <c r="TKY49" s="612" t="s">
        <v>283</v>
      </c>
      <c r="TKZ49" s="612" t="s">
        <v>326</v>
      </c>
      <c r="TLA49" s="612" t="s">
        <v>283</v>
      </c>
      <c r="TLB49" s="612" t="s">
        <v>326</v>
      </c>
      <c r="TLC49" s="612" t="s">
        <v>283</v>
      </c>
      <c r="TLD49" s="612" t="s">
        <v>326</v>
      </c>
      <c r="TLE49" s="612" t="s">
        <v>283</v>
      </c>
      <c r="TLF49" s="612" t="s">
        <v>326</v>
      </c>
      <c r="TLG49" s="612" t="s">
        <v>283</v>
      </c>
      <c r="TLH49" s="612" t="s">
        <v>326</v>
      </c>
      <c r="TLI49" s="612" t="s">
        <v>283</v>
      </c>
      <c r="TLJ49" s="612" t="s">
        <v>326</v>
      </c>
      <c r="TLK49" s="612" t="s">
        <v>283</v>
      </c>
      <c r="TLL49" s="612" t="s">
        <v>326</v>
      </c>
      <c r="TLM49" s="612" t="s">
        <v>283</v>
      </c>
      <c r="TLN49" s="612" t="s">
        <v>326</v>
      </c>
      <c r="TLO49" s="612" t="s">
        <v>283</v>
      </c>
      <c r="TLP49" s="612" t="s">
        <v>326</v>
      </c>
      <c r="TLQ49" s="612" t="s">
        <v>283</v>
      </c>
      <c r="TLR49" s="612" t="s">
        <v>326</v>
      </c>
      <c r="TLS49" s="612" t="s">
        <v>283</v>
      </c>
      <c r="TLT49" s="612" t="s">
        <v>326</v>
      </c>
      <c r="TLU49" s="612" t="s">
        <v>283</v>
      </c>
      <c r="TLV49" s="612" t="s">
        <v>326</v>
      </c>
      <c r="TLW49" s="612" t="s">
        <v>283</v>
      </c>
      <c r="TLX49" s="612" t="s">
        <v>326</v>
      </c>
      <c r="TLY49" s="612" t="s">
        <v>283</v>
      </c>
      <c r="TLZ49" s="612" t="s">
        <v>326</v>
      </c>
      <c r="TMA49" s="612" t="s">
        <v>283</v>
      </c>
      <c r="TMB49" s="612" t="s">
        <v>326</v>
      </c>
      <c r="TMC49" s="612" t="s">
        <v>283</v>
      </c>
      <c r="TMD49" s="612" t="s">
        <v>326</v>
      </c>
      <c r="TME49" s="612" t="s">
        <v>283</v>
      </c>
      <c r="TMF49" s="612" t="s">
        <v>326</v>
      </c>
      <c r="TMG49" s="612" t="s">
        <v>283</v>
      </c>
      <c r="TMH49" s="612" t="s">
        <v>326</v>
      </c>
      <c r="TMI49" s="612" t="s">
        <v>283</v>
      </c>
      <c r="TMJ49" s="612" t="s">
        <v>326</v>
      </c>
      <c r="TMK49" s="612" t="s">
        <v>283</v>
      </c>
      <c r="TML49" s="612" t="s">
        <v>326</v>
      </c>
      <c r="TMM49" s="612" t="s">
        <v>283</v>
      </c>
      <c r="TMN49" s="612" t="s">
        <v>326</v>
      </c>
      <c r="TMO49" s="612" t="s">
        <v>283</v>
      </c>
      <c r="TMP49" s="612" t="s">
        <v>326</v>
      </c>
      <c r="TMQ49" s="612" t="s">
        <v>283</v>
      </c>
      <c r="TMR49" s="612" t="s">
        <v>326</v>
      </c>
      <c r="TMS49" s="612" t="s">
        <v>283</v>
      </c>
      <c r="TMT49" s="612" t="s">
        <v>326</v>
      </c>
      <c r="TMU49" s="612" t="s">
        <v>283</v>
      </c>
      <c r="TMV49" s="612" t="s">
        <v>326</v>
      </c>
      <c r="TMW49" s="612" t="s">
        <v>283</v>
      </c>
      <c r="TMX49" s="612" t="s">
        <v>326</v>
      </c>
      <c r="TMY49" s="612" t="s">
        <v>283</v>
      </c>
      <c r="TMZ49" s="612" t="s">
        <v>326</v>
      </c>
      <c r="TNA49" s="612" t="s">
        <v>283</v>
      </c>
      <c r="TNB49" s="612" t="s">
        <v>326</v>
      </c>
      <c r="TNC49" s="612" t="s">
        <v>283</v>
      </c>
      <c r="TND49" s="612" t="s">
        <v>326</v>
      </c>
      <c r="TNE49" s="612" t="s">
        <v>283</v>
      </c>
      <c r="TNF49" s="612" t="s">
        <v>326</v>
      </c>
      <c r="TNG49" s="612" t="s">
        <v>283</v>
      </c>
      <c r="TNH49" s="612" t="s">
        <v>326</v>
      </c>
      <c r="TNI49" s="612" t="s">
        <v>283</v>
      </c>
      <c r="TNJ49" s="612" t="s">
        <v>326</v>
      </c>
      <c r="TNK49" s="612" t="s">
        <v>283</v>
      </c>
      <c r="TNL49" s="612" t="s">
        <v>326</v>
      </c>
      <c r="TNM49" s="612" t="s">
        <v>283</v>
      </c>
      <c r="TNN49" s="612" t="s">
        <v>326</v>
      </c>
      <c r="TNO49" s="612" t="s">
        <v>283</v>
      </c>
      <c r="TNP49" s="612" t="s">
        <v>326</v>
      </c>
      <c r="TNQ49" s="612" t="s">
        <v>283</v>
      </c>
      <c r="TNR49" s="612" t="s">
        <v>326</v>
      </c>
      <c r="TNS49" s="612" t="s">
        <v>283</v>
      </c>
      <c r="TNT49" s="612" t="s">
        <v>326</v>
      </c>
      <c r="TNU49" s="612" t="s">
        <v>283</v>
      </c>
      <c r="TNV49" s="612" t="s">
        <v>326</v>
      </c>
      <c r="TNW49" s="612" t="s">
        <v>283</v>
      </c>
      <c r="TNX49" s="612" t="s">
        <v>326</v>
      </c>
      <c r="TNY49" s="612" t="s">
        <v>283</v>
      </c>
      <c r="TNZ49" s="612" t="s">
        <v>326</v>
      </c>
      <c r="TOA49" s="612" t="s">
        <v>283</v>
      </c>
      <c r="TOB49" s="612" t="s">
        <v>326</v>
      </c>
      <c r="TOC49" s="612" t="s">
        <v>283</v>
      </c>
      <c r="TOD49" s="612" t="s">
        <v>326</v>
      </c>
      <c r="TOE49" s="612" t="s">
        <v>283</v>
      </c>
      <c r="TOF49" s="612" t="s">
        <v>326</v>
      </c>
      <c r="TOG49" s="612" t="s">
        <v>283</v>
      </c>
      <c r="TOH49" s="612" t="s">
        <v>326</v>
      </c>
      <c r="TOI49" s="612" t="s">
        <v>283</v>
      </c>
      <c r="TOJ49" s="612" t="s">
        <v>326</v>
      </c>
      <c r="TOK49" s="612" t="s">
        <v>283</v>
      </c>
      <c r="TOL49" s="612" t="s">
        <v>326</v>
      </c>
      <c r="TOM49" s="612" t="s">
        <v>283</v>
      </c>
      <c r="TON49" s="612" t="s">
        <v>326</v>
      </c>
      <c r="TOO49" s="612" t="s">
        <v>283</v>
      </c>
      <c r="TOP49" s="612" t="s">
        <v>326</v>
      </c>
      <c r="TOQ49" s="612" t="s">
        <v>283</v>
      </c>
      <c r="TOR49" s="612" t="s">
        <v>326</v>
      </c>
      <c r="TOS49" s="612" t="s">
        <v>283</v>
      </c>
      <c r="TOT49" s="612" t="s">
        <v>326</v>
      </c>
      <c r="TOU49" s="612" t="s">
        <v>283</v>
      </c>
      <c r="TOV49" s="612" t="s">
        <v>326</v>
      </c>
      <c r="TOW49" s="612" t="s">
        <v>283</v>
      </c>
      <c r="TOX49" s="612" t="s">
        <v>326</v>
      </c>
      <c r="TOY49" s="612" t="s">
        <v>283</v>
      </c>
      <c r="TOZ49" s="612" t="s">
        <v>326</v>
      </c>
      <c r="TPA49" s="612" t="s">
        <v>283</v>
      </c>
      <c r="TPB49" s="612" t="s">
        <v>326</v>
      </c>
      <c r="TPC49" s="612" t="s">
        <v>283</v>
      </c>
      <c r="TPD49" s="612" t="s">
        <v>326</v>
      </c>
      <c r="TPE49" s="612" t="s">
        <v>283</v>
      </c>
      <c r="TPF49" s="612" t="s">
        <v>326</v>
      </c>
      <c r="TPG49" s="612" t="s">
        <v>283</v>
      </c>
      <c r="TPH49" s="612" t="s">
        <v>326</v>
      </c>
      <c r="TPI49" s="612" t="s">
        <v>283</v>
      </c>
      <c r="TPJ49" s="612" t="s">
        <v>326</v>
      </c>
      <c r="TPK49" s="612" t="s">
        <v>283</v>
      </c>
      <c r="TPL49" s="612" t="s">
        <v>326</v>
      </c>
      <c r="TPM49" s="612" t="s">
        <v>283</v>
      </c>
      <c r="TPN49" s="612" t="s">
        <v>326</v>
      </c>
      <c r="TPO49" s="612" t="s">
        <v>283</v>
      </c>
      <c r="TPP49" s="612" t="s">
        <v>326</v>
      </c>
      <c r="TPQ49" s="612" t="s">
        <v>283</v>
      </c>
      <c r="TPR49" s="612" t="s">
        <v>326</v>
      </c>
      <c r="TPS49" s="612" t="s">
        <v>283</v>
      </c>
      <c r="TPT49" s="612" t="s">
        <v>326</v>
      </c>
      <c r="TPU49" s="612" t="s">
        <v>283</v>
      </c>
      <c r="TPV49" s="612" t="s">
        <v>326</v>
      </c>
      <c r="TPW49" s="612" t="s">
        <v>283</v>
      </c>
      <c r="TPX49" s="612" t="s">
        <v>326</v>
      </c>
      <c r="TPY49" s="612" t="s">
        <v>283</v>
      </c>
      <c r="TPZ49" s="612" t="s">
        <v>326</v>
      </c>
      <c r="TQA49" s="612" t="s">
        <v>283</v>
      </c>
      <c r="TQB49" s="612" t="s">
        <v>326</v>
      </c>
      <c r="TQC49" s="612" t="s">
        <v>283</v>
      </c>
      <c r="TQD49" s="612" t="s">
        <v>326</v>
      </c>
      <c r="TQE49" s="612" t="s">
        <v>283</v>
      </c>
      <c r="TQF49" s="612" t="s">
        <v>326</v>
      </c>
      <c r="TQG49" s="612" t="s">
        <v>283</v>
      </c>
      <c r="TQH49" s="612" t="s">
        <v>326</v>
      </c>
      <c r="TQI49" s="612" t="s">
        <v>283</v>
      </c>
      <c r="TQJ49" s="612" t="s">
        <v>326</v>
      </c>
      <c r="TQK49" s="612" t="s">
        <v>283</v>
      </c>
      <c r="TQL49" s="612" t="s">
        <v>326</v>
      </c>
      <c r="TQM49" s="612" t="s">
        <v>283</v>
      </c>
      <c r="TQN49" s="612" t="s">
        <v>326</v>
      </c>
      <c r="TQO49" s="612" t="s">
        <v>283</v>
      </c>
      <c r="TQP49" s="612" t="s">
        <v>326</v>
      </c>
      <c r="TQQ49" s="612" t="s">
        <v>283</v>
      </c>
      <c r="TQR49" s="612" t="s">
        <v>326</v>
      </c>
      <c r="TQS49" s="612" t="s">
        <v>283</v>
      </c>
      <c r="TQT49" s="612" t="s">
        <v>326</v>
      </c>
      <c r="TQU49" s="612" t="s">
        <v>283</v>
      </c>
      <c r="TQV49" s="612" t="s">
        <v>326</v>
      </c>
      <c r="TQW49" s="612" t="s">
        <v>283</v>
      </c>
      <c r="TQX49" s="612" t="s">
        <v>326</v>
      </c>
      <c r="TQY49" s="612" t="s">
        <v>283</v>
      </c>
      <c r="TQZ49" s="612" t="s">
        <v>326</v>
      </c>
      <c r="TRA49" s="612" t="s">
        <v>283</v>
      </c>
      <c r="TRB49" s="612" t="s">
        <v>326</v>
      </c>
      <c r="TRC49" s="612" t="s">
        <v>283</v>
      </c>
      <c r="TRD49" s="612" t="s">
        <v>326</v>
      </c>
      <c r="TRE49" s="612" t="s">
        <v>283</v>
      </c>
      <c r="TRF49" s="612" t="s">
        <v>326</v>
      </c>
      <c r="TRG49" s="612" t="s">
        <v>283</v>
      </c>
      <c r="TRH49" s="612" t="s">
        <v>326</v>
      </c>
      <c r="TRI49" s="612" t="s">
        <v>283</v>
      </c>
      <c r="TRJ49" s="612" t="s">
        <v>326</v>
      </c>
      <c r="TRK49" s="612" t="s">
        <v>283</v>
      </c>
      <c r="TRL49" s="612" t="s">
        <v>326</v>
      </c>
      <c r="TRM49" s="612" t="s">
        <v>283</v>
      </c>
      <c r="TRN49" s="612" t="s">
        <v>326</v>
      </c>
      <c r="TRO49" s="612" t="s">
        <v>283</v>
      </c>
      <c r="TRP49" s="612" t="s">
        <v>326</v>
      </c>
      <c r="TRQ49" s="612" t="s">
        <v>283</v>
      </c>
      <c r="TRR49" s="612" t="s">
        <v>326</v>
      </c>
      <c r="TRS49" s="612" t="s">
        <v>283</v>
      </c>
      <c r="TRT49" s="612" t="s">
        <v>326</v>
      </c>
      <c r="TRU49" s="612" t="s">
        <v>283</v>
      </c>
      <c r="TRV49" s="612" t="s">
        <v>326</v>
      </c>
      <c r="TRW49" s="612" t="s">
        <v>283</v>
      </c>
      <c r="TRX49" s="612" t="s">
        <v>326</v>
      </c>
      <c r="TRY49" s="612" t="s">
        <v>283</v>
      </c>
      <c r="TRZ49" s="612" t="s">
        <v>326</v>
      </c>
      <c r="TSA49" s="612" t="s">
        <v>283</v>
      </c>
      <c r="TSB49" s="612" t="s">
        <v>326</v>
      </c>
      <c r="TSC49" s="612" t="s">
        <v>283</v>
      </c>
      <c r="TSD49" s="612" t="s">
        <v>326</v>
      </c>
      <c r="TSE49" s="612" t="s">
        <v>283</v>
      </c>
      <c r="TSF49" s="612" t="s">
        <v>326</v>
      </c>
      <c r="TSG49" s="612" t="s">
        <v>283</v>
      </c>
      <c r="TSH49" s="612" t="s">
        <v>326</v>
      </c>
      <c r="TSI49" s="612" t="s">
        <v>283</v>
      </c>
      <c r="TSJ49" s="612" t="s">
        <v>326</v>
      </c>
      <c r="TSK49" s="612" t="s">
        <v>283</v>
      </c>
      <c r="TSL49" s="612" t="s">
        <v>326</v>
      </c>
      <c r="TSM49" s="612" t="s">
        <v>283</v>
      </c>
      <c r="TSN49" s="612" t="s">
        <v>326</v>
      </c>
      <c r="TSO49" s="612" t="s">
        <v>283</v>
      </c>
      <c r="TSP49" s="612" t="s">
        <v>326</v>
      </c>
      <c r="TSQ49" s="612" t="s">
        <v>283</v>
      </c>
      <c r="TSR49" s="612" t="s">
        <v>326</v>
      </c>
      <c r="TSS49" s="612" t="s">
        <v>283</v>
      </c>
      <c r="TST49" s="612" t="s">
        <v>326</v>
      </c>
      <c r="TSU49" s="612" t="s">
        <v>283</v>
      </c>
      <c r="TSV49" s="612" t="s">
        <v>326</v>
      </c>
      <c r="TSW49" s="612" t="s">
        <v>283</v>
      </c>
      <c r="TSX49" s="612" t="s">
        <v>326</v>
      </c>
      <c r="TSY49" s="612" t="s">
        <v>283</v>
      </c>
      <c r="TSZ49" s="612" t="s">
        <v>326</v>
      </c>
      <c r="TTA49" s="612" t="s">
        <v>283</v>
      </c>
      <c r="TTB49" s="612" t="s">
        <v>326</v>
      </c>
      <c r="TTC49" s="612" t="s">
        <v>283</v>
      </c>
      <c r="TTD49" s="612" t="s">
        <v>326</v>
      </c>
      <c r="TTE49" s="612" t="s">
        <v>283</v>
      </c>
      <c r="TTF49" s="612" t="s">
        <v>326</v>
      </c>
      <c r="TTG49" s="612" t="s">
        <v>283</v>
      </c>
      <c r="TTH49" s="612" t="s">
        <v>326</v>
      </c>
      <c r="TTI49" s="612" t="s">
        <v>283</v>
      </c>
      <c r="TTJ49" s="612" t="s">
        <v>326</v>
      </c>
      <c r="TTK49" s="612" t="s">
        <v>283</v>
      </c>
      <c r="TTL49" s="612" t="s">
        <v>326</v>
      </c>
      <c r="TTM49" s="612" t="s">
        <v>283</v>
      </c>
      <c r="TTN49" s="612" t="s">
        <v>326</v>
      </c>
      <c r="TTO49" s="612" t="s">
        <v>283</v>
      </c>
      <c r="TTP49" s="612" t="s">
        <v>326</v>
      </c>
      <c r="TTQ49" s="612" t="s">
        <v>283</v>
      </c>
      <c r="TTR49" s="612" t="s">
        <v>326</v>
      </c>
      <c r="TTS49" s="612" t="s">
        <v>283</v>
      </c>
      <c r="TTT49" s="612" t="s">
        <v>326</v>
      </c>
      <c r="TTU49" s="612" t="s">
        <v>283</v>
      </c>
      <c r="TTV49" s="612" t="s">
        <v>326</v>
      </c>
      <c r="TTW49" s="612" t="s">
        <v>283</v>
      </c>
      <c r="TTX49" s="612" t="s">
        <v>326</v>
      </c>
      <c r="TTY49" s="612" t="s">
        <v>283</v>
      </c>
      <c r="TTZ49" s="612" t="s">
        <v>326</v>
      </c>
      <c r="TUA49" s="612" t="s">
        <v>283</v>
      </c>
      <c r="TUB49" s="612" t="s">
        <v>326</v>
      </c>
      <c r="TUC49" s="612" t="s">
        <v>283</v>
      </c>
      <c r="TUD49" s="612" t="s">
        <v>326</v>
      </c>
      <c r="TUE49" s="612" t="s">
        <v>283</v>
      </c>
      <c r="TUF49" s="612" t="s">
        <v>326</v>
      </c>
      <c r="TUG49" s="612" t="s">
        <v>283</v>
      </c>
      <c r="TUH49" s="612" t="s">
        <v>326</v>
      </c>
      <c r="TUI49" s="612" t="s">
        <v>283</v>
      </c>
      <c r="TUJ49" s="612" t="s">
        <v>326</v>
      </c>
      <c r="TUK49" s="612" t="s">
        <v>283</v>
      </c>
      <c r="TUL49" s="612" t="s">
        <v>326</v>
      </c>
      <c r="TUM49" s="612" t="s">
        <v>283</v>
      </c>
      <c r="TUN49" s="612" t="s">
        <v>326</v>
      </c>
      <c r="TUO49" s="612" t="s">
        <v>283</v>
      </c>
      <c r="TUP49" s="612" t="s">
        <v>326</v>
      </c>
      <c r="TUQ49" s="612" t="s">
        <v>283</v>
      </c>
      <c r="TUR49" s="612" t="s">
        <v>326</v>
      </c>
      <c r="TUS49" s="612" t="s">
        <v>283</v>
      </c>
      <c r="TUT49" s="612" t="s">
        <v>326</v>
      </c>
      <c r="TUU49" s="612" t="s">
        <v>283</v>
      </c>
      <c r="TUV49" s="612" t="s">
        <v>326</v>
      </c>
      <c r="TUW49" s="612" t="s">
        <v>283</v>
      </c>
      <c r="TUX49" s="612" t="s">
        <v>326</v>
      </c>
      <c r="TUY49" s="612" t="s">
        <v>283</v>
      </c>
      <c r="TUZ49" s="612" t="s">
        <v>326</v>
      </c>
      <c r="TVA49" s="612" t="s">
        <v>283</v>
      </c>
      <c r="TVB49" s="612" t="s">
        <v>326</v>
      </c>
      <c r="TVC49" s="612" t="s">
        <v>283</v>
      </c>
      <c r="TVD49" s="612" t="s">
        <v>326</v>
      </c>
      <c r="TVE49" s="612" t="s">
        <v>283</v>
      </c>
      <c r="TVF49" s="612" t="s">
        <v>326</v>
      </c>
      <c r="TVG49" s="612" t="s">
        <v>283</v>
      </c>
      <c r="TVH49" s="612" t="s">
        <v>326</v>
      </c>
      <c r="TVI49" s="612" t="s">
        <v>283</v>
      </c>
      <c r="TVJ49" s="612" t="s">
        <v>326</v>
      </c>
      <c r="TVK49" s="612" t="s">
        <v>283</v>
      </c>
      <c r="TVL49" s="612" t="s">
        <v>326</v>
      </c>
      <c r="TVM49" s="612" t="s">
        <v>283</v>
      </c>
      <c r="TVN49" s="612" t="s">
        <v>326</v>
      </c>
      <c r="TVO49" s="612" t="s">
        <v>283</v>
      </c>
      <c r="TVP49" s="612" t="s">
        <v>326</v>
      </c>
      <c r="TVQ49" s="612" t="s">
        <v>283</v>
      </c>
      <c r="TVR49" s="612" t="s">
        <v>326</v>
      </c>
      <c r="TVS49" s="612" t="s">
        <v>283</v>
      </c>
      <c r="TVT49" s="612" t="s">
        <v>326</v>
      </c>
      <c r="TVU49" s="612" t="s">
        <v>283</v>
      </c>
      <c r="TVV49" s="612" t="s">
        <v>326</v>
      </c>
      <c r="TVW49" s="612" t="s">
        <v>283</v>
      </c>
      <c r="TVX49" s="612" t="s">
        <v>326</v>
      </c>
      <c r="TVY49" s="612" t="s">
        <v>283</v>
      </c>
      <c r="TVZ49" s="612" t="s">
        <v>326</v>
      </c>
      <c r="TWA49" s="612" t="s">
        <v>283</v>
      </c>
      <c r="TWB49" s="612" t="s">
        <v>326</v>
      </c>
      <c r="TWC49" s="612" t="s">
        <v>283</v>
      </c>
      <c r="TWD49" s="612" t="s">
        <v>326</v>
      </c>
      <c r="TWE49" s="612" t="s">
        <v>283</v>
      </c>
      <c r="TWF49" s="612" t="s">
        <v>326</v>
      </c>
      <c r="TWG49" s="612" t="s">
        <v>283</v>
      </c>
      <c r="TWH49" s="612" t="s">
        <v>326</v>
      </c>
      <c r="TWI49" s="612" t="s">
        <v>283</v>
      </c>
      <c r="TWJ49" s="612" t="s">
        <v>326</v>
      </c>
      <c r="TWK49" s="612" t="s">
        <v>283</v>
      </c>
      <c r="TWL49" s="612" t="s">
        <v>326</v>
      </c>
      <c r="TWM49" s="612" t="s">
        <v>283</v>
      </c>
      <c r="TWN49" s="612" t="s">
        <v>326</v>
      </c>
      <c r="TWO49" s="612" t="s">
        <v>283</v>
      </c>
      <c r="TWP49" s="612" t="s">
        <v>326</v>
      </c>
      <c r="TWQ49" s="612" t="s">
        <v>283</v>
      </c>
      <c r="TWR49" s="612" t="s">
        <v>326</v>
      </c>
      <c r="TWS49" s="612" t="s">
        <v>283</v>
      </c>
      <c r="TWT49" s="612" t="s">
        <v>326</v>
      </c>
      <c r="TWU49" s="612" t="s">
        <v>283</v>
      </c>
      <c r="TWV49" s="612" t="s">
        <v>326</v>
      </c>
      <c r="TWW49" s="612" t="s">
        <v>283</v>
      </c>
      <c r="TWX49" s="612" t="s">
        <v>326</v>
      </c>
      <c r="TWY49" s="612" t="s">
        <v>283</v>
      </c>
      <c r="TWZ49" s="612" t="s">
        <v>326</v>
      </c>
      <c r="TXA49" s="612" t="s">
        <v>283</v>
      </c>
      <c r="TXB49" s="612" t="s">
        <v>326</v>
      </c>
      <c r="TXC49" s="612" t="s">
        <v>283</v>
      </c>
      <c r="TXD49" s="612" t="s">
        <v>326</v>
      </c>
      <c r="TXE49" s="612" t="s">
        <v>283</v>
      </c>
      <c r="TXF49" s="612" t="s">
        <v>326</v>
      </c>
      <c r="TXG49" s="612" t="s">
        <v>283</v>
      </c>
      <c r="TXH49" s="612" t="s">
        <v>326</v>
      </c>
      <c r="TXI49" s="612" t="s">
        <v>283</v>
      </c>
      <c r="TXJ49" s="612" t="s">
        <v>326</v>
      </c>
      <c r="TXK49" s="612" t="s">
        <v>283</v>
      </c>
      <c r="TXL49" s="612" t="s">
        <v>326</v>
      </c>
      <c r="TXM49" s="612" t="s">
        <v>283</v>
      </c>
      <c r="TXN49" s="612" t="s">
        <v>326</v>
      </c>
      <c r="TXO49" s="612" t="s">
        <v>283</v>
      </c>
      <c r="TXP49" s="612" t="s">
        <v>326</v>
      </c>
      <c r="TXQ49" s="612" t="s">
        <v>283</v>
      </c>
      <c r="TXR49" s="612" t="s">
        <v>326</v>
      </c>
      <c r="TXS49" s="612" t="s">
        <v>283</v>
      </c>
      <c r="TXT49" s="612" t="s">
        <v>326</v>
      </c>
      <c r="TXU49" s="612" t="s">
        <v>283</v>
      </c>
      <c r="TXV49" s="612" t="s">
        <v>326</v>
      </c>
      <c r="TXW49" s="612" t="s">
        <v>283</v>
      </c>
      <c r="TXX49" s="612" t="s">
        <v>326</v>
      </c>
      <c r="TXY49" s="612" t="s">
        <v>283</v>
      </c>
      <c r="TXZ49" s="612" t="s">
        <v>326</v>
      </c>
      <c r="TYA49" s="612" t="s">
        <v>283</v>
      </c>
      <c r="TYB49" s="612" t="s">
        <v>326</v>
      </c>
      <c r="TYC49" s="612" t="s">
        <v>283</v>
      </c>
      <c r="TYD49" s="612" t="s">
        <v>326</v>
      </c>
      <c r="TYE49" s="612" t="s">
        <v>283</v>
      </c>
      <c r="TYF49" s="612" t="s">
        <v>326</v>
      </c>
      <c r="TYG49" s="612" t="s">
        <v>283</v>
      </c>
      <c r="TYH49" s="612" t="s">
        <v>326</v>
      </c>
      <c r="TYI49" s="612" t="s">
        <v>283</v>
      </c>
      <c r="TYJ49" s="612" t="s">
        <v>326</v>
      </c>
      <c r="TYK49" s="612" t="s">
        <v>283</v>
      </c>
      <c r="TYL49" s="612" t="s">
        <v>326</v>
      </c>
      <c r="TYM49" s="612" t="s">
        <v>283</v>
      </c>
      <c r="TYN49" s="612" t="s">
        <v>326</v>
      </c>
      <c r="TYO49" s="612" t="s">
        <v>283</v>
      </c>
      <c r="TYP49" s="612" t="s">
        <v>326</v>
      </c>
      <c r="TYQ49" s="612" t="s">
        <v>283</v>
      </c>
      <c r="TYR49" s="612" t="s">
        <v>326</v>
      </c>
      <c r="TYS49" s="612" t="s">
        <v>283</v>
      </c>
      <c r="TYT49" s="612" t="s">
        <v>326</v>
      </c>
      <c r="TYU49" s="612" t="s">
        <v>283</v>
      </c>
      <c r="TYV49" s="612" t="s">
        <v>326</v>
      </c>
      <c r="TYW49" s="612" t="s">
        <v>283</v>
      </c>
      <c r="TYX49" s="612" t="s">
        <v>326</v>
      </c>
      <c r="TYY49" s="612" t="s">
        <v>283</v>
      </c>
      <c r="TYZ49" s="612" t="s">
        <v>326</v>
      </c>
      <c r="TZA49" s="612" t="s">
        <v>283</v>
      </c>
      <c r="TZB49" s="612" t="s">
        <v>326</v>
      </c>
      <c r="TZC49" s="612" t="s">
        <v>283</v>
      </c>
      <c r="TZD49" s="612" t="s">
        <v>326</v>
      </c>
      <c r="TZE49" s="612" t="s">
        <v>283</v>
      </c>
      <c r="TZF49" s="612" t="s">
        <v>326</v>
      </c>
      <c r="TZG49" s="612" t="s">
        <v>283</v>
      </c>
      <c r="TZH49" s="612" t="s">
        <v>326</v>
      </c>
      <c r="TZI49" s="612" t="s">
        <v>283</v>
      </c>
      <c r="TZJ49" s="612" t="s">
        <v>326</v>
      </c>
      <c r="TZK49" s="612" t="s">
        <v>283</v>
      </c>
      <c r="TZL49" s="612" t="s">
        <v>326</v>
      </c>
      <c r="TZM49" s="612" t="s">
        <v>283</v>
      </c>
      <c r="TZN49" s="612" t="s">
        <v>326</v>
      </c>
      <c r="TZO49" s="612" t="s">
        <v>283</v>
      </c>
      <c r="TZP49" s="612" t="s">
        <v>326</v>
      </c>
      <c r="TZQ49" s="612" t="s">
        <v>283</v>
      </c>
      <c r="TZR49" s="612" t="s">
        <v>326</v>
      </c>
      <c r="TZS49" s="612" t="s">
        <v>283</v>
      </c>
      <c r="TZT49" s="612" t="s">
        <v>326</v>
      </c>
      <c r="TZU49" s="612" t="s">
        <v>283</v>
      </c>
      <c r="TZV49" s="612" t="s">
        <v>326</v>
      </c>
      <c r="TZW49" s="612" t="s">
        <v>283</v>
      </c>
      <c r="TZX49" s="612" t="s">
        <v>326</v>
      </c>
      <c r="TZY49" s="612" t="s">
        <v>283</v>
      </c>
      <c r="TZZ49" s="612" t="s">
        <v>326</v>
      </c>
      <c r="UAA49" s="612" t="s">
        <v>283</v>
      </c>
      <c r="UAB49" s="612" t="s">
        <v>326</v>
      </c>
      <c r="UAC49" s="612" t="s">
        <v>283</v>
      </c>
      <c r="UAD49" s="612" t="s">
        <v>326</v>
      </c>
      <c r="UAE49" s="612" t="s">
        <v>283</v>
      </c>
      <c r="UAF49" s="612" t="s">
        <v>326</v>
      </c>
      <c r="UAG49" s="612" t="s">
        <v>283</v>
      </c>
      <c r="UAH49" s="612" t="s">
        <v>326</v>
      </c>
      <c r="UAI49" s="612" t="s">
        <v>283</v>
      </c>
      <c r="UAJ49" s="612" t="s">
        <v>326</v>
      </c>
      <c r="UAK49" s="612" t="s">
        <v>283</v>
      </c>
      <c r="UAL49" s="612" t="s">
        <v>326</v>
      </c>
      <c r="UAM49" s="612" t="s">
        <v>283</v>
      </c>
      <c r="UAN49" s="612" t="s">
        <v>326</v>
      </c>
      <c r="UAO49" s="612" t="s">
        <v>283</v>
      </c>
      <c r="UAP49" s="612" t="s">
        <v>326</v>
      </c>
      <c r="UAQ49" s="612" t="s">
        <v>283</v>
      </c>
      <c r="UAR49" s="612" t="s">
        <v>326</v>
      </c>
      <c r="UAS49" s="612" t="s">
        <v>283</v>
      </c>
      <c r="UAT49" s="612" t="s">
        <v>326</v>
      </c>
      <c r="UAU49" s="612" t="s">
        <v>283</v>
      </c>
      <c r="UAV49" s="612" t="s">
        <v>326</v>
      </c>
      <c r="UAW49" s="612" t="s">
        <v>283</v>
      </c>
      <c r="UAX49" s="612" t="s">
        <v>326</v>
      </c>
      <c r="UAY49" s="612" t="s">
        <v>283</v>
      </c>
      <c r="UAZ49" s="612" t="s">
        <v>326</v>
      </c>
      <c r="UBA49" s="612" t="s">
        <v>283</v>
      </c>
      <c r="UBB49" s="612" t="s">
        <v>326</v>
      </c>
      <c r="UBC49" s="612" t="s">
        <v>283</v>
      </c>
      <c r="UBD49" s="612" t="s">
        <v>326</v>
      </c>
      <c r="UBE49" s="612" t="s">
        <v>283</v>
      </c>
      <c r="UBF49" s="612" t="s">
        <v>326</v>
      </c>
      <c r="UBG49" s="612" t="s">
        <v>283</v>
      </c>
      <c r="UBH49" s="612" t="s">
        <v>326</v>
      </c>
      <c r="UBI49" s="612" t="s">
        <v>283</v>
      </c>
      <c r="UBJ49" s="612" t="s">
        <v>326</v>
      </c>
      <c r="UBK49" s="612" t="s">
        <v>283</v>
      </c>
      <c r="UBL49" s="612" t="s">
        <v>326</v>
      </c>
      <c r="UBM49" s="612" t="s">
        <v>283</v>
      </c>
      <c r="UBN49" s="612" t="s">
        <v>326</v>
      </c>
      <c r="UBO49" s="612" t="s">
        <v>283</v>
      </c>
      <c r="UBP49" s="612" t="s">
        <v>326</v>
      </c>
      <c r="UBQ49" s="612" t="s">
        <v>283</v>
      </c>
      <c r="UBR49" s="612" t="s">
        <v>326</v>
      </c>
      <c r="UBS49" s="612" t="s">
        <v>283</v>
      </c>
      <c r="UBT49" s="612" t="s">
        <v>326</v>
      </c>
      <c r="UBU49" s="612" t="s">
        <v>283</v>
      </c>
      <c r="UBV49" s="612" t="s">
        <v>326</v>
      </c>
      <c r="UBW49" s="612" t="s">
        <v>283</v>
      </c>
      <c r="UBX49" s="612" t="s">
        <v>326</v>
      </c>
      <c r="UBY49" s="612" t="s">
        <v>283</v>
      </c>
      <c r="UBZ49" s="612" t="s">
        <v>326</v>
      </c>
      <c r="UCA49" s="612" t="s">
        <v>283</v>
      </c>
      <c r="UCB49" s="612" t="s">
        <v>326</v>
      </c>
      <c r="UCC49" s="612" t="s">
        <v>283</v>
      </c>
      <c r="UCD49" s="612" t="s">
        <v>326</v>
      </c>
      <c r="UCE49" s="612" t="s">
        <v>283</v>
      </c>
      <c r="UCF49" s="612" t="s">
        <v>326</v>
      </c>
      <c r="UCG49" s="612" t="s">
        <v>283</v>
      </c>
      <c r="UCH49" s="612" t="s">
        <v>326</v>
      </c>
      <c r="UCI49" s="612" t="s">
        <v>283</v>
      </c>
      <c r="UCJ49" s="612" t="s">
        <v>326</v>
      </c>
      <c r="UCK49" s="612" t="s">
        <v>283</v>
      </c>
      <c r="UCL49" s="612" t="s">
        <v>326</v>
      </c>
      <c r="UCM49" s="612" t="s">
        <v>283</v>
      </c>
      <c r="UCN49" s="612" t="s">
        <v>326</v>
      </c>
      <c r="UCO49" s="612" t="s">
        <v>283</v>
      </c>
      <c r="UCP49" s="612" t="s">
        <v>326</v>
      </c>
      <c r="UCQ49" s="612" t="s">
        <v>283</v>
      </c>
      <c r="UCR49" s="612" t="s">
        <v>326</v>
      </c>
      <c r="UCS49" s="612" t="s">
        <v>283</v>
      </c>
      <c r="UCT49" s="612" t="s">
        <v>326</v>
      </c>
      <c r="UCU49" s="612" t="s">
        <v>283</v>
      </c>
      <c r="UCV49" s="612" t="s">
        <v>326</v>
      </c>
      <c r="UCW49" s="612" t="s">
        <v>283</v>
      </c>
      <c r="UCX49" s="612" t="s">
        <v>326</v>
      </c>
      <c r="UCY49" s="612" t="s">
        <v>283</v>
      </c>
      <c r="UCZ49" s="612" t="s">
        <v>326</v>
      </c>
      <c r="UDA49" s="612" t="s">
        <v>283</v>
      </c>
      <c r="UDB49" s="612" t="s">
        <v>326</v>
      </c>
      <c r="UDC49" s="612" t="s">
        <v>283</v>
      </c>
      <c r="UDD49" s="612" t="s">
        <v>326</v>
      </c>
      <c r="UDE49" s="612" t="s">
        <v>283</v>
      </c>
      <c r="UDF49" s="612" t="s">
        <v>326</v>
      </c>
      <c r="UDG49" s="612" t="s">
        <v>283</v>
      </c>
      <c r="UDH49" s="612" t="s">
        <v>326</v>
      </c>
      <c r="UDI49" s="612" t="s">
        <v>283</v>
      </c>
      <c r="UDJ49" s="612" t="s">
        <v>326</v>
      </c>
      <c r="UDK49" s="612" t="s">
        <v>283</v>
      </c>
      <c r="UDL49" s="612" t="s">
        <v>326</v>
      </c>
      <c r="UDM49" s="612" t="s">
        <v>283</v>
      </c>
      <c r="UDN49" s="612" t="s">
        <v>326</v>
      </c>
      <c r="UDO49" s="612" t="s">
        <v>283</v>
      </c>
      <c r="UDP49" s="612" t="s">
        <v>326</v>
      </c>
      <c r="UDQ49" s="612" t="s">
        <v>283</v>
      </c>
      <c r="UDR49" s="612" t="s">
        <v>326</v>
      </c>
      <c r="UDS49" s="612" t="s">
        <v>283</v>
      </c>
      <c r="UDT49" s="612" t="s">
        <v>326</v>
      </c>
      <c r="UDU49" s="612" t="s">
        <v>283</v>
      </c>
      <c r="UDV49" s="612" t="s">
        <v>326</v>
      </c>
      <c r="UDW49" s="612" t="s">
        <v>283</v>
      </c>
      <c r="UDX49" s="612" t="s">
        <v>326</v>
      </c>
      <c r="UDY49" s="612" t="s">
        <v>283</v>
      </c>
      <c r="UDZ49" s="612" t="s">
        <v>326</v>
      </c>
      <c r="UEA49" s="612" t="s">
        <v>283</v>
      </c>
      <c r="UEB49" s="612" t="s">
        <v>326</v>
      </c>
      <c r="UEC49" s="612" t="s">
        <v>283</v>
      </c>
      <c r="UED49" s="612" t="s">
        <v>326</v>
      </c>
      <c r="UEE49" s="612" t="s">
        <v>283</v>
      </c>
      <c r="UEF49" s="612" t="s">
        <v>326</v>
      </c>
      <c r="UEG49" s="612" t="s">
        <v>283</v>
      </c>
      <c r="UEH49" s="612" t="s">
        <v>326</v>
      </c>
      <c r="UEI49" s="612" t="s">
        <v>283</v>
      </c>
      <c r="UEJ49" s="612" t="s">
        <v>326</v>
      </c>
      <c r="UEK49" s="612" t="s">
        <v>283</v>
      </c>
      <c r="UEL49" s="612" t="s">
        <v>326</v>
      </c>
      <c r="UEM49" s="612" t="s">
        <v>283</v>
      </c>
      <c r="UEN49" s="612" t="s">
        <v>326</v>
      </c>
      <c r="UEO49" s="612" t="s">
        <v>283</v>
      </c>
      <c r="UEP49" s="612" t="s">
        <v>326</v>
      </c>
      <c r="UEQ49" s="612" t="s">
        <v>283</v>
      </c>
      <c r="UER49" s="612" t="s">
        <v>326</v>
      </c>
      <c r="UES49" s="612" t="s">
        <v>283</v>
      </c>
      <c r="UET49" s="612" t="s">
        <v>326</v>
      </c>
      <c r="UEU49" s="612" t="s">
        <v>283</v>
      </c>
      <c r="UEV49" s="612" t="s">
        <v>326</v>
      </c>
      <c r="UEW49" s="612" t="s">
        <v>283</v>
      </c>
      <c r="UEX49" s="612" t="s">
        <v>326</v>
      </c>
      <c r="UEY49" s="612" t="s">
        <v>283</v>
      </c>
      <c r="UEZ49" s="612" t="s">
        <v>326</v>
      </c>
      <c r="UFA49" s="612" t="s">
        <v>283</v>
      </c>
      <c r="UFB49" s="612" t="s">
        <v>326</v>
      </c>
      <c r="UFC49" s="612" t="s">
        <v>283</v>
      </c>
      <c r="UFD49" s="612" t="s">
        <v>326</v>
      </c>
      <c r="UFE49" s="612" t="s">
        <v>283</v>
      </c>
      <c r="UFF49" s="612" t="s">
        <v>326</v>
      </c>
      <c r="UFG49" s="612" t="s">
        <v>283</v>
      </c>
      <c r="UFH49" s="612" t="s">
        <v>326</v>
      </c>
      <c r="UFI49" s="612" t="s">
        <v>283</v>
      </c>
      <c r="UFJ49" s="612" t="s">
        <v>326</v>
      </c>
      <c r="UFK49" s="612" t="s">
        <v>283</v>
      </c>
      <c r="UFL49" s="612" t="s">
        <v>326</v>
      </c>
      <c r="UFM49" s="612" t="s">
        <v>283</v>
      </c>
      <c r="UFN49" s="612" t="s">
        <v>326</v>
      </c>
      <c r="UFO49" s="612" t="s">
        <v>283</v>
      </c>
      <c r="UFP49" s="612" t="s">
        <v>326</v>
      </c>
      <c r="UFQ49" s="612" t="s">
        <v>283</v>
      </c>
      <c r="UFR49" s="612" t="s">
        <v>326</v>
      </c>
      <c r="UFS49" s="612" t="s">
        <v>283</v>
      </c>
      <c r="UFT49" s="612" t="s">
        <v>326</v>
      </c>
      <c r="UFU49" s="612" t="s">
        <v>283</v>
      </c>
      <c r="UFV49" s="612" t="s">
        <v>326</v>
      </c>
      <c r="UFW49" s="612" t="s">
        <v>283</v>
      </c>
      <c r="UFX49" s="612" t="s">
        <v>326</v>
      </c>
      <c r="UFY49" s="612" t="s">
        <v>283</v>
      </c>
      <c r="UFZ49" s="612" t="s">
        <v>326</v>
      </c>
      <c r="UGA49" s="612" t="s">
        <v>283</v>
      </c>
      <c r="UGB49" s="612" t="s">
        <v>326</v>
      </c>
      <c r="UGC49" s="612" t="s">
        <v>283</v>
      </c>
      <c r="UGD49" s="612" t="s">
        <v>326</v>
      </c>
      <c r="UGE49" s="612" t="s">
        <v>283</v>
      </c>
      <c r="UGF49" s="612" t="s">
        <v>326</v>
      </c>
      <c r="UGG49" s="612" t="s">
        <v>283</v>
      </c>
      <c r="UGH49" s="612" t="s">
        <v>326</v>
      </c>
      <c r="UGI49" s="612" t="s">
        <v>283</v>
      </c>
      <c r="UGJ49" s="612" t="s">
        <v>326</v>
      </c>
      <c r="UGK49" s="612" t="s">
        <v>283</v>
      </c>
      <c r="UGL49" s="612" t="s">
        <v>326</v>
      </c>
      <c r="UGM49" s="612" t="s">
        <v>283</v>
      </c>
      <c r="UGN49" s="612" t="s">
        <v>326</v>
      </c>
      <c r="UGO49" s="612" t="s">
        <v>283</v>
      </c>
      <c r="UGP49" s="612" t="s">
        <v>326</v>
      </c>
      <c r="UGQ49" s="612" t="s">
        <v>283</v>
      </c>
      <c r="UGR49" s="612" t="s">
        <v>326</v>
      </c>
      <c r="UGS49" s="612" t="s">
        <v>283</v>
      </c>
      <c r="UGT49" s="612" t="s">
        <v>326</v>
      </c>
      <c r="UGU49" s="612" t="s">
        <v>283</v>
      </c>
      <c r="UGV49" s="612" t="s">
        <v>326</v>
      </c>
      <c r="UGW49" s="612" t="s">
        <v>283</v>
      </c>
      <c r="UGX49" s="612" t="s">
        <v>326</v>
      </c>
      <c r="UGY49" s="612" t="s">
        <v>283</v>
      </c>
      <c r="UGZ49" s="612" t="s">
        <v>326</v>
      </c>
      <c r="UHA49" s="612" t="s">
        <v>283</v>
      </c>
      <c r="UHB49" s="612" t="s">
        <v>326</v>
      </c>
      <c r="UHC49" s="612" t="s">
        <v>283</v>
      </c>
      <c r="UHD49" s="612" t="s">
        <v>326</v>
      </c>
      <c r="UHE49" s="612" t="s">
        <v>283</v>
      </c>
      <c r="UHF49" s="612" t="s">
        <v>326</v>
      </c>
      <c r="UHG49" s="612" t="s">
        <v>283</v>
      </c>
      <c r="UHH49" s="612" t="s">
        <v>326</v>
      </c>
      <c r="UHI49" s="612" t="s">
        <v>283</v>
      </c>
      <c r="UHJ49" s="612" t="s">
        <v>326</v>
      </c>
      <c r="UHK49" s="612" t="s">
        <v>283</v>
      </c>
      <c r="UHL49" s="612" t="s">
        <v>326</v>
      </c>
      <c r="UHM49" s="612" t="s">
        <v>283</v>
      </c>
      <c r="UHN49" s="612" t="s">
        <v>326</v>
      </c>
      <c r="UHO49" s="612" t="s">
        <v>283</v>
      </c>
      <c r="UHP49" s="612" t="s">
        <v>326</v>
      </c>
      <c r="UHQ49" s="612" t="s">
        <v>283</v>
      </c>
      <c r="UHR49" s="612" t="s">
        <v>326</v>
      </c>
      <c r="UHS49" s="612" t="s">
        <v>283</v>
      </c>
      <c r="UHT49" s="612" t="s">
        <v>326</v>
      </c>
      <c r="UHU49" s="612" t="s">
        <v>283</v>
      </c>
      <c r="UHV49" s="612" t="s">
        <v>326</v>
      </c>
      <c r="UHW49" s="612" t="s">
        <v>283</v>
      </c>
      <c r="UHX49" s="612" t="s">
        <v>326</v>
      </c>
      <c r="UHY49" s="612" t="s">
        <v>283</v>
      </c>
      <c r="UHZ49" s="612" t="s">
        <v>326</v>
      </c>
      <c r="UIA49" s="612" t="s">
        <v>283</v>
      </c>
      <c r="UIB49" s="612" t="s">
        <v>326</v>
      </c>
      <c r="UIC49" s="612" t="s">
        <v>283</v>
      </c>
      <c r="UID49" s="612" t="s">
        <v>326</v>
      </c>
      <c r="UIE49" s="612" t="s">
        <v>283</v>
      </c>
      <c r="UIF49" s="612" t="s">
        <v>326</v>
      </c>
      <c r="UIG49" s="612" t="s">
        <v>283</v>
      </c>
      <c r="UIH49" s="612" t="s">
        <v>326</v>
      </c>
      <c r="UII49" s="612" t="s">
        <v>283</v>
      </c>
      <c r="UIJ49" s="612" t="s">
        <v>326</v>
      </c>
      <c r="UIK49" s="612" t="s">
        <v>283</v>
      </c>
      <c r="UIL49" s="612" t="s">
        <v>326</v>
      </c>
      <c r="UIM49" s="612" t="s">
        <v>283</v>
      </c>
      <c r="UIN49" s="612" t="s">
        <v>326</v>
      </c>
      <c r="UIO49" s="612" t="s">
        <v>283</v>
      </c>
      <c r="UIP49" s="612" t="s">
        <v>326</v>
      </c>
      <c r="UIQ49" s="612" t="s">
        <v>283</v>
      </c>
      <c r="UIR49" s="612" t="s">
        <v>326</v>
      </c>
      <c r="UIS49" s="612" t="s">
        <v>283</v>
      </c>
      <c r="UIT49" s="612" t="s">
        <v>326</v>
      </c>
      <c r="UIU49" s="612" t="s">
        <v>283</v>
      </c>
      <c r="UIV49" s="612" t="s">
        <v>326</v>
      </c>
      <c r="UIW49" s="612" t="s">
        <v>283</v>
      </c>
      <c r="UIX49" s="612" t="s">
        <v>326</v>
      </c>
      <c r="UIY49" s="612" t="s">
        <v>283</v>
      </c>
      <c r="UIZ49" s="612" t="s">
        <v>326</v>
      </c>
      <c r="UJA49" s="612" t="s">
        <v>283</v>
      </c>
      <c r="UJB49" s="612" t="s">
        <v>326</v>
      </c>
      <c r="UJC49" s="612" t="s">
        <v>283</v>
      </c>
      <c r="UJD49" s="612" t="s">
        <v>326</v>
      </c>
      <c r="UJE49" s="612" t="s">
        <v>283</v>
      </c>
      <c r="UJF49" s="612" t="s">
        <v>326</v>
      </c>
      <c r="UJG49" s="612" t="s">
        <v>283</v>
      </c>
      <c r="UJH49" s="612" t="s">
        <v>326</v>
      </c>
      <c r="UJI49" s="612" t="s">
        <v>283</v>
      </c>
      <c r="UJJ49" s="612" t="s">
        <v>326</v>
      </c>
      <c r="UJK49" s="612" t="s">
        <v>283</v>
      </c>
      <c r="UJL49" s="612" t="s">
        <v>326</v>
      </c>
      <c r="UJM49" s="612" t="s">
        <v>283</v>
      </c>
      <c r="UJN49" s="612" t="s">
        <v>326</v>
      </c>
      <c r="UJO49" s="612" t="s">
        <v>283</v>
      </c>
      <c r="UJP49" s="612" t="s">
        <v>326</v>
      </c>
      <c r="UJQ49" s="612" t="s">
        <v>283</v>
      </c>
      <c r="UJR49" s="612" t="s">
        <v>326</v>
      </c>
      <c r="UJS49" s="612" t="s">
        <v>283</v>
      </c>
      <c r="UJT49" s="612" t="s">
        <v>326</v>
      </c>
      <c r="UJU49" s="612" t="s">
        <v>283</v>
      </c>
      <c r="UJV49" s="612" t="s">
        <v>326</v>
      </c>
      <c r="UJW49" s="612" t="s">
        <v>283</v>
      </c>
      <c r="UJX49" s="612" t="s">
        <v>326</v>
      </c>
      <c r="UJY49" s="612" t="s">
        <v>283</v>
      </c>
      <c r="UJZ49" s="612" t="s">
        <v>326</v>
      </c>
      <c r="UKA49" s="612" t="s">
        <v>283</v>
      </c>
      <c r="UKB49" s="612" t="s">
        <v>326</v>
      </c>
      <c r="UKC49" s="612" t="s">
        <v>283</v>
      </c>
      <c r="UKD49" s="612" t="s">
        <v>326</v>
      </c>
      <c r="UKE49" s="612" t="s">
        <v>283</v>
      </c>
      <c r="UKF49" s="612" t="s">
        <v>326</v>
      </c>
      <c r="UKG49" s="612" t="s">
        <v>283</v>
      </c>
      <c r="UKH49" s="612" t="s">
        <v>326</v>
      </c>
      <c r="UKI49" s="612" t="s">
        <v>283</v>
      </c>
      <c r="UKJ49" s="612" t="s">
        <v>326</v>
      </c>
      <c r="UKK49" s="612" t="s">
        <v>283</v>
      </c>
      <c r="UKL49" s="612" t="s">
        <v>326</v>
      </c>
      <c r="UKM49" s="612" t="s">
        <v>283</v>
      </c>
      <c r="UKN49" s="612" t="s">
        <v>326</v>
      </c>
      <c r="UKO49" s="612" t="s">
        <v>283</v>
      </c>
      <c r="UKP49" s="612" t="s">
        <v>326</v>
      </c>
      <c r="UKQ49" s="612" t="s">
        <v>283</v>
      </c>
      <c r="UKR49" s="612" t="s">
        <v>326</v>
      </c>
      <c r="UKS49" s="612" t="s">
        <v>283</v>
      </c>
      <c r="UKT49" s="612" t="s">
        <v>326</v>
      </c>
      <c r="UKU49" s="612" t="s">
        <v>283</v>
      </c>
      <c r="UKV49" s="612" t="s">
        <v>326</v>
      </c>
      <c r="UKW49" s="612" t="s">
        <v>283</v>
      </c>
      <c r="UKX49" s="612" t="s">
        <v>326</v>
      </c>
      <c r="UKY49" s="612" t="s">
        <v>283</v>
      </c>
      <c r="UKZ49" s="612" t="s">
        <v>326</v>
      </c>
      <c r="ULA49" s="612" t="s">
        <v>283</v>
      </c>
      <c r="ULB49" s="612" t="s">
        <v>326</v>
      </c>
      <c r="ULC49" s="612" t="s">
        <v>283</v>
      </c>
      <c r="ULD49" s="612" t="s">
        <v>326</v>
      </c>
      <c r="ULE49" s="612" t="s">
        <v>283</v>
      </c>
      <c r="ULF49" s="612" t="s">
        <v>326</v>
      </c>
      <c r="ULG49" s="612" t="s">
        <v>283</v>
      </c>
      <c r="ULH49" s="612" t="s">
        <v>326</v>
      </c>
      <c r="ULI49" s="612" t="s">
        <v>283</v>
      </c>
      <c r="ULJ49" s="612" t="s">
        <v>326</v>
      </c>
      <c r="ULK49" s="612" t="s">
        <v>283</v>
      </c>
      <c r="ULL49" s="612" t="s">
        <v>326</v>
      </c>
      <c r="ULM49" s="612" t="s">
        <v>283</v>
      </c>
      <c r="ULN49" s="612" t="s">
        <v>326</v>
      </c>
      <c r="ULO49" s="612" t="s">
        <v>283</v>
      </c>
      <c r="ULP49" s="612" t="s">
        <v>326</v>
      </c>
      <c r="ULQ49" s="612" t="s">
        <v>283</v>
      </c>
      <c r="ULR49" s="612" t="s">
        <v>326</v>
      </c>
      <c r="ULS49" s="612" t="s">
        <v>283</v>
      </c>
      <c r="ULT49" s="612" t="s">
        <v>326</v>
      </c>
      <c r="ULU49" s="612" t="s">
        <v>283</v>
      </c>
      <c r="ULV49" s="612" t="s">
        <v>326</v>
      </c>
      <c r="ULW49" s="612" t="s">
        <v>283</v>
      </c>
      <c r="ULX49" s="612" t="s">
        <v>326</v>
      </c>
      <c r="ULY49" s="612" t="s">
        <v>283</v>
      </c>
      <c r="ULZ49" s="612" t="s">
        <v>326</v>
      </c>
      <c r="UMA49" s="612" t="s">
        <v>283</v>
      </c>
      <c r="UMB49" s="612" t="s">
        <v>326</v>
      </c>
      <c r="UMC49" s="612" t="s">
        <v>283</v>
      </c>
      <c r="UMD49" s="612" t="s">
        <v>326</v>
      </c>
      <c r="UME49" s="612" t="s">
        <v>283</v>
      </c>
      <c r="UMF49" s="612" t="s">
        <v>326</v>
      </c>
      <c r="UMG49" s="612" t="s">
        <v>283</v>
      </c>
      <c r="UMH49" s="612" t="s">
        <v>326</v>
      </c>
      <c r="UMI49" s="612" t="s">
        <v>283</v>
      </c>
      <c r="UMJ49" s="612" t="s">
        <v>326</v>
      </c>
      <c r="UMK49" s="612" t="s">
        <v>283</v>
      </c>
      <c r="UML49" s="612" t="s">
        <v>326</v>
      </c>
      <c r="UMM49" s="612" t="s">
        <v>283</v>
      </c>
      <c r="UMN49" s="612" t="s">
        <v>326</v>
      </c>
      <c r="UMO49" s="612" t="s">
        <v>283</v>
      </c>
      <c r="UMP49" s="612" t="s">
        <v>326</v>
      </c>
      <c r="UMQ49" s="612" t="s">
        <v>283</v>
      </c>
      <c r="UMR49" s="612" t="s">
        <v>326</v>
      </c>
      <c r="UMS49" s="612" t="s">
        <v>283</v>
      </c>
      <c r="UMT49" s="612" t="s">
        <v>326</v>
      </c>
      <c r="UMU49" s="612" t="s">
        <v>283</v>
      </c>
      <c r="UMV49" s="612" t="s">
        <v>326</v>
      </c>
      <c r="UMW49" s="612" t="s">
        <v>283</v>
      </c>
      <c r="UMX49" s="612" t="s">
        <v>326</v>
      </c>
      <c r="UMY49" s="612" t="s">
        <v>283</v>
      </c>
      <c r="UMZ49" s="612" t="s">
        <v>326</v>
      </c>
      <c r="UNA49" s="612" t="s">
        <v>283</v>
      </c>
      <c r="UNB49" s="612" t="s">
        <v>326</v>
      </c>
      <c r="UNC49" s="612" t="s">
        <v>283</v>
      </c>
      <c r="UND49" s="612" t="s">
        <v>326</v>
      </c>
      <c r="UNE49" s="612" t="s">
        <v>283</v>
      </c>
      <c r="UNF49" s="612" t="s">
        <v>326</v>
      </c>
      <c r="UNG49" s="612" t="s">
        <v>283</v>
      </c>
      <c r="UNH49" s="612" t="s">
        <v>326</v>
      </c>
      <c r="UNI49" s="612" t="s">
        <v>283</v>
      </c>
      <c r="UNJ49" s="612" t="s">
        <v>326</v>
      </c>
      <c r="UNK49" s="612" t="s">
        <v>283</v>
      </c>
      <c r="UNL49" s="612" t="s">
        <v>326</v>
      </c>
      <c r="UNM49" s="612" t="s">
        <v>283</v>
      </c>
      <c r="UNN49" s="612" t="s">
        <v>326</v>
      </c>
      <c r="UNO49" s="612" t="s">
        <v>283</v>
      </c>
      <c r="UNP49" s="612" t="s">
        <v>326</v>
      </c>
      <c r="UNQ49" s="612" t="s">
        <v>283</v>
      </c>
      <c r="UNR49" s="612" t="s">
        <v>326</v>
      </c>
      <c r="UNS49" s="612" t="s">
        <v>283</v>
      </c>
      <c r="UNT49" s="612" t="s">
        <v>326</v>
      </c>
      <c r="UNU49" s="612" t="s">
        <v>283</v>
      </c>
      <c r="UNV49" s="612" t="s">
        <v>326</v>
      </c>
      <c r="UNW49" s="612" t="s">
        <v>283</v>
      </c>
      <c r="UNX49" s="612" t="s">
        <v>326</v>
      </c>
      <c r="UNY49" s="612" t="s">
        <v>283</v>
      </c>
      <c r="UNZ49" s="612" t="s">
        <v>326</v>
      </c>
      <c r="UOA49" s="612" t="s">
        <v>283</v>
      </c>
      <c r="UOB49" s="612" t="s">
        <v>326</v>
      </c>
      <c r="UOC49" s="612" t="s">
        <v>283</v>
      </c>
      <c r="UOD49" s="612" t="s">
        <v>326</v>
      </c>
      <c r="UOE49" s="612" t="s">
        <v>283</v>
      </c>
      <c r="UOF49" s="612" t="s">
        <v>326</v>
      </c>
      <c r="UOG49" s="612" t="s">
        <v>283</v>
      </c>
      <c r="UOH49" s="612" t="s">
        <v>326</v>
      </c>
      <c r="UOI49" s="612" t="s">
        <v>283</v>
      </c>
      <c r="UOJ49" s="612" t="s">
        <v>326</v>
      </c>
      <c r="UOK49" s="612" t="s">
        <v>283</v>
      </c>
      <c r="UOL49" s="612" t="s">
        <v>326</v>
      </c>
      <c r="UOM49" s="612" t="s">
        <v>283</v>
      </c>
      <c r="UON49" s="612" t="s">
        <v>326</v>
      </c>
      <c r="UOO49" s="612" t="s">
        <v>283</v>
      </c>
      <c r="UOP49" s="612" t="s">
        <v>326</v>
      </c>
      <c r="UOQ49" s="612" t="s">
        <v>283</v>
      </c>
      <c r="UOR49" s="612" t="s">
        <v>326</v>
      </c>
      <c r="UOS49" s="612" t="s">
        <v>283</v>
      </c>
      <c r="UOT49" s="612" t="s">
        <v>326</v>
      </c>
      <c r="UOU49" s="612" t="s">
        <v>283</v>
      </c>
      <c r="UOV49" s="612" t="s">
        <v>326</v>
      </c>
      <c r="UOW49" s="612" t="s">
        <v>283</v>
      </c>
      <c r="UOX49" s="612" t="s">
        <v>326</v>
      </c>
      <c r="UOY49" s="612" t="s">
        <v>283</v>
      </c>
      <c r="UOZ49" s="612" t="s">
        <v>326</v>
      </c>
      <c r="UPA49" s="612" t="s">
        <v>283</v>
      </c>
      <c r="UPB49" s="612" t="s">
        <v>326</v>
      </c>
      <c r="UPC49" s="612" t="s">
        <v>283</v>
      </c>
      <c r="UPD49" s="612" t="s">
        <v>326</v>
      </c>
      <c r="UPE49" s="612" t="s">
        <v>283</v>
      </c>
      <c r="UPF49" s="612" t="s">
        <v>326</v>
      </c>
      <c r="UPG49" s="612" t="s">
        <v>283</v>
      </c>
      <c r="UPH49" s="612" t="s">
        <v>326</v>
      </c>
      <c r="UPI49" s="612" t="s">
        <v>283</v>
      </c>
      <c r="UPJ49" s="612" t="s">
        <v>326</v>
      </c>
      <c r="UPK49" s="612" t="s">
        <v>283</v>
      </c>
      <c r="UPL49" s="612" t="s">
        <v>326</v>
      </c>
      <c r="UPM49" s="612" t="s">
        <v>283</v>
      </c>
      <c r="UPN49" s="612" t="s">
        <v>326</v>
      </c>
      <c r="UPO49" s="612" t="s">
        <v>283</v>
      </c>
      <c r="UPP49" s="612" t="s">
        <v>326</v>
      </c>
      <c r="UPQ49" s="612" t="s">
        <v>283</v>
      </c>
      <c r="UPR49" s="612" t="s">
        <v>326</v>
      </c>
      <c r="UPS49" s="612" t="s">
        <v>283</v>
      </c>
      <c r="UPT49" s="612" t="s">
        <v>326</v>
      </c>
      <c r="UPU49" s="612" t="s">
        <v>283</v>
      </c>
      <c r="UPV49" s="612" t="s">
        <v>326</v>
      </c>
      <c r="UPW49" s="612" t="s">
        <v>283</v>
      </c>
      <c r="UPX49" s="612" t="s">
        <v>326</v>
      </c>
      <c r="UPY49" s="612" t="s">
        <v>283</v>
      </c>
      <c r="UPZ49" s="612" t="s">
        <v>326</v>
      </c>
      <c r="UQA49" s="612" t="s">
        <v>283</v>
      </c>
      <c r="UQB49" s="612" t="s">
        <v>326</v>
      </c>
      <c r="UQC49" s="612" t="s">
        <v>283</v>
      </c>
      <c r="UQD49" s="612" t="s">
        <v>326</v>
      </c>
      <c r="UQE49" s="612" t="s">
        <v>283</v>
      </c>
      <c r="UQF49" s="612" t="s">
        <v>326</v>
      </c>
      <c r="UQG49" s="612" t="s">
        <v>283</v>
      </c>
      <c r="UQH49" s="612" t="s">
        <v>326</v>
      </c>
      <c r="UQI49" s="612" t="s">
        <v>283</v>
      </c>
      <c r="UQJ49" s="612" t="s">
        <v>326</v>
      </c>
      <c r="UQK49" s="612" t="s">
        <v>283</v>
      </c>
      <c r="UQL49" s="612" t="s">
        <v>326</v>
      </c>
      <c r="UQM49" s="612" t="s">
        <v>283</v>
      </c>
      <c r="UQN49" s="612" t="s">
        <v>326</v>
      </c>
      <c r="UQO49" s="612" t="s">
        <v>283</v>
      </c>
      <c r="UQP49" s="612" t="s">
        <v>326</v>
      </c>
      <c r="UQQ49" s="612" t="s">
        <v>283</v>
      </c>
      <c r="UQR49" s="612" t="s">
        <v>326</v>
      </c>
      <c r="UQS49" s="612" t="s">
        <v>283</v>
      </c>
      <c r="UQT49" s="612" t="s">
        <v>326</v>
      </c>
      <c r="UQU49" s="612" t="s">
        <v>283</v>
      </c>
      <c r="UQV49" s="612" t="s">
        <v>326</v>
      </c>
      <c r="UQW49" s="612" t="s">
        <v>283</v>
      </c>
      <c r="UQX49" s="612" t="s">
        <v>326</v>
      </c>
      <c r="UQY49" s="612" t="s">
        <v>283</v>
      </c>
      <c r="UQZ49" s="612" t="s">
        <v>326</v>
      </c>
      <c r="URA49" s="612" t="s">
        <v>283</v>
      </c>
      <c r="URB49" s="612" t="s">
        <v>326</v>
      </c>
      <c r="URC49" s="612" t="s">
        <v>283</v>
      </c>
      <c r="URD49" s="612" t="s">
        <v>326</v>
      </c>
      <c r="URE49" s="612" t="s">
        <v>283</v>
      </c>
      <c r="URF49" s="612" t="s">
        <v>326</v>
      </c>
      <c r="URG49" s="612" t="s">
        <v>283</v>
      </c>
      <c r="URH49" s="612" t="s">
        <v>326</v>
      </c>
      <c r="URI49" s="612" t="s">
        <v>283</v>
      </c>
      <c r="URJ49" s="612" t="s">
        <v>326</v>
      </c>
      <c r="URK49" s="612" t="s">
        <v>283</v>
      </c>
      <c r="URL49" s="612" t="s">
        <v>326</v>
      </c>
      <c r="URM49" s="612" t="s">
        <v>283</v>
      </c>
      <c r="URN49" s="612" t="s">
        <v>326</v>
      </c>
      <c r="URO49" s="612" t="s">
        <v>283</v>
      </c>
      <c r="URP49" s="612" t="s">
        <v>326</v>
      </c>
      <c r="URQ49" s="612" t="s">
        <v>283</v>
      </c>
      <c r="URR49" s="612" t="s">
        <v>326</v>
      </c>
      <c r="URS49" s="612" t="s">
        <v>283</v>
      </c>
      <c r="URT49" s="612" t="s">
        <v>326</v>
      </c>
      <c r="URU49" s="612" t="s">
        <v>283</v>
      </c>
      <c r="URV49" s="612" t="s">
        <v>326</v>
      </c>
      <c r="URW49" s="612" t="s">
        <v>283</v>
      </c>
      <c r="URX49" s="612" t="s">
        <v>326</v>
      </c>
      <c r="URY49" s="612" t="s">
        <v>283</v>
      </c>
      <c r="URZ49" s="612" t="s">
        <v>326</v>
      </c>
      <c r="USA49" s="612" t="s">
        <v>283</v>
      </c>
      <c r="USB49" s="612" t="s">
        <v>326</v>
      </c>
      <c r="USC49" s="612" t="s">
        <v>283</v>
      </c>
      <c r="USD49" s="612" t="s">
        <v>326</v>
      </c>
      <c r="USE49" s="612" t="s">
        <v>283</v>
      </c>
      <c r="USF49" s="612" t="s">
        <v>326</v>
      </c>
      <c r="USG49" s="612" t="s">
        <v>283</v>
      </c>
      <c r="USH49" s="612" t="s">
        <v>326</v>
      </c>
      <c r="USI49" s="612" t="s">
        <v>283</v>
      </c>
      <c r="USJ49" s="612" t="s">
        <v>326</v>
      </c>
      <c r="USK49" s="612" t="s">
        <v>283</v>
      </c>
      <c r="USL49" s="612" t="s">
        <v>326</v>
      </c>
      <c r="USM49" s="612" t="s">
        <v>283</v>
      </c>
      <c r="USN49" s="612" t="s">
        <v>326</v>
      </c>
      <c r="USO49" s="612" t="s">
        <v>283</v>
      </c>
      <c r="USP49" s="612" t="s">
        <v>326</v>
      </c>
      <c r="USQ49" s="612" t="s">
        <v>283</v>
      </c>
      <c r="USR49" s="612" t="s">
        <v>326</v>
      </c>
      <c r="USS49" s="612" t="s">
        <v>283</v>
      </c>
      <c r="UST49" s="612" t="s">
        <v>326</v>
      </c>
      <c r="USU49" s="612" t="s">
        <v>283</v>
      </c>
      <c r="USV49" s="612" t="s">
        <v>326</v>
      </c>
      <c r="USW49" s="612" t="s">
        <v>283</v>
      </c>
      <c r="USX49" s="612" t="s">
        <v>326</v>
      </c>
      <c r="USY49" s="612" t="s">
        <v>283</v>
      </c>
      <c r="USZ49" s="612" t="s">
        <v>326</v>
      </c>
      <c r="UTA49" s="612" t="s">
        <v>283</v>
      </c>
      <c r="UTB49" s="612" t="s">
        <v>326</v>
      </c>
      <c r="UTC49" s="612" t="s">
        <v>283</v>
      </c>
      <c r="UTD49" s="612" t="s">
        <v>326</v>
      </c>
      <c r="UTE49" s="612" t="s">
        <v>283</v>
      </c>
      <c r="UTF49" s="612" t="s">
        <v>326</v>
      </c>
      <c r="UTG49" s="612" t="s">
        <v>283</v>
      </c>
      <c r="UTH49" s="612" t="s">
        <v>326</v>
      </c>
      <c r="UTI49" s="612" t="s">
        <v>283</v>
      </c>
      <c r="UTJ49" s="612" t="s">
        <v>326</v>
      </c>
      <c r="UTK49" s="612" t="s">
        <v>283</v>
      </c>
      <c r="UTL49" s="612" t="s">
        <v>326</v>
      </c>
      <c r="UTM49" s="612" t="s">
        <v>283</v>
      </c>
      <c r="UTN49" s="612" t="s">
        <v>326</v>
      </c>
      <c r="UTO49" s="612" t="s">
        <v>283</v>
      </c>
      <c r="UTP49" s="612" t="s">
        <v>326</v>
      </c>
      <c r="UTQ49" s="612" t="s">
        <v>283</v>
      </c>
      <c r="UTR49" s="612" t="s">
        <v>326</v>
      </c>
      <c r="UTS49" s="612" t="s">
        <v>283</v>
      </c>
      <c r="UTT49" s="612" t="s">
        <v>326</v>
      </c>
      <c r="UTU49" s="612" t="s">
        <v>283</v>
      </c>
      <c r="UTV49" s="612" t="s">
        <v>326</v>
      </c>
      <c r="UTW49" s="612" t="s">
        <v>283</v>
      </c>
      <c r="UTX49" s="612" t="s">
        <v>326</v>
      </c>
      <c r="UTY49" s="612" t="s">
        <v>283</v>
      </c>
      <c r="UTZ49" s="612" t="s">
        <v>326</v>
      </c>
      <c r="UUA49" s="612" t="s">
        <v>283</v>
      </c>
      <c r="UUB49" s="612" t="s">
        <v>326</v>
      </c>
      <c r="UUC49" s="612" t="s">
        <v>283</v>
      </c>
      <c r="UUD49" s="612" t="s">
        <v>326</v>
      </c>
      <c r="UUE49" s="612" t="s">
        <v>283</v>
      </c>
      <c r="UUF49" s="612" t="s">
        <v>326</v>
      </c>
      <c r="UUG49" s="612" t="s">
        <v>283</v>
      </c>
      <c r="UUH49" s="612" t="s">
        <v>326</v>
      </c>
      <c r="UUI49" s="612" t="s">
        <v>283</v>
      </c>
      <c r="UUJ49" s="612" t="s">
        <v>326</v>
      </c>
      <c r="UUK49" s="612" t="s">
        <v>283</v>
      </c>
      <c r="UUL49" s="612" t="s">
        <v>326</v>
      </c>
      <c r="UUM49" s="612" t="s">
        <v>283</v>
      </c>
      <c r="UUN49" s="612" t="s">
        <v>326</v>
      </c>
      <c r="UUO49" s="612" t="s">
        <v>283</v>
      </c>
      <c r="UUP49" s="612" t="s">
        <v>326</v>
      </c>
      <c r="UUQ49" s="612" t="s">
        <v>283</v>
      </c>
      <c r="UUR49" s="612" t="s">
        <v>326</v>
      </c>
      <c r="UUS49" s="612" t="s">
        <v>283</v>
      </c>
      <c r="UUT49" s="612" t="s">
        <v>326</v>
      </c>
      <c r="UUU49" s="612" t="s">
        <v>283</v>
      </c>
      <c r="UUV49" s="612" t="s">
        <v>326</v>
      </c>
      <c r="UUW49" s="612" t="s">
        <v>283</v>
      </c>
      <c r="UUX49" s="612" t="s">
        <v>326</v>
      </c>
      <c r="UUY49" s="612" t="s">
        <v>283</v>
      </c>
      <c r="UUZ49" s="612" t="s">
        <v>326</v>
      </c>
      <c r="UVA49" s="612" t="s">
        <v>283</v>
      </c>
      <c r="UVB49" s="612" t="s">
        <v>326</v>
      </c>
      <c r="UVC49" s="612" t="s">
        <v>283</v>
      </c>
      <c r="UVD49" s="612" t="s">
        <v>326</v>
      </c>
      <c r="UVE49" s="612" t="s">
        <v>283</v>
      </c>
      <c r="UVF49" s="612" t="s">
        <v>326</v>
      </c>
      <c r="UVG49" s="612" t="s">
        <v>283</v>
      </c>
      <c r="UVH49" s="612" t="s">
        <v>326</v>
      </c>
      <c r="UVI49" s="612" t="s">
        <v>283</v>
      </c>
      <c r="UVJ49" s="612" t="s">
        <v>326</v>
      </c>
      <c r="UVK49" s="612" t="s">
        <v>283</v>
      </c>
      <c r="UVL49" s="612" t="s">
        <v>326</v>
      </c>
      <c r="UVM49" s="612" t="s">
        <v>283</v>
      </c>
      <c r="UVN49" s="612" t="s">
        <v>326</v>
      </c>
      <c r="UVO49" s="612" t="s">
        <v>283</v>
      </c>
      <c r="UVP49" s="612" t="s">
        <v>326</v>
      </c>
      <c r="UVQ49" s="612" t="s">
        <v>283</v>
      </c>
      <c r="UVR49" s="612" t="s">
        <v>326</v>
      </c>
      <c r="UVS49" s="612" t="s">
        <v>283</v>
      </c>
      <c r="UVT49" s="612" t="s">
        <v>326</v>
      </c>
      <c r="UVU49" s="612" t="s">
        <v>283</v>
      </c>
      <c r="UVV49" s="612" t="s">
        <v>326</v>
      </c>
      <c r="UVW49" s="612" t="s">
        <v>283</v>
      </c>
      <c r="UVX49" s="612" t="s">
        <v>326</v>
      </c>
      <c r="UVY49" s="612" t="s">
        <v>283</v>
      </c>
      <c r="UVZ49" s="612" t="s">
        <v>326</v>
      </c>
      <c r="UWA49" s="612" t="s">
        <v>283</v>
      </c>
      <c r="UWB49" s="612" t="s">
        <v>326</v>
      </c>
      <c r="UWC49" s="612" t="s">
        <v>283</v>
      </c>
      <c r="UWD49" s="612" t="s">
        <v>326</v>
      </c>
      <c r="UWE49" s="612" t="s">
        <v>283</v>
      </c>
      <c r="UWF49" s="612" t="s">
        <v>326</v>
      </c>
      <c r="UWG49" s="612" t="s">
        <v>283</v>
      </c>
      <c r="UWH49" s="612" t="s">
        <v>326</v>
      </c>
      <c r="UWI49" s="612" t="s">
        <v>283</v>
      </c>
      <c r="UWJ49" s="612" t="s">
        <v>326</v>
      </c>
      <c r="UWK49" s="612" t="s">
        <v>283</v>
      </c>
      <c r="UWL49" s="612" t="s">
        <v>326</v>
      </c>
      <c r="UWM49" s="612" t="s">
        <v>283</v>
      </c>
      <c r="UWN49" s="612" t="s">
        <v>326</v>
      </c>
      <c r="UWO49" s="612" t="s">
        <v>283</v>
      </c>
      <c r="UWP49" s="612" t="s">
        <v>326</v>
      </c>
      <c r="UWQ49" s="612" t="s">
        <v>283</v>
      </c>
      <c r="UWR49" s="612" t="s">
        <v>326</v>
      </c>
      <c r="UWS49" s="612" t="s">
        <v>283</v>
      </c>
      <c r="UWT49" s="612" t="s">
        <v>326</v>
      </c>
      <c r="UWU49" s="612" t="s">
        <v>283</v>
      </c>
      <c r="UWV49" s="612" t="s">
        <v>326</v>
      </c>
      <c r="UWW49" s="612" t="s">
        <v>283</v>
      </c>
      <c r="UWX49" s="612" t="s">
        <v>326</v>
      </c>
      <c r="UWY49" s="612" t="s">
        <v>283</v>
      </c>
      <c r="UWZ49" s="612" t="s">
        <v>326</v>
      </c>
      <c r="UXA49" s="612" t="s">
        <v>283</v>
      </c>
      <c r="UXB49" s="612" t="s">
        <v>326</v>
      </c>
      <c r="UXC49" s="612" t="s">
        <v>283</v>
      </c>
      <c r="UXD49" s="612" t="s">
        <v>326</v>
      </c>
      <c r="UXE49" s="612" t="s">
        <v>283</v>
      </c>
      <c r="UXF49" s="612" t="s">
        <v>326</v>
      </c>
      <c r="UXG49" s="612" t="s">
        <v>283</v>
      </c>
      <c r="UXH49" s="612" t="s">
        <v>326</v>
      </c>
      <c r="UXI49" s="612" t="s">
        <v>283</v>
      </c>
      <c r="UXJ49" s="612" t="s">
        <v>326</v>
      </c>
      <c r="UXK49" s="612" t="s">
        <v>283</v>
      </c>
      <c r="UXL49" s="612" t="s">
        <v>326</v>
      </c>
      <c r="UXM49" s="612" t="s">
        <v>283</v>
      </c>
      <c r="UXN49" s="612" t="s">
        <v>326</v>
      </c>
      <c r="UXO49" s="612" t="s">
        <v>283</v>
      </c>
      <c r="UXP49" s="612" t="s">
        <v>326</v>
      </c>
      <c r="UXQ49" s="612" t="s">
        <v>283</v>
      </c>
      <c r="UXR49" s="612" t="s">
        <v>326</v>
      </c>
      <c r="UXS49" s="612" t="s">
        <v>283</v>
      </c>
      <c r="UXT49" s="612" t="s">
        <v>326</v>
      </c>
      <c r="UXU49" s="612" t="s">
        <v>283</v>
      </c>
      <c r="UXV49" s="612" t="s">
        <v>326</v>
      </c>
      <c r="UXW49" s="612" t="s">
        <v>283</v>
      </c>
      <c r="UXX49" s="612" t="s">
        <v>326</v>
      </c>
      <c r="UXY49" s="612" t="s">
        <v>283</v>
      </c>
      <c r="UXZ49" s="612" t="s">
        <v>326</v>
      </c>
      <c r="UYA49" s="612" t="s">
        <v>283</v>
      </c>
      <c r="UYB49" s="612" t="s">
        <v>326</v>
      </c>
      <c r="UYC49" s="612" t="s">
        <v>283</v>
      </c>
      <c r="UYD49" s="612" t="s">
        <v>326</v>
      </c>
      <c r="UYE49" s="612" t="s">
        <v>283</v>
      </c>
      <c r="UYF49" s="612" t="s">
        <v>326</v>
      </c>
      <c r="UYG49" s="612" t="s">
        <v>283</v>
      </c>
      <c r="UYH49" s="612" t="s">
        <v>326</v>
      </c>
      <c r="UYI49" s="612" t="s">
        <v>283</v>
      </c>
      <c r="UYJ49" s="612" t="s">
        <v>326</v>
      </c>
      <c r="UYK49" s="612" t="s">
        <v>283</v>
      </c>
      <c r="UYL49" s="612" t="s">
        <v>326</v>
      </c>
      <c r="UYM49" s="612" t="s">
        <v>283</v>
      </c>
      <c r="UYN49" s="612" t="s">
        <v>326</v>
      </c>
      <c r="UYO49" s="612" t="s">
        <v>283</v>
      </c>
      <c r="UYP49" s="612" t="s">
        <v>326</v>
      </c>
      <c r="UYQ49" s="612" t="s">
        <v>283</v>
      </c>
      <c r="UYR49" s="612" t="s">
        <v>326</v>
      </c>
      <c r="UYS49" s="612" t="s">
        <v>283</v>
      </c>
      <c r="UYT49" s="612" t="s">
        <v>326</v>
      </c>
      <c r="UYU49" s="612" t="s">
        <v>283</v>
      </c>
      <c r="UYV49" s="612" t="s">
        <v>326</v>
      </c>
      <c r="UYW49" s="612" t="s">
        <v>283</v>
      </c>
      <c r="UYX49" s="612" t="s">
        <v>326</v>
      </c>
      <c r="UYY49" s="612" t="s">
        <v>283</v>
      </c>
      <c r="UYZ49" s="612" t="s">
        <v>326</v>
      </c>
      <c r="UZA49" s="612" t="s">
        <v>283</v>
      </c>
      <c r="UZB49" s="612" t="s">
        <v>326</v>
      </c>
      <c r="UZC49" s="612" t="s">
        <v>283</v>
      </c>
      <c r="UZD49" s="612" t="s">
        <v>326</v>
      </c>
      <c r="UZE49" s="612" t="s">
        <v>283</v>
      </c>
      <c r="UZF49" s="612" t="s">
        <v>326</v>
      </c>
      <c r="UZG49" s="612" t="s">
        <v>283</v>
      </c>
      <c r="UZH49" s="612" t="s">
        <v>326</v>
      </c>
      <c r="UZI49" s="612" t="s">
        <v>283</v>
      </c>
      <c r="UZJ49" s="612" t="s">
        <v>326</v>
      </c>
      <c r="UZK49" s="612" t="s">
        <v>283</v>
      </c>
      <c r="UZL49" s="612" t="s">
        <v>326</v>
      </c>
      <c r="UZM49" s="612" t="s">
        <v>283</v>
      </c>
      <c r="UZN49" s="612" t="s">
        <v>326</v>
      </c>
      <c r="UZO49" s="612" t="s">
        <v>283</v>
      </c>
      <c r="UZP49" s="612" t="s">
        <v>326</v>
      </c>
      <c r="UZQ49" s="612" t="s">
        <v>283</v>
      </c>
      <c r="UZR49" s="612" t="s">
        <v>326</v>
      </c>
      <c r="UZS49" s="612" t="s">
        <v>283</v>
      </c>
      <c r="UZT49" s="612" t="s">
        <v>326</v>
      </c>
      <c r="UZU49" s="612" t="s">
        <v>283</v>
      </c>
      <c r="UZV49" s="612" t="s">
        <v>326</v>
      </c>
      <c r="UZW49" s="612" t="s">
        <v>283</v>
      </c>
      <c r="UZX49" s="612" t="s">
        <v>326</v>
      </c>
      <c r="UZY49" s="612" t="s">
        <v>283</v>
      </c>
      <c r="UZZ49" s="612" t="s">
        <v>326</v>
      </c>
      <c r="VAA49" s="612" t="s">
        <v>283</v>
      </c>
      <c r="VAB49" s="612" t="s">
        <v>326</v>
      </c>
      <c r="VAC49" s="612" t="s">
        <v>283</v>
      </c>
      <c r="VAD49" s="612" t="s">
        <v>326</v>
      </c>
      <c r="VAE49" s="612" t="s">
        <v>283</v>
      </c>
      <c r="VAF49" s="612" t="s">
        <v>326</v>
      </c>
      <c r="VAG49" s="612" t="s">
        <v>283</v>
      </c>
      <c r="VAH49" s="612" t="s">
        <v>326</v>
      </c>
      <c r="VAI49" s="612" t="s">
        <v>283</v>
      </c>
      <c r="VAJ49" s="612" t="s">
        <v>326</v>
      </c>
      <c r="VAK49" s="612" t="s">
        <v>283</v>
      </c>
      <c r="VAL49" s="612" t="s">
        <v>326</v>
      </c>
      <c r="VAM49" s="612" t="s">
        <v>283</v>
      </c>
      <c r="VAN49" s="612" t="s">
        <v>326</v>
      </c>
      <c r="VAO49" s="612" t="s">
        <v>283</v>
      </c>
      <c r="VAP49" s="612" t="s">
        <v>326</v>
      </c>
      <c r="VAQ49" s="612" t="s">
        <v>283</v>
      </c>
      <c r="VAR49" s="612" t="s">
        <v>326</v>
      </c>
      <c r="VAS49" s="612" t="s">
        <v>283</v>
      </c>
      <c r="VAT49" s="612" t="s">
        <v>326</v>
      </c>
      <c r="VAU49" s="612" t="s">
        <v>283</v>
      </c>
      <c r="VAV49" s="612" t="s">
        <v>326</v>
      </c>
      <c r="VAW49" s="612" t="s">
        <v>283</v>
      </c>
      <c r="VAX49" s="612" t="s">
        <v>326</v>
      </c>
      <c r="VAY49" s="612" t="s">
        <v>283</v>
      </c>
      <c r="VAZ49" s="612" t="s">
        <v>326</v>
      </c>
      <c r="VBA49" s="612" t="s">
        <v>283</v>
      </c>
      <c r="VBB49" s="612" t="s">
        <v>326</v>
      </c>
      <c r="VBC49" s="612" t="s">
        <v>283</v>
      </c>
      <c r="VBD49" s="612" t="s">
        <v>326</v>
      </c>
      <c r="VBE49" s="612" t="s">
        <v>283</v>
      </c>
      <c r="VBF49" s="612" t="s">
        <v>326</v>
      </c>
      <c r="VBG49" s="612" t="s">
        <v>283</v>
      </c>
      <c r="VBH49" s="612" t="s">
        <v>326</v>
      </c>
      <c r="VBI49" s="612" t="s">
        <v>283</v>
      </c>
      <c r="VBJ49" s="612" t="s">
        <v>326</v>
      </c>
      <c r="VBK49" s="612" t="s">
        <v>283</v>
      </c>
      <c r="VBL49" s="612" t="s">
        <v>326</v>
      </c>
      <c r="VBM49" s="612" t="s">
        <v>283</v>
      </c>
      <c r="VBN49" s="612" t="s">
        <v>326</v>
      </c>
      <c r="VBO49" s="612" t="s">
        <v>283</v>
      </c>
      <c r="VBP49" s="612" t="s">
        <v>326</v>
      </c>
      <c r="VBQ49" s="612" t="s">
        <v>283</v>
      </c>
      <c r="VBR49" s="612" t="s">
        <v>326</v>
      </c>
      <c r="VBS49" s="612" t="s">
        <v>283</v>
      </c>
      <c r="VBT49" s="612" t="s">
        <v>326</v>
      </c>
      <c r="VBU49" s="612" t="s">
        <v>283</v>
      </c>
      <c r="VBV49" s="612" t="s">
        <v>326</v>
      </c>
      <c r="VBW49" s="612" t="s">
        <v>283</v>
      </c>
      <c r="VBX49" s="612" t="s">
        <v>326</v>
      </c>
      <c r="VBY49" s="612" t="s">
        <v>283</v>
      </c>
      <c r="VBZ49" s="612" t="s">
        <v>326</v>
      </c>
      <c r="VCA49" s="612" t="s">
        <v>283</v>
      </c>
      <c r="VCB49" s="612" t="s">
        <v>326</v>
      </c>
      <c r="VCC49" s="612" t="s">
        <v>283</v>
      </c>
      <c r="VCD49" s="612" t="s">
        <v>326</v>
      </c>
      <c r="VCE49" s="612" t="s">
        <v>283</v>
      </c>
      <c r="VCF49" s="612" t="s">
        <v>326</v>
      </c>
      <c r="VCG49" s="612" t="s">
        <v>283</v>
      </c>
      <c r="VCH49" s="612" t="s">
        <v>326</v>
      </c>
      <c r="VCI49" s="612" t="s">
        <v>283</v>
      </c>
      <c r="VCJ49" s="612" t="s">
        <v>326</v>
      </c>
      <c r="VCK49" s="612" t="s">
        <v>283</v>
      </c>
      <c r="VCL49" s="612" t="s">
        <v>326</v>
      </c>
      <c r="VCM49" s="612" t="s">
        <v>283</v>
      </c>
      <c r="VCN49" s="612" t="s">
        <v>326</v>
      </c>
      <c r="VCO49" s="612" t="s">
        <v>283</v>
      </c>
      <c r="VCP49" s="612" t="s">
        <v>326</v>
      </c>
      <c r="VCQ49" s="612" t="s">
        <v>283</v>
      </c>
      <c r="VCR49" s="612" t="s">
        <v>326</v>
      </c>
      <c r="VCS49" s="612" t="s">
        <v>283</v>
      </c>
      <c r="VCT49" s="612" t="s">
        <v>326</v>
      </c>
      <c r="VCU49" s="612" t="s">
        <v>283</v>
      </c>
      <c r="VCV49" s="612" t="s">
        <v>326</v>
      </c>
      <c r="VCW49" s="612" t="s">
        <v>283</v>
      </c>
      <c r="VCX49" s="612" t="s">
        <v>326</v>
      </c>
      <c r="VCY49" s="612" t="s">
        <v>283</v>
      </c>
      <c r="VCZ49" s="612" t="s">
        <v>326</v>
      </c>
      <c r="VDA49" s="612" t="s">
        <v>283</v>
      </c>
      <c r="VDB49" s="612" t="s">
        <v>326</v>
      </c>
      <c r="VDC49" s="612" t="s">
        <v>283</v>
      </c>
      <c r="VDD49" s="612" t="s">
        <v>326</v>
      </c>
      <c r="VDE49" s="612" t="s">
        <v>283</v>
      </c>
      <c r="VDF49" s="612" t="s">
        <v>326</v>
      </c>
      <c r="VDG49" s="612" t="s">
        <v>283</v>
      </c>
      <c r="VDH49" s="612" t="s">
        <v>326</v>
      </c>
      <c r="VDI49" s="612" t="s">
        <v>283</v>
      </c>
      <c r="VDJ49" s="612" t="s">
        <v>326</v>
      </c>
      <c r="VDK49" s="612" t="s">
        <v>283</v>
      </c>
      <c r="VDL49" s="612" t="s">
        <v>326</v>
      </c>
      <c r="VDM49" s="612" t="s">
        <v>283</v>
      </c>
      <c r="VDN49" s="612" t="s">
        <v>326</v>
      </c>
      <c r="VDO49" s="612" t="s">
        <v>283</v>
      </c>
      <c r="VDP49" s="612" t="s">
        <v>326</v>
      </c>
      <c r="VDQ49" s="612" t="s">
        <v>283</v>
      </c>
      <c r="VDR49" s="612" t="s">
        <v>326</v>
      </c>
      <c r="VDS49" s="612" t="s">
        <v>283</v>
      </c>
      <c r="VDT49" s="612" t="s">
        <v>326</v>
      </c>
      <c r="VDU49" s="612" t="s">
        <v>283</v>
      </c>
      <c r="VDV49" s="612" t="s">
        <v>326</v>
      </c>
      <c r="VDW49" s="612" t="s">
        <v>283</v>
      </c>
      <c r="VDX49" s="612" t="s">
        <v>326</v>
      </c>
      <c r="VDY49" s="612" t="s">
        <v>283</v>
      </c>
      <c r="VDZ49" s="612" t="s">
        <v>326</v>
      </c>
      <c r="VEA49" s="612" t="s">
        <v>283</v>
      </c>
      <c r="VEB49" s="612" t="s">
        <v>326</v>
      </c>
      <c r="VEC49" s="612" t="s">
        <v>283</v>
      </c>
      <c r="VED49" s="612" t="s">
        <v>326</v>
      </c>
      <c r="VEE49" s="612" t="s">
        <v>283</v>
      </c>
      <c r="VEF49" s="612" t="s">
        <v>326</v>
      </c>
      <c r="VEG49" s="612" t="s">
        <v>283</v>
      </c>
      <c r="VEH49" s="612" t="s">
        <v>326</v>
      </c>
      <c r="VEI49" s="612" t="s">
        <v>283</v>
      </c>
      <c r="VEJ49" s="612" t="s">
        <v>326</v>
      </c>
      <c r="VEK49" s="612" t="s">
        <v>283</v>
      </c>
      <c r="VEL49" s="612" t="s">
        <v>326</v>
      </c>
      <c r="VEM49" s="612" t="s">
        <v>283</v>
      </c>
      <c r="VEN49" s="612" t="s">
        <v>326</v>
      </c>
      <c r="VEO49" s="612" t="s">
        <v>283</v>
      </c>
      <c r="VEP49" s="612" t="s">
        <v>326</v>
      </c>
      <c r="VEQ49" s="612" t="s">
        <v>283</v>
      </c>
      <c r="VER49" s="612" t="s">
        <v>326</v>
      </c>
      <c r="VES49" s="612" t="s">
        <v>283</v>
      </c>
      <c r="VET49" s="612" t="s">
        <v>326</v>
      </c>
      <c r="VEU49" s="612" t="s">
        <v>283</v>
      </c>
      <c r="VEV49" s="612" t="s">
        <v>326</v>
      </c>
      <c r="VEW49" s="612" t="s">
        <v>283</v>
      </c>
      <c r="VEX49" s="612" t="s">
        <v>326</v>
      </c>
      <c r="VEY49" s="612" t="s">
        <v>283</v>
      </c>
      <c r="VEZ49" s="612" t="s">
        <v>326</v>
      </c>
      <c r="VFA49" s="612" t="s">
        <v>283</v>
      </c>
      <c r="VFB49" s="612" t="s">
        <v>326</v>
      </c>
      <c r="VFC49" s="612" t="s">
        <v>283</v>
      </c>
      <c r="VFD49" s="612" t="s">
        <v>326</v>
      </c>
      <c r="VFE49" s="612" t="s">
        <v>283</v>
      </c>
      <c r="VFF49" s="612" t="s">
        <v>326</v>
      </c>
      <c r="VFG49" s="612" t="s">
        <v>283</v>
      </c>
      <c r="VFH49" s="612" t="s">
        <v>326</v>
      </c>
      <c r="VFI49" s="612" t="s">
        <v>283</v>
      </c>
      <c r="VFJ49" s="612" t="s">
        <v>326</v>
      </c>
      <c r="VFK49" s="612" t="s">
        <v>283</v>
      </c>
      <c r="VFL49" s="612" t="s">
        <v>326</v>
      </c>
      <c r="VFM49" s="612" t="s">
        <v>283</v>
      </c>
      <c r="VFN49" s="612" t="s">
        <v>326</v>
      </c>
      <c r="VFO49" s="612" t="s">
        <v>283</v>
      </c>
      <c r="VFP49" s="612" t="s">
        <v>326</v>
      </c>
      <c r="VFQ49" s="612" t="s">
        <v>283</v>
      </c>
      <c r="VFR49" s="612" t="s">
        <v>326</v>
      </c>
      <c r="VFS49" s="612" t="s">
        <v>283</v>
      </c>
      <c r="VFT49" s="612" t="s">
        <v>326</v>
      </c>
      <c r="VFU49" s="612" t="s">
        <v>283</v>
      </c>
      <c r="VFV49" s="612" t="s">
        <v>326</v>
      </c>
      <c r="VFW49" s="612" t="s">
        <v>283</v>
      </c>
      <c r="VFX49" s="612" t="s">
        <v>326</v>
      </c>
      <c r="VFY49" s="612" t="s">
        <v>283</v>
      </c>
      <c r="VFZ49" s="612" t="s">
        <v>326</v>
      </c>
      <c r="VGA49" s="612" t="s">
        <v>283</v>
      </c>
      <c r="VGB49" s="612" t="s">
        <v>326</v>
      </c>
      <c r="VGC49" s="612" t="s">
        <v>283</v>
      </c>
      <c r="VGD49" s="612" t="s">
        <v>326</v>
      </c>
      <c r="VGE49" s="612" t="s">
        <v>283</v>
      </c>
      <c r="VGF49" s="612" t="s">
        <v>326</v>
      </c>
      <c r="VGG49" s="612" t="s">
        <v>283</v>
      </c>
      <c r="VGH49" s="612" t="s">
        <v>326</v>
      </c>
      <c r="VGI49" s="612" t="s">
        <v>283</v>
      </c>
      <c r="VGJ49" s="612" t="s">
        <v>326</v>
      </c>
      <c r="VGK49" s="612" t="s">
        <v>283</v>
      </c>
      <c r="VGL49" s="612" t="s">
        <v>326</v>
      </c>
      <c r="VGM49" s="612" t="s">
        <v>283</v>
      </c>
      <c r="VGN49" s="612" t="s">
        <v>326</v>
      </c>
      <c r="VGO49" s="612" t="s">
        <v>283</v>
      </c>
      <c r="VGP49" s="612" t="s">
        <v>326</v>
      </c>
      <c r="VGQ49" s="612" t="s">
        <v>283</v>
      </c>
      <c r="VGR49" s="612" t="s">
        <v>326</v>
      </c>
      <c r="VGS49" s="612" t="s">
        <v>283</v>
      </c>
      <c r="VGT49" s="612" t="s">
        <v>326</v>
      </c>
      <c r="VGU49" s="612" t="s">
        <v>283</v>
      </c>
      <c r="VGV49" s="612" t="s">
        <v>326</v>
      </c>
      <c r="VGW49" s="612" t="s">
        <v>283</v>
      </c>
      <c r="VGX49" s="612" t="s">
        <v>326</v>
      </c>
      <c r="VGY49" s="612" t="s">
        <v>283</v>
      </c>
      <c r="VGZ49" s="612" t="s">
        <v>326</v>
      </c>
      <c r="VHA49" s="612" t="s">
        <v>283</v>
      </c>
      <c r="VHB49" s="612" t="s">
        <v>326</v>
      </c>
      <c r="VHC49" s="612" t="s">
        <v>283</v>
      </c>
      <c r="VHD49" s="612" t="s">
        <v>326</v>
      </c>
      <c r="VHE49" s="612" t="s">
        <v>283</v>
      </c>
      <c r="VHF49" s="612" t="s">
        <v>326</v>
      </c>
      <c r="VHG49" s="612" t="s">
        <v>283</v>
      </c>
      <c r="VHH49" s="612" t="s">
        <v>326</v>
      </c>
      <c r="VHI49" s="612" t="s">
        <v>283</v>
      </c>
      <c r="VHJ49" s="612" t="s">
        <v>326</v>
      </c>
      <c r="VHK49" s="612" t="s">
        <v>283</v>
      </c>
      <c r="VHL49" s="612" t="s">
        <v>326</v>
      </c>
      <c r="VHM49" s="612" t="s">
        <v>283</v>
      </c>
      <c r="VHN49" s="612" t="s">
        <v>326</v>
      </c>
      <c r="VHO49" s="612" t="s">
        <v>283</v>
      </c>
      <c r="VHP49" s="612" t="s">
        <v>326</v>
      </c>
      <c r="VHQ49" s="612" t="s">
        <v>283</v>
      </c>
      <c r="VHR49" s="612" t="s">
        <v>326</v>
      </c>
      <c r="VHS49" s="612" t="s">
        <v>283</v>
      </c>
      <c r="VHT49" s="612" t="s">
        <v>326</v>
      </c>
      <c r="VHU49" s="612" t="s">
        <v>283</v>
      </c>
      <c r="VHV49" s="612" t="s">
        <v>326</v>
      </c>
      <c r="VHW49" s="612" t="s">
        <v>283</v>
      </c>
      <c r="VHX49" s="612" t="s">
        <v>326</v>
      </c>
      <c r="VHY49" s="612" t="s">
        <v>283</v>
      </c>
      <c r="VHZ49" s="612" t="s">
        <v>326</v>
      </c>
      <c r="VIA49" s="612" t="s">
        <v>283</v>
      </c>
      <c r="VIB49" s="612" t="s">
        <v>326</v>
      </c>
      <c r="VIC49" s="612" t="s">
        <v>283</v>
      </c>
      <c r="VID49" s="612" t="s">
        <v>326</v>
      </c>
      <c r="VIE49" s="612" t="s">
        <v>283</v>
      </c>
      <c r="VIF49" s="612" t="s">
        <v>326</v>
      </c>
      <c r="VIG49" s="612" t="s">
        <v>283</v>
      </c>
      <c r="VIH49" s="612" t="s">
        <v>326</v>
      </c>
      <c r="VII49" s="612" t="s">
        <v>283</v>
      </c>
      <c r="VIJ49" s="612" t="s">
        <v>326</v>
      </c>
      <c r="VIK49" s="612" t="s">
        <v>283</v>
      </c>
      <c r="VIL49" s="612" t="s">
        <v>326</v>
      </c>
      <c r="VIM49" s="612" t="s">
        <v>283</v>
      </c>
      <c r="VIN49" s="612" t="s">
        <v>326</v>
      </c>
      <c r="VIO49" s="612" t="s">
        <v>283</v>
      </c>
      <c r="VIP49" s="612" t="s">
        <v>326</v>
      </c>
      <c r="VIQ49" s="612" t="s">
        <v>283</v>
      </c>
      <c r="VIR49" s="612" t="s">
        <v>326</v>
      </c>
      <c r="VIS49" s="612" t="s">
        <v>283</v>
      </c>
      <c r="VIT49" s="612" t="s">
        <v>326</v>
      </c>
      <c r="VIU49" s="612" t="s">
        <v>283</v>
      </c>
      <c r="VIV49" s="612" t="s">
        <v>326</v>
      </c>
      <c r="VIW49" s="612" t="s">
        <v>283</v>
      </c>
      <c r="VIX49" s="612" t="s">
        <v>326</v>
      </c>
      <c r="VIY49" s="612" t="s">
        <v>283</v>
      </c>
      <c r="VIZ49" s="612" t="s">
        <v>326</v>
      </c>
      <c r="VJA49" s="612" t="s">
        <v>283</v>
      </c>
      <c r="VJB49" s="612" t="s">
        <v>326</v>
      </c>
      <c r="VJC49" s="612" t="s">
        <v>283</v>
      </c>
      <c r="VJD49" s="612" t="s">
        <v>326</v>
      </c>
      <c r="VJE49" s="612" t="s">
        <v>283</v>
      </c>
      <c r="VJF49" s="612" t="s">
        <v>326</v>
      </c>
      <c r="VJG49" s="612" t="s">
        <v>283</v>
      </c>
      <c r="VJH49" s="612" t="s">
        <v>326</v>
      </c>
      <c r="VJI49" s="612" t="s">
        <v>283</v>
      </c>
      <c r="VJJ49" s="612" t="s">
        <v>326</v>
      </c>
      <c r="VJK49" s="612" t="s">
        <v>283</v>
      </c>
      <c r="VJL49" s="612" t="s">
        <v>326</v>
      </c>
      <c r="VJM49" s="612" t="s">
        <v>283</v>
      </c>
      <c r="VJN49" s="612" t="s">
        <v>326</v>
      </c>
      <c r="VJO49" s="612" t="s">
        <v>283</v>
      </c>
      <c r="VJP49" s="612" t="s">
        <v>326</v>
      </c>
      <c r="VJQ49" s="612" t="s">
        <v>283</v>
      </c>
      <c r="VJR49" s="612" t="s">
        <v>326</v>
      </c>
      <c r="VJS49" s="612" t="s">
        <v>283</v>
      </c>
      <c r="VJT49" s="612" t="s">
        <v>326</v>
      </c>
      <c r="VJU49" s="612" t="s">
        <v>283</v>
      </c>
      <c r="VJV49" s="612" t="s">
        <v>326</v>
      </c>
      <c r="VJW49" s="612" t="s">
        <v>283</v>
      </c>
      <c r="VJX49" s="612" t="s">
        <v>326</v>
      </c>
      <c r="VJY49" s="612" t="s">
        <v>283</v>
      </c>
      <c r="VJZ49" s="612" t="s">
        <v>326</v>
      </c>
      <c r="VKA49" s="612" t="s">
        <v>283</v>
      </c>
      <c r="VKB49" s="612" t="s">
        <v>326</v>
      </c>
      <c r="VKC49" s="612" t="s">
        <v>283</v>
      </c>
      <c r="VKD49" s="612" t="s">
        <v>326</v>
      </c>
      <c r="VKE49" s="612" t="s">
        <v>283</v>
      </c>
      <c r="VKF49" s="612" t="s">
        <v>326</v>
      </c>
      <c r="VKG49" s="612" t="s">
        <v>283</v>
      </c>
      <c r="VKH49" s="612" t="s">
        <v>326</v>
      </c>
      <c r="VKI49" s="612" t="s">
        <v>283</v>
      </c>
      <c r="VKJ49" s="612" t="s">
        <v>326</v>
      </c>
      <c r="VKK49" s="612" t="s">
        <v>283</v>
      </c>
      <c r="VKL49" s="612" t="s">
        <v>326</v>
      </c>
      <c r="VKM49" s="612" t="s">
        <v>283</v>
      </c>
      <c r="VKN49" s="612" t="s">
        <v>326</v>
      </c>
      <c r="VKO49" s="612" t="s">
        <v>283</v>
      </c>
      <c r="VKP49" s="612" t="s">
        <v>326</v>
      </c>
      <c r="VKQ49" s="612" t="s">
        <v>283</v>
      </c>
      <c r="VKR49" s="612" t="s">
        <v>326</v>
      </c>
      <c r="VKS49" s="612" t="s">
        <v>283</v>
      </c>
      <c r="VKT49" s="612" t="s">
        <v>326</v>
      </c>
      <c r="VKU49" s="612" t="s">
        <v>283</v>
      </c>
      <c r="VKV49" s="612" t="s">
        <v>326</v>
      </c>
      <c r="VKW49" s="612" t="s">
        <v>283</v>
      </c>
      <c r="VKX49" s="612" t="s">
        <v>326</v>
      </c>
      <c r="VKY49" s="612" t="s">
        <v>283</v>
      </c>
      <c r="VKZ49" s="612" t="s">
        <v>326</v>
      </c>
      <c r="VLA49" s="612" t="s">
        <v>283</v>
      </c>
      <c r="VLB49" s="612" t="s">
        <v>326</v>
      </c>
      <c r="VLC49" s="612" t="s">
        <v>283</v>
      </c>
      <c r="VLD49" s="612" t="s">
        <v>326</v>
      </c>
      <c r="VLE49" s="612" t="s">
        <v>283</v>
      </c>
      <c r="VLF49" s="612" t="s">
        <v>326</v>
      </c>
      <c r="VLG49" s="612" t="s">
        <v>283</v>
      </c>
      <c r="VLH49" s="612" t="s">
        <v>326</v>
      </c>
      <c r="VLI49" s="612" t="s">
        <v>283</v>
      </c>
      <c r="VLJ49" s="612" t="s">
        <v>326</v>
      </c>
      <c r="VLK49" s="612" t="s">
        <v>283</v>
      </c>
      <c r="VLL49" s="612" t="s">
        <v>326</v>
      </c>
      <c r="VLM49" s="612" t="s">
        <v>283</v>
      </c>
      <c r="VLN49" s="612" t="s">
        <v>326</v>
      </c>
      <c r="VLO49" s="612" t="s">
        <v>283</v>
      </c>
      <c r="VLP49" s="612" t="s">
        <v>326</v>
      </c>
      <c r="VLQ49" s="612" t="s">
        <v>283</v>
      </c>
      <c r="VLR49" s="612" t="s">
        <v>326</v>
      </c>
      <c r="VLS49" s="612" t="s">
        <v>283</v>
      </c>
      <c r="VLT49" s="612" t="s">
        <v>326</v>
      </c>
      <c r="VLU49" s="612" t="s">
        <v>283</v>
      </c>
      <c r="VLV49" s="612" t="s">
        <v>326</v>
      </c>
      <c r="VLW49" s="612" t="s">
        <v>283</v>
      </c>
      <c r="VLX49" s="612" t="s">
        <v>326</v>
      </c>
      <c r="VLY49" s="612" t="s">
        <v>283</v>
      </c>
      <c r="VLZ49" s="612" t="s">
        <v>326</v>
      </c>
      <c r="VMA49" s="612" t="s">
        <v>283</v>
      </c>
      <c r="VMB49" s="612" t="s">
        <v>326</v>
      </c>
      <c r="VMC49" s="612" t="s">
        <v>283</v>
      </c>
      <c r="VMD49" s="612" t="s">
        <v>326</v>
      </c>
      <c r="VME49" s="612" t="s">
        <v>283</v>
      </c>
      <c r="VMF49" s="612" t="s">
        <v>326</v>
      </c>
      <c r="VMG49" s="612" t="s">
        <v>283</v>
      </c>
      <c r="VMH49" s="612" t="s">
        <v>326</v>
      </c>
      <c r="VMI49" s="612" t="s">
        <v>283</v>
      </c>
      <c r="VMJ49" s="612" t="s">
        <v>326</v>
      </c>
      <c r="VMK49" s="612" t="s">
        <v>283</v>
      </c>
      <c r="VML49" s="612" t="s">
        <v>326</v>
      </c>
      <c r="VMM49" s="612" t="s">
        <v>283</v>
      </c>
      <c r="VMN49" s="612" t="s">
        <v>326</v>
      </c>
      <c r="VMO49" s="612" t="s">
        <v>283</v>
      </c>
      <c r="VMP49" s="612" t="s">
        <v>326</v>
      </c>
      <c r="VMQ49" s="612" t="s">
        <v>283</v>
      </c>
      <c r="VMR49" s="612" t="s">
        <v>326</v>
      </c>
      <c r="VMS49" s="612" t="s">
        <v>283</v>
      </c>
      <c r="VMT49" s="612" t="s">
        <v>326</v>
      </c>
      <c r="VMU49" s="612" t="s">
        <v>283</v>
      </c>
      <c r="VMV49" s="612" t="s">
        <v>326</v>
      </c>
      <c r="VMW49" s="612" t="s">
        <v>283</v>
      </c>
      <c r="VMX49" s="612" t="s">
        <v>326</v>
      </c>
      <c r="VMY49" s="612" t="s">
        <v>283</v>
      </c>
      <c r="VMZ49" s="612" t="s">
        <v>326</v>
      </c>
      <c r="VNA49" s="612" t="s">
        <v>283</v>
      </c>
      <c r="VNB49" s="612" t="s">
        <v>326</v>
      </c>
      <c r="VNC49" s="612" t="s">
        <v>283</v>
      </c>
      <c r="VND49" s="612" t="s">
        <v>326</v>
      </c>
      <c r="VNE49" s="612" t="s">
        <v>283</v>
      </c>
      <c r="VNF49" s="612" t="s">
        <v>326</v>
      </c>
      <c r="VNG49" s="612" t="s">
        <v>283</v>
      </c>
      <c r="VNH49" s="612" t="s">
        <v>326</v>
      </c>
      <c r="VNI49" s="612" t="s">
        <v>283</v>
      </c>
      <c r="VNJ49" s="612" t="s">
        <v>326</v>
      </c>
      <c r="VNK49" s="612" t="s">
        <v>283</v>
      </c>
      <c r="VNL49" s="612" t="s">
        <v>326</v>
      </c>
      <c r="VNM49" s="612" t="s">
        <v>283</v>
      </c>
      <c r="VNN49" s="612" t="s">
        <v>326</v>
      </c>
      <c r="VNO49" s="612" t="s">
        <v>283</v>
      </c>
      <c r="VNP49" s="612" t="s">
        <v>326</v>
      </c>
      <c r="VNQ49" s="612" t="s">
        <v>283</v>
      </c>
      <c r="VNR49" s="612" t="s">
        <v>326</v>
      </c>
      <c r="VNS49" s="612" t="s">
        <v>283</v>
      </c>
      <c r="VNT49" s="612" t="s">
        <v>326</v>
      </c>
      <c r="VNU49" s="612" t="s">
        <v>283</v>
      </c>
      <c r="VNV49" s="612" t="s">
        <v>326</v>
      </c>
      <c r="VNW49" s="612" t="s">
        <v>283</v>
      </c>
      <c r="VNX49" s="612" t="s">
        <v>326</v>
      </c>
      <c r="VNY49" s="612" t="s">
        <v>283</v>
      </c>
      <c r="VNZ49" s="612" t="s">
        <v>326</v>
      </c>
      <c r="VOA49" s="612" t="s">
        <v>283</v>
      </c>
      <c r="VOB49" s="612" t="s">
        <v>326</v>
      </c>
      <c r="VOC49" s="612" t="s">
        <v>283</v>
      </c>
      <c r="VOD49" s="612" t="s">
        <v>326</v>
      </c>
      <c r="VOE49" s="612" t="s">
        <v>283</v>
      </c>
      <c r="VOF49" s="612" t="s">
        <v>326</v>
      </c>
      <c r="VOG49" s="612" t="s">
        <v>283</v>
      </c>
      <c r="VOH49" s="612" t="s">
        <v>326</v>
      </c>
      <c r="VOI49" s="612" t="s">
        <v>283</v>
      </c>
      <c r="VOJ49" s="612" t="s">
        <v>326</v>
      </c>
      <c r="VOK49" s="612" t="s">
        <v>283</v>
      </c>
      <c r="VOL49" s="612" t="s">
        <v>326</v>
      </c>
      <c r="VOM49" s="612" t="s">
        <v>283</v>
      </c>
      <c r="VON49" s="612" t="s">
        <v>326</v>
      </c>
      <c r="VOO49" s="612" t="s">
        <v>283</v>
      </c>
      <c r="VOP49" s="612" t="s">
        <v>326</v>
      </c>
      <c r="VOQ49" s="612" t="s">
        <v>283</v>
      </c>
      <c r="VOR49" s="612" t="s">
        <v>326</v>
      </c>
      <c r="VOS49" s="612" t="s">
        <v>283</v>
      </c>
      <c r="VOT49" s="612" t="s">
        <v>326</v>
      </c>
      <c r="VOU49" s="612" t="s">
        <v>283</v>
      </c>
      <c r="VOV49" s="612" t="s">
        <v>326</v>
      </c>
      <c r="VOW49" s="612" t="s">
        <v>283</v>
      </c>
      <c r="VOX49" s="612" t="s">
        <v>326</v>
      </c>
      <c r="VOY49" s="612" t="s">
        <v>283</v>
      </c>
      <c r="VOZ49" s="612" t="s">
        <v>326</v>
      </c>
      <c r="VPA49" s="612" t="s">
        <v>283</v>
      </c>
      <c r="VPB49" s="612" t="s">
        <v>326</v>
      </c>
      <c r="VPC49" s="612" t="s">
        <v>283</v>
      </c>
      <c r="VPD49" s="612" t="s">
        <v>326</v>
      </c>
      <c r="VPE49" s="612" t="s">
        <v>283</v>
      </c>
      <c r="VPF49" s="612" t="s">
        <v>326</v>
      </c>
      <c r="VPG49" s="612" t="s">
        <v>283</v>
      </c>
      <c r="VPH49" s="612" t="s">
        <v>326</v>
      </c>
      <c r="VPI49" s="612" t="s">
        <v>283</v>
      </c>
      <c r="VPJ49" s="612" t="s">
        <v>326</v>
      </c>
      <c r="VPK49" s="612" t="s">
        <v>283</v>
      </c>
      <c r="VPL49" s="612" t="s">
        <v>326</v>
      </c>
      <c r="VPM49" s="612" t="s">
        <v>283</v>
      </c>
      <c r="VPN49" s="612" t="s">
        <v>326</v>
      </c>
      <c r="VPO49" s="612" t="s">
        <v>283</v>
      </c>
      <c r="VPP49" s="612" t="s">
        <v>326</v>
      </c>
      <c r="VPQ49" s="612" t="s">
        <v>283</v>
      </c>
      <c r="VPR49" s="612" t="s">
        <v>326</v>
      </c>
      <c r="VPS49" s="612" t="s">
        <v>283</v>
      </c>
      <c r="VPT49" s="612" t="s">
        <v>326</v>
      </c>
      <c r="VPU49" s="612" t="s">
        <v>283</v>
      </c>
      <c r="VPV49" s="612" t="s">
        <v>326</v>
      </c>
      <c r="VPW49" s="612" t="s">
        <v>283</v>
      </c>
      <c r="VPX49" s="612" t="s">
        <v>326</v>
      </c>
      <c r="VPY49" s="612" t="s">
        <v>283</v>
      </c>
      <c r="VPZ49" s="612" t="s">
        <v>326</v>
      </c>
      <c r="VQA49" s="612" t="s">
        <v>283</v>
      </c>
      <c r="VQB49" s="612" t="s">
        <v>326</v>
      </c>
      <c r="VQC49" s="612" t="s">
        <v>283</v>
      </c>
      <c r="VQD49" s="612" t="s">
        <v>326</v>
      </c>
      <c r="VQE49" s="612" t="s">
        <v>283</v>
      </c>
      <c r="VQF49" s="612" t="s">
        <v>326</v>
      </c>
      <c r="VQG49" s="612" t="s">
        <v>283</v>
      </c>
      <c r="VQH49" s="612" t="s">
        <v>326</v>
      </c>
      <c r="VQI49" s="612" t="s">
        <v>283</v>
      </c>
      <c r="VQJ49" s="612" t="s">
        <v>326</v>
      </c>
      <c r="VQK49" s="612" t="s">
        <v>283</v>
      </c>
      <c r="VQL49" s="612" t="s">
        <v>326</v>
      </c>
      <c r="VQM49" s="612" t="s">
        <v>283</v>
      </c>
      <c r="VQN49" s="612" t="s">
        <v>326</v>
      </c>
      <c r="VQO49" s="612" t="s">
        <v>283</v>
      </c>
      <c r="VQP49" s="612" t="s">
        <v>326</v>
      </c>
      <c r="VQQ49" s="612" t="s">
        <v>283</v>
      </c>
      <c r="VQR49" s="612" t="s">
        <v>326</v>
      </c>
      <c r="VQS49" s="612" t="s">
        <v>283</v>
      </c>
      <c r="VQT49" s="612" t="s">
        <v>326</v>
      </c>
      <c r="VQU49" s="612" t="s">
        <v>283</v>
      </c>
      <c r="VQV49" s="612" t="s">
        <v>326</v>
      </c>
      <c r="VQW49" s="612" t="s">
        <v>283</v>
      </c>
      <c r="VQX49" s="612" t="s">
        <v>326</v>
      </c>
      <c r="VQY49" s="612" t="s">
        <v>283</v>
      </c>
      <c r="VQZ49" s="612" t="s">
        <v>326</v>
      </c>
      <c r="VRA49" s="612" t="s">
        <v>283</v>
      </c>
      <c r="VRB49" s="612" t="s">
        <v>326</v>
      </c>
      <c r="VRC49" s="612" t="s">
        <v>283</v>
      </c>
      <c r="VRD49" s="612" t="s">
        <v>326</v>
      </c>
      <c r="VRE49" s="612" t="s">
        <v>283</v>
      </c>
      <c r="VRF49" s="612" t="s">
        <v>326</v>
      </c>
      <c r="VRG49" s="612" t="s">
        <v>283</v>
      </c>
      <c r="VRH49" s="612" t="s">
        <v>326</v>
      </c>
      <c r="VRI49" s="612" t="s">
        <v>283</v>
      </c>
      <c r="VRJ49" s="612" t="s">
        <v>326</v>
      </c>
      <c r="VRK49" s="612" t="s">
        <v>283</v>
      </c>
      <c r="VRL49" s="612" t="s">
        <v>326</v>
      </c>
      <c r="VRM49" s="612" t="s">
        <v>283</v>
      </c>
      <c r="VRN49" s="612" t="s">
        <v>326</v>
      </c>
      <c r="VRO49" s="612" t="s">
        <v>283</v>
      </c>
      <c r="VRP49" s="612" t="s">
        <v>326</v>
      </c>
      <c r="VRQ49" s="612" t="s">
        <v>283</v>
      </c>
      <c r="VRR49" s="612" t="s">
        <v>326</v>
      </c>
      <c r="VRS49" s="612" t="s">
        <v>283</v>
      </c>
      <c r="VRT49" s="612" t="s">
        <v>326</v>
      </c>
      <c r="VRU49" s="612" t="s">
        <v>283</v>
      </c>
      <c r="VRV49" s="612" t="s">
        <v>326</v>
      </c>
      <c r="VRW49" s="612" t="s">
        <v>283</v>
      </c>
      <c r="VRX49" s="612" t="s">
        <v>326</v>
      </c>
      <c r="VRY49" s="612" t="s">
        <v>283</v>
      </c>
      <c r="VRZ49" s="612" t="s">
        <v>326</v>
      </c>
      <c r="VSA49" s="612" t="s">
        <v>283</v>
      </c>
      <c r="VSB49" s="612" t="s">
        <v>326</v>
      </c>
      <c r="VSC49" s="612" t="s">
        <v>283</v>
      </c>
      <c r="VSD49" s="612" t="s">
        <v>326</v>
      </c>
      <c r="VSE49" s="612" t="s">
        <v>283</v>
      </c>
      <c r="VSF49" s="612" t="s">
        <v>326</v>
      </c>
      <c r="VSG49" s="612" t="s">
        <v>283</v>
      </c>
      <c r="VSH49" s="612" t="s">
        <v>326</v>
      </c>
      <c r="VSI49" s="612" t="s">
        <v>283</v>
      </c>
      <c r="VSJ49" s="612" t="s">
        <v>326</v>
      </c>
      <c r="VSK49" s="612" t="s">
        <v>283</v>
      </c>
      <c r="VSL49" s="612" t="s">
        <v>326</v>
      </c>
      <c r="VSM49" s="612" t="s">
        <v>283</v>
      </c>
      <c r="VSN49" s="612" t="s">
        <v>326</v>
      </c>
      <c r="VSO49" s="612" t="s">
        <v>283</v>
      </c>
      <c r="VSP49" s="612" t="s">
        <v>326</v>
      </c>
      <c r="VSQ49" s="612" t="s">
        <v>283</v>
      </c>
      <c r="VSR49" s="612" t="s">
        <v>326</v>
      </c>
      <c r="VSS49" s="612" t="s">
        <v>283</v>
      </c>
      <c r="VST49" s="612" t="s">
        <v>326</v>
      </c>
      <c r="VSU49" s="612" t="s">
        <v>283</v>
      </c>
      <c r="VSV49" s="612" t="s">
        <v>326</v>
      </c>
      <c r="VSW49" s="612" t="s">
        <v>283</v>
      </c>
      <c r="VSX49" s="612" t="s">
        <v>326</v>
      </c>
      <c r="VSY49" s="612" t="s">
        <v>283</v>
      </c>
      <c r="VSZ49" s="612" t="s">
        <v>326</v>
      </c>
      <c r="VTA49" s="612" t="s">
        <v>283</v>
      </c>
      <c r="VTB49" s="612" t="s">
        <v>326</v>
      </c>
      <c r="VTC49" s="612" t="s">
        <v>283</v>
      </c>
      <c r="VTD49" s="612" t="s">
        <v>326</v>
      </c>
      <c r="VTE49" s="612" t="s">
        <v>283</v>
      </c>
      <c r="VTF49" s="612" t="s">
        <v>326</v>
      </c>
      <c r="VTG49" s="612" t="s">
        <v>283</v>
      </c>
      <c r="VTH49" s="612" t="s">
        <v>326</v>
      </c>
      <c r="VTI49" s="612" t="s">
        <v>283</v>
      </c>
      <c r="VTJ49" s="612" t="s">
        <v>326</v>
      </c>
      <c r="VTK49" s="612" t="s">
        <v>283</v>
      </c>
      <c r="VTL49" s="612" t="s">
        <v>326</v>
      </c>
      <c r="VTM49" s="612" t="s">
        <v>283</v>
      </c>
      <c r="VTN49" s="612" t="s">
        <v>326</v>
      </c>
      <c r="VTO49" s="612" t="s">
        <v>283</v>
      </c>
      <c r="VTP49" s="612" t="s">
        <v>326</v>
      </c>
      <c r="VTQ49" s="612" t="s">
        <v>283</v>
      </c>
      <c r="VTR49" s="612" t="s">
        <v>326</v>
      </c>
      <c r="VTS49" s="612" t="s">
        <v>283</v>
      </c>
      <c r="VTT49" s="612" t="s">
        <v>326</v>
      </c>
      <c r="VTU49" s="612" t="s">
        <v>283</v>
      </c>
      <c r="VTV49" s="612" t="s">
        <v>326</v>
      </c>
      <c r="VTW49" s="612" t="s">
        <v>283</v>
      </c>
      <c r="VTX49" s="612" t="s">
        <v>326</v>
      </c>
      <c r="VTY49" s="612" t="s">
        <v>283</v>
      </c>
      <c r="VTZ49" s="612" t="s">
        <v>326</v>
      </c>
      <c r="VUA49" s="612" t="s">
        <v>283</v>
      </c>
      <c r="VUB49" s="612" t="s">
        <v>326</v>
      </c>
      <c r="VUC49" s="612" t="s">
        <v>283</v>
      </c>
      <c r="VUD49" s="612" t="s">
        <v>326</v>
      </c>
      <c r="VUE49" s="612" t="s">
        <v>283</v>
      </c>
      <c r="VUF49" s="612" t="s">
        <v>326</v>
      </c>
      <c r="VUG49" s="612" t="s">
        <v>283</v>
      </c>
      <c r="VUH49" s="612" t="s">
        <v>326</v>
      </c>
      <c r="VUI49" s="612" t="s">
        <v>283</v>
      </c>
      <c r="VUJ49" s="612" t="s">
        <v>326</v>
      </c>
      <c r="VUK49" s="612" t="s">
        <v>283</v>
      </c>
      <c r="VUL49" s="612" t="s">
        <v>326</v>
      </c>
      <c r="VUM49" s="612" t="s">
        <v>283</v>
      </c>
      <c r="VUN49" s="612" t="s">
        <v>326</v>
      </c>
      <c r="VUO49" s="612" t="s">
        <v>283</v>
      </c>
      <c r="VUP49" s="612" t="s">
        <v>326</v>
      </c>
      <c r="VUQ49" s="612" t="s">
        <v>283</v>
      </c>
      <c r="VUR49" s="612" t="s">
        <v>326</v>
      </c>
      <c r="VUS49" s="612" t="s">
        <v>283</v>
      </c>
      <c r="VUT49" s="612" t="s">
        <v>326</v>
      </c>
      <c r="VUU49" s="612" t="s">
        <v>283</v>
      </c>
      <c r="VUV49" s="612" t="s">
        <v>326</v>
      </c>
      <c r="VUW49" s="612" t="s">
        <v>283</v>
      </c>
      <c r="VUX49" s="612" t="s">
        <v>326</v>
      </c>
      <c r="VUY49" s="612" t="s">
        <v>283</v>
      </c>
      <c r="VUZ49" s="612" t="s">
        <v>326</v>
      </c>
      <c r="VVA49" s="612" t="s">
        <v>283</v>
      </c>
      <c r="VVB49" s="612" t="s">
        <v>326</v>
      </c>
      <c r="VVC49" s="612" t="s">
        <v>283</v>
      </c>
      <c r="VVD49" s="612" t="s">
        <v>326</v>
      </c>
      <c r="VVE49" s="612" t="s">
        <v>283</v>
      </c>
      <c r="VVF49" s="612" t="s">
        <v>326</v>
      </c>
      <c r="VVG49" s="612" t="s">
        <v>283</v>
      </c>
      <c r="VVH49" s="612" t="s">
        <v>326</v>
      </c>
      <c r="VVI49" s="612" t="s">
        <v>283</v>
      </c>
      <c r="VVJ49" s="612" t="s">
        <v>326</v>
      </c>
      <c r="VVK49" s="612" t="s">
        <v>283</v>
      </c>
      <c r="VVL49" s="612" t="s">
        <v>326</v>
      </c>
      <c r="VVM49" s="612" t="s">
        <v>283</v>
      </c>
      <c r="VVN49" s="612" t="s">
        <v>326</v>
      </c>
      <c r="VVO49" s="612" t="s">
        <v>283</v>
      </c>
      <c r="VVP49" s="612" t="s">
        <v>326</v>
      </c>
      <c r="VVQ49" s="612" t="s">
        <v>283</v>
      </c>
      <c r="VVR49" s="612" t="s">
        <v>326</v>
      </c>
      <c r="VVS49" s="612" t="s">
        <v>283</v>
      </c>
      <c r="VVT49" s="612" t="s">
        <v>326</v>
      </c>
      <c r="VVU49" s="612" t="s">
        <v>283</v>
      </c>
      <c r="VVV49" s="612" t="s">
        <v>326</v>
      </c>
      <c r="VVW49" s="612" t="s">
        <v>283</v>
      </c>
      <c r="VVX49" s="612" t="s">
        <v>326</v>
      </c>
      <c r="VVY49" s="612" t="s">
        <v>283</v>
      </c>
      <c r="VVZ49" s="612" t="s">
        <v>326</v>
      </c>
      <c r="VWA49" s="612" t="s">
        <v>283</v>
      </c>
      <c r="VWB49" s="612" t="s">
        <v>326</v>
      </c>
      <c r="VWC49" s="612" t="s">
        <v>283</v>
      </c>
      <c r="VWD49" s="612" t="s">
        <v>326</v>
      </c>
      <c r="VWE49" s="612" t="s">
        <v>283</v>
      </c>
      <c r="VWF49" s="612" t="s">
        <v>326</v>
      </c>
      <c r="VWG49" s="612" t="s">
        <v>283</v>
      </c>
      <c r="VWH49" s="612" t="s">
        <v>326</v>
      </c>
      <c r="VWI49" s="612" t="s">
        <v>283</v>
      </c>
      <c r="VWJ49" s="612" t="s">
        <v>326</v>
      </c>
      <c r="VWK49" s="612" t="s">
        <v>283</v>
      </c>
      <c r="VWL49" s="612" t="s">
        <v>326</v>
      </c>
      <c r="VWM49" s="612" t="s">
        <v>283</v>
      </c>
      <c r="VWN49" s="612" t="s">
        <v>326</v>
      </c>
      <c r="VWO49" s="612" t="s">
        <v>283</v>
      </c>
      <c r="VWP49" s="612" t="s">
        <v>326</v>
      </c>
      <c r="VWQ49" s="612" t="s">
        <v>283</v>
      </c>
      <c r="VWR49" s="612" t="s">
        <v>326</v>
      </c>
      <c r="VWS49" s="612" t="s">
        <v>283</v>
      </c>
      <c r="VWT49" s="612" t="s">
        <v>326</v>
      </c>
      <c r="VWU49" s="612" t="s">
        <v>283</v>
      </c>
      <c r="VWV49" s="612" t="s">
        <v>326</v>
      </c>
      <c r="VWW49" s="612" t="s">
        <v>283</v>
      </c>
      <c r="VWX49" s="612" t="s">
        <v>326</v>
      </c>
      <c r="VWY49" s="612" t="s">
        <v>283</v>
      </c>
      <c r="VWZ49" s="612" t="s">
        <v>326</v>
      </c>
      <c r="VXA49" s="612" t="s">
        <v>283</v>
      </c>
      <c r="VXB49" s="612" t="s">
        <v>326</v>
      </c>
      <c r="VXC49" s="612" t="s">
        <v>283</v>
      </c>
      <c r="VXD49" s="612" t="s">
        <v>326</v>
      </c>
      <c r="VXE49" s="612" t="s">
        <v>283</v>
      </c>
      <c r="VXF49" s="612" t="s">
        <v>326</v>
      </c>
      <c r="VXG49" s="612" t="s">
        <v>283</v>
      </c>
      <c r="VXH49" s="612" t="s">
        <v>326</v>
      </c>
      <c r="VXI49" s="612" t="s">
        <v>283</v>
      </c>
      <c r="VXJ49" s="612" t="s">
        <v>326</v>
      </c>
      <c r="VXK49" s="612" t="s">
        <v>283</v>
      </c>
      <c r="VXL49" s="612" t="s">
        <v>326</v>
      </c>
      <c r="VXM49" s="612" t="s">
        <v>283</v>
      </c>
      <c r="VXN49" s="612" t="s">
        <v>326</v>
      </c>
      <c r="VXO49" s="612" t="s">
        <v>283</v>
      </c>
      <c r="VXP49" s="612" t="s">
        <v>326</v>
      </c>
      <c r="VXQ49" s="612" t="s">
        <v>283</v>
      </c>
      <c r="VXR49" s="612" t="s">
        <v>326</v>
      </c>
      <c r="VXS49" s="612" t="s">
        <v>283</v>
      </c>
      <c r="VXT49" s="612" t="s">
        <v>326</v>
      </c>
      <c r="VXU49" s="612" t="s">
        <v>283</v>
      </c>
      <c r="VXV49" s="612" t="s">
        <v>326</v>
      </c>
      <c r="VXW49" s="612" t="s">
        <v>283</v>
      </c>
      <c r="VXX49" s="612" t="s">
        <v>326</v>
      </c>
      <c r="VXY49" s="612" t="s">
        <v>283</v>
      </c>
      <c r="VXZ49" s="612" t="s">
        <v>326</v>
      </c>
      <c r="VYA49" s="612" t="s">
        <v>283</v>
      </c>
      <c r="VYB49" s="612" t="s">
        <v>326</v>
      </c>
      <c r="VYC49" s="612" t="s">
        <v>283</v>
      </c>
      <c r="VYD49" s="612" t="s">
        <v>326</v>
      </c>
      <c r="VYE49" s="612" t="s">
        <v>283</v>
      </c>
      <c r="VYF49" s="612" t="s">
        <v>326</v>
      </c>
      <c r="VYG49" s="612" t="s">
        <v>283</v>
      </c>
      <c r="VYH49" s="612" t="s">
        <v>326</v>
      </c>
      <c r="VYI49" s="612" t="s">
        <v>283</v>
      </c>
      <c r="VYJ49" s="612" t="s">
        <v>326</v>
      </c>
      <c r="VYK49" s="612" t="s">
        <v>283</v>
      </c>
      <c r="VYL49" s="612" t="s">
        <v>326</v>
      </c>
      <c r="VYM49" s="612" t="s">
        <v>283</v>
      </c>
      <c r="VYN49" s="612" t="s">
        <v>326</v>
      </c>
      <c r="VYO49" s="612" t="s">
        <v>283</v>
      </c>
      <c r="VYP49" s="612" t="s">
        <v>326</v>
      </c>
      <c r="VYQ49" s="612" t="s">
        <v>283</v>
      </c>
      <c r="VYR49" s="612" t="s">
        <v>326</v>
      </c>
      <c r="VYS49" s="612" t="s">
        <v>283</v>
      </c>
      <c r="VYT49" s="612" t="s">
        <v>326</v>
      </c>
      <c r="VYU49" s="612" t="s">
        <v>283</v>
      </c>
      <c r="VYV49" s="612" t="s">
        <v>326</v>
      </c>
      <c r="VYW49" s="612" t="s">
        <v>283</v>
      </c>
      <c r="VYX49" s="612" t="s">
        <v>326</v>
      </c>
      <c r="VYY49" s="612" t="s">
        <v>283</v>
      </c>
      <c r="VYZ49" s="612" t="s">
        <v>326</v>
      </c>
      <c r="VZA49" s="612" t="s">
        <v>283</v>
      </c>
      <c r="VZB49" s="612" t="s">
        <v>326</v>
      </c>
      <c r="VZC49" s="612" t="s">
        <v>283</v>
      </c>
      <c r="VZD49" s="612" t="s">
        <v>326</v>
      </c>
      <c r="VZE49" s="612" t="s">
        <v>283</v>
      </c>
      <c r="VZF49" s="612" t="s">
        <v>326</v>
      </c>
      <c r="VZG49" s="612" t="s">
        <v>283</v>
      </c>
      <c r="VZH49" s="612" t="s">
        <v>326</v>
      </c>
      <c r="VZI49" s="612" t="s">
        <v>283</v>
      </c>
      <c r="VZJ49" s="612" t="s">
        <v>326</v>
      </c>
      <c r="VZK49" s="612" t="s">
        <v>283</v>
      </c>
      <c r="VZL49" s="612" t="s">
        <v>326</v>
      </c>
      <c r="VZM49" s="612" t="s">
        <v>283</v>
      </c>
      <c r="VZN49" s="612" t="s">
        <v>326</v>
      </c>
      <c r="VZO49" s="612" t="s">
        <v>283</v>
      </c>
      <c r="VZP49" s="612" t="s">
        <v>326</v>
      </c>
      <c r="VZQ49" s="612" t="s">
        <v>283</v>
      </c>
      <c r="VZR49" s="612" t="s">
        <v>326</v>
      </c>
      <c r="VZS49" s="612" t="s">
        <v>283</v>
      </c>
      <c r="VZT49" s="612" t="s">
        <v>326</v>
      </c>
      <c r="VZU49" s="612" t="s">
        <v>283</v>
      </c>
      <c r="VZV49" s="612" t="s">
        <v>326</v>
      </c>
      <c r="VZW49" s="612" t="s">
        <v>283</v>
      </c>
      <c r="VZX49" s="612" t="s">
        <v>326</v>
      </c>
      <c r="VZY49" s="612" t="s">
        <v>283</v>
      </c>
      <c r="VZZ49" s="612" t="s">
        <v>326</v>
      </c>
      <c r="WAA49" s="612" t="s">
        <v>283</v>
      </c>
      <c r="WAB49" s="612" t="s">
        <v>326</v>
      </c>
      <c r="WAC49" s="612" t="s">
        <v>283</v>
      </c>
      <c r="WAD49" s="612" t="s">
        <v>326</v>
      </c>
      <c r="WAE49" s="612" t="s">
        <v>283</v>
      </c>
      <c r="WAF49" s="612" t="s">
        <v>326</v>
      </c>
      <c r="WAG49" s="612" t="s">
        <v>283</v>
      </c>
      <c r="WAH49" s="612" t="s">
        <v>326</v>
      </c>
      <c r="WAI49" s="612" t="s">
        <v>283</v>
      </c>
      <c r="WAJ49" s="612" t="s">
        <v>326</v>
      </c>
      <c r="WAK49" s="612" t="s">
        <v>283</v>
      </c>
      <c r="WAL49" s="612" t="s">
        <v>326</v>
      </c>
      <c r="WAM49" s="612" t="s">
        <v>283</v>
      </c>
      <c r="WAN49" s="612" t="s">
        <v>326</v>
      </c>
      <c r="WAO49" s="612" t="s">
        <v>283</v>
      </c>
      <c r="WAP49" s="612" t="s">
        <v>326</v>
      </c>
      <c r="WAQ49" s="612" t="s">
        <v>283</v>
      </c>
      <c r="WAR49" s="612" t="s">
        <v>326</v>
      </c>
      <c r="WAS49" s="612" t="s">
        <v>283</v>
      </c>
      <c r="WAT49" s="612" t="s">
        <v>326</v>
      </c>
      <c r="WAU49" s="612" t="s">
        <v>283</v>
      </c>
      <c r="WAV49" s="612" t="s">
        <v>326</v>
      </c>
      <c r="WAW49" s="612" t="s">
        <v>283</v>
      </c>
      <c r="WAX49" s="612" t="s">
        <v>326</v>
      </c>
      <c r="WAY49" s="612" t="s">
        <v>283</v>
      </c>
      <c r="WAZ49" s="612" t="s">
        <v>326</v>
      </c>
      <c r="WBA49" s="612" t="s">
        <v>283</v>
      </c>
      <c r="WBB49" s="612" t="s">
        <v>326</v>
      </c>
      <c r="WBC49" s="612" t="s">
        <v>283</v>
      </c>
      <c r="WBD49" s="612" t="s">
        <v>326</v>
      </c>
      <c r="WBE49" s="612" t="s">
        <v>283</v>
      </c>
      <c r="WBF49" s="612" t="s">
        <v>326</v>
      </c>
      <c r="WBG49" s="612" t="s">
        <v>283</v>
      </c>
      <c r="WBH49" s="612" t="s">
        <v>326</v>
      </c>
      <c r="WBI49" s="612" t="s">
        <v>283</v>
      </c>
      <c r="WBJ49" s="612" t="s">
        <v>326</v>
      </c>
      <c r="WBK49" s="612" t="s">
        <v>283</v>
      </c>
      <c r="WBL49" s="612" t="s">
        <v>326</v>
      </c>
      <c r="WBM49" s="612" t="s">
        <v>283</v>
      </c>
      <c r="WBN49" s="612" t="s">
        <v>326</v>
      </c>
      <c r="WBO49" s="612" t="s">
        <v>283</v>
      </c>
      <c r="WBP49" s="612" t="s">
        <v>326</v>
      </c>
      <c r="WBQ49" s="612" t="s">
        <v>283</v>
      </c>
      <c r="WBR49" s="612" t="s">
        <v>326</v>
      </c>
      <c r="WBS49" s="612" t="s">
        <v>283</v>
      </c>
      <c r="WBT49" s="612" t="s">
        <v>326</v>
      </c>
      <c r="WBU49" s="612" t="s">
        <v>283</v>
      </c>
      <c r="WBV49" s="612" t="s">
        <v>326</v>
      </c>
      <c r="WBW49" s="612" t="s">
        <v>283</v>
      </c>
      <c r="WBX49" s="612" t="s">
        <v>326</v>
      </c>
      <c r="WBY49" s="612" t="s">
        <v>283</v>
      </c>
      <c r="WBZ49" s="612" t="s">
        <v>326</v>
      </c>
      <c r="WCA49" s="612" t="s">
        <v>283</v>
      </c>
      <c r="WCB49" s="612" t="s">
        <v>326</v>
      </c>
      <c r="WCC49" s="612" t="s">
        <v>283</v>
      </c>
      <c r="WCD49" s="612" t="s">
        <v>326</v>
      </c>
      <c r="WCE49" s="612" t="s">
        <v>283</v>
      </c>
      <c r="WCF49" s="612" t="s">
        <v>326</v>
      </c>
      <c r="WCG49" s="612" t="s">
        <v>283</v>
      </c>
      <c r="WCH49" s="612" t="s">
        <v>326</v>
      </c>
      <c r="WCI49" s="612" t="s">
        <v>283</v>
      </c>
      <c r="WCJ49" s="612" t="s">
        <v>326</v>
      </c>
      <c r="WCK49" s="612" t="s">
        <v>283</v>
      </c>
      <c r="WCL49" s="612" t="s">
        <v>326</v>
      </c>
      <c r="WCM49" s="612" t="s">
        <v>283</v>
      </c>
      <c r="WCN49" s="612" t="s">
        <v>326</v>
      </c>
      <c r="WCO49" s="612" t="s">
        <v>283</v>
      </c>
      <c r="WCP49" s="612" t="s">
        <v>326</v>
      </c>
      <c r="WCQ49" s="612" t="s">
        <v>283</v>
      </c>
      <c r="WCR49" s="612" t="s">
        <v>326</v>
      </c>
      <c r="WCS49" s="612" t="s">
        <v>283</v>
      </c>
      <c r="WCT49" s="612" t="s">
        <v>326</v>
      </c>
      <c r="WCU49" s="612" t="s">
        <v>283</v>
      </c>
      <c r="WCV49" s="612" t="s">
        <v>326</v>
      </c>
      <c r="WCW49" s="612" t="s">
        <v>283</v>
      </c>
      <c r="WCX49" s="612" t="s">
        <v>326</v>
      </c>
      <c r="WCY49" s="612" t="s">
        <v>283</v>
      </c>
      <c r="WCZ49" s="612" t="s">
        <v>326</v>
      </c>
      <c r="WDA49" s="612" t="s">
        <v>283</v>
      </c>
      <c r="WDB49" s="612" t="s">
        <v>326</v>
      </c>
      <c r="WDC49" s="612" t="s">
        <v>283</v>
      </c>
      <c r="WDD49" s="612" t="s">
        <v>326</v>
      </c>
      <c r="WDE49" s="612" t="s">
        <v>283</v>
      </c>
      <c r="WDF49" s="612" t="s">
        <v>326</v>
      </c>
      <c r="WDG49" s="612" t="s">
        <v>283</v>
      </c>
      <c r="WDH49" s="612" t="s">
        <v>326</v>
      </c>
      <c r="WDI49" s="612" t="s">
        <v>283</v>
      </c>
      <c r="WDJ49" s="612" t="s">
        <v>326</v>
      </c>
      <c r="WDK49" s="612" t="s">
        <v>283</v>
      </c>
      <c r="WDL49" s="612" t="s">
        <v>326</v>
      </c>
      <c r="WDM49" s="612" t="s">
        <v>283</v>
      </c>
      <c r="WDN49" s="612" t="s">
        <v>326</v>
      </c>
      <c r="WDO49" s="612" t="s">
        <v>283</v>
      </c>
      <c r="WDP49" s="612" t="s">
        <v>326</v>
      </c>
      <c r="WDQ49" s="612" t="s">
        <v>283</v>
      </c>
      <c r="WDR49" s="612" t="s">
        <v>326</v>
      </c>
      <c r="WDS49" s="612" t="s">
        <v>283</v>
      </c>
      <c r="WDT49" s="612" t="s">
        <v>326</v>
      </c>
      <c r="WDU49" s="612" t="s">
        <v>283</v>
      </c>
      <c r="WDV49" s="612" t="s">
        <v>326</v>
      </c>
      <c r="WDW49" s="612" t="s">
        <v>283</v>
      </c>
      <c r="WDX49" s="612" t="s">
        <v>326</v>
      </c>
      <c r="WDY49" s="612" t="s">
        <v>283</v>
      </c>
      <c r="WDZ49" s="612" t="s">
        <v>326</v>
      </c>
      <c r="WEA49" s="612" t="s">
        <v>283</v>
      </c>
      <c r="WEB49" s="612" t="s">
        <v>326</v>
      </c>
      <c r="WEC49" s="612" t="s">
        <v>283</v>
      </c>
      <c r="WED49" s="612" t="s">
        <v>326</v>
      </c>
      <c r="WEE49" s="612" t="s">
        <v>283</v>
      </c>
      <c r="WEF49" s="612" t="s">
        <v>326</v>
      </c>
      <c r="WEG49" s="612" t="s">
        <v>283</v>
      </c>
      <c r="WEH49" s="612" t="s">
        <v>326</v>
      </c>
      <c r="WEI49" s="612" t="s">
        <v>283</v>
      </c>
      <c r="WEJ49" s="612" t="s">
        <v>326</v>
      </c>
      <c r="WEK49" s="612" t="s">
        <v>283</v>
      </c>
      <c r="WEL49" s="612" t="s">
        <v>326</v>
      </c>
      <c r="WEM49" s="612" t="s">
        <v>283</v>
      </c>
      <c r="WEN49" s="612" t="s">
        <v>326</v>
      </c>
      <c r="WEO49" s="612" t="s">
        <v>283</v>
      </c>
      <c r="WEP49" s="612" t="s">
        <v>326</v>
      </c>
      <c r="WEQ49" s="612" t="s">
        <v>283</v>
      </c>
      <c r="WER49" s="612" t="s">
        <v>326</v>
      </c>
      <c r="WES49" s="612" t="s">
        <v>283</v>
      </c>
      <c r="WET49" s="612" t="s">
        <v>326</v>
      </c>
      <c r="WEU49" s="612" t="s">
        <v>283</v>
      </c>
      <c r="WEV49" s="612" t="s">
        <v>326</v>
      </c>
      <c r="WEW49" s="612" t="s">
        <v>283</v>
      </c>
      <c r="WEX49" s="612" t="s">
        <v>326</v>
      </c>
      <c r="WEY49" s="612" t="s">
        <v>283</v>
      </c>
      <c r="WEZ49" s="612" t="s">
        <v>326</v>
      </c>
      <c r="WFA49" s="612" t="s">
        <v>283</v>
      </c>
      <c r="WFB49" s="612" t="s">
        <v>326</v>
      </c>
      <c r="WFC49" s="612" t="s">
        <v>283</v>
      </c>
      <c r="WFD49" s="612" t="s">
        <v>326</v>
      </c>
      <c r="WFE49" s="612" t="s">
        <v>283</v>
      </c>
      <c r="WFF49" s="612" t="s">
        <v>326</v>
      </c>
      <c r="WFG49" s="612" t="s">
        <v>283</v>
      </c>
      <c r="WFH49" s="612" t="s">
        <v>326</v>
      </c>
      <c r="WFI49" s="612" t="s">
        <v>283</v>
      </c>
      <c r="WFJ49" s="612" t="s">
        <v>326</v>
      </c>
      <c r="WFK49" s="612" t="s">
        <v>283</v>
      </c>
      <c r="WFL49" s="612" t="s">
        <v>326</v>
      </c>
      <c r="WFM49" s="612" t="s">
        <v>283</v>
      </c>
      <c r="WFN49" s="612" t="s">
        <v>326</v>
      </c>
      <c r="WFO49" s="612" t="s">
        <v>283</v>
      </c>
      <c r="WFP49" s="612" t="s">
        <v>326</v>
      </c>
      <c r="WFQ49" s="612" t="s">
        <v>283</v>
      </c>
      <c r="WFR49" s="612" t="s">
        <v>326</v>
      </c>
      <c r="WFS49" s="612" t="s">
        <v>283</v>
      </c>
      <c r="WFT49" s="612" t="s">
        <v>326</v>
      </c>
      <c r="WFU49" s="612" t="s">
        <v>283</v>
      </c>
      <c r="WFV49" s="612" t="s">
        <v>326</v>
      </c>
      <c r="WFW49" s="612" t="s">
        <v>283</v>
      </c>
      <c r="WFX49" s="612" t="s">
        <v>326</v>
      </c>
      <c r="WFY49" s="612" t="s">
        <v>283</v>
      </c>
      <c r="WFZ49" s="612" t="s">
        <v>326</v>
      </c>
      <c r="WGA49" s="612" t="s">
        <v>283</v>
      </c>
      <c r="WGB49" s="612" t="s">
        <v>326</v>
      </c>
      <c r="WGC49" s="612" t="s">
        <v>283</v>
      </c>
      <c r="WGD49" s="612" t="s">
        <v>326</v>
      </c>
      <c r="WGE49" s="612" t="s">
        <v>283</v>
      </c>
      <c r="WGF49" s="612" t="s">
        <v>326</v>
      </c>
      <c r="WGG49" s="612" t="s">
        <v>283</v>
      </c>
      <c r="WGH49" s="612" t="s">
        <v>326</v>
      </c>
      <c r="WGI49" s="612" t="s">
        <v>283</v>
      </c>
      <c r="WGJ49" s="612" t="s">
        <v>326</v>
      </c>
      <c r="WGK49" s="612" t="s">
        <v>283</v>
      </c>
      <c r="WGL49" s="612" t="s">
        <v>326</v>
      </c>
      <c r="WGM49" s="612" t="s">
        <v>283</v>
      </c>
      <c r="WGN49" s="612" t="s">
        <v>326</v>
      </c>
      <c r="WGO49" s="612" t="s">
        <v>283</v>
      </c>
      <c r="WGP49" s="612" t="s">
        <v>326</v>
      </c>
      <c r="WGQ49" s="612" t="s">
        <v>283</v>
      </c>
      <c r="WGR49" s="612" t="s">
        <v>326</v>
      </c>
      <c r="WGS49" s="612" t="s">
        <v>283</v>
      </c>
      <c r="WGT49" s="612" t="s">
        <v>326</v>
      </c>
      <c r="WGU49" s="612" t="s">
        <v>283</v>
      </c>
      <c r="WGV49" s="612" t="s">
        <v>326</v>
      </c>
      <c r="WGW49" s="612" t="s">
        <v>283</v>
      </c>
      <c r="WGX49" s="612" t="s">
        <v>326</v>
      </c>
      <c r="WGY49" s="612" t="s">
        <v>283</v>
      </c>
      <c r="WGZ49" s="612" t="s">
        <v>326</v>
      </c>
      <c r="WHA49" s="612" t="s">
        <v>283</v>
      </c>
      <c r="WHB49" s="612" t="s">
        <v>326</v>
      </c>
      <c r="WHC49" s="612" t="s">
        <v>283</v>
      </c>
      <c r="WHD49" s="612" t="s">
        <v>326</v>
      </c>
      <c r="WHE49" s="612" t="s">
        <v>283</v>
      </c>
      <c r="WHF49" s="612" t="s">
        <v>326</v>
      </c>
      <c r="WHG49" s="612" t="s">
        <v>283</v>
      </c>
      <c r="WHH49" s="612" t="s">
        <v>326</v>
      </c>
      <c r="WHI49" s="612" t="s">
        <v>283</v>
      </c>
      <c r="WHJ49" s="612" t="s">
        <v>326</v>
      </c>
      <c r="WHK49" s="612" t="s">
        <v>283</v>
      </c>
      <c r="WHL49" s="612" t="s">
        <v>326</v>
      </c>
      <c r="WHM49" s="612" t="s">
        <v>283</v>
      </c>
      <c r="WHN49" s="612" t="s">
        <v>326</v>
      </c>
      <c r="WHO49" s="612" t="s">
        <v>283</v>
      </c>
      <c r="WHP49" s="612" t="s">
        <v>326</v>
      </c>
      <c r="WHQ49" s="612" t="s">
        <v>283</v>
      </c>
      <c r="WHR49" s="612" t="s">
        <v>326</v>
      </c>
      <c r="WHS49" s="612" t="s">
        <v>283</v>
      </c>
      <c r="WHT49" s="612" t="s">
        <v>326</v>
      </c>
      <c r="WHU49" s="612" t="s">
        <v>283</v>
      </c>
      <c r="WHV49" s="612" t="s">
        <v>326</v>
      </c>
      <c r="WHW49" s="612" t="s">
        <v>283</v>
      </c>
      <c r="WHX49" s="612" t="s">
        <v>326</v>
      </c>
      <c r="WHY49" s="612" t="s">
        <v>283</v>
      </c>
      <c r="WHZ49" s="612" t="s">
        <v>326</v>
      </c>
      <c r="WIA49" s="612" t="s">
        <v>283</v>
      </c>
      <c r="WIB49" s="612" t="s">
        <v>326</v>
      </c>
      <c r="WIC49" s="612" t="s">
        <v>283</v>
      </c>
      <c r="WID49" s="612" t="s">
        <v>326</v>
      </c>
      <c r="WIE49" s="612" t="s">
        <v>283</v>
      </c>
      <c r="WIF49" s="612" t="s">
        <v>326</v>
      </c>
      <c r="WIG49" s="612" t="s">
        <v>283</v>
      </c>
      <c r="WIH49" s="612" t="s">
        <v>326</v>
      </c>
      <c r="WII49" s="612" t="s">
        <v>283</v>
      </c>
      <c r="WIJ49" s="612" t="s">
        <v>326</v>
      </c>
      <c r="WIK49" s="612" t="s">
        <v>283</v>
      </c>
      <c r="WIL49" s="612" t="s">
        <v>326</v>
      </c>
      <c r="WIM49" s="612" t="s">
        <v>283</v>
      </c>
      <c r="WIN49" s="612" t="s">
        <v>326</v>
      </c>
      <c r="WIO49" s="612" t="s">
        <v>283</v>
      </c>
      <c r="WIP49" s="612" t="s">
        <v>326</v>
      </c>
      <c r="WIQ49" s="612" t="s">
        <v>283</v>
      </c>
      <c r="WIR49" s="612" t="s">
        <v>326</v>
      </c>
      <c r="WIS49" s="612" t="s">
        <v>283</v>
      </c>
      <c r="WIT49" s="612" t="s">
        <v>326</v>
      </c>
      <c r="WIU49" s="612" t="s">
        <v>283</v>
      </c>
      <c r="WIV49" s="612" t="s">
        <v>326</v>
      </c>
      <c r="WIW49" s="612" t="s">
        <v>283</v>
      </c>
      <c r="WIX49" s="612" t="s">
        <v>326</v>
      </c>
      <c r="WIY49" s="612" t="s">
        <v>283</v>
      </c>
      <c r="WIZ49" s="612" t="s">
        <v>326</v>
      </c>
      <c r="WJA49" s="612" t="s">
        <v>283</v>
      </c>
      <c r="WJB49" s="612" t="s">
        <v>326</v>
      </c>
      <c r="WJC49" s="612" t="s">
        <v>283</v>
      </c>
      <c r="WJD49" s="612" t="s">
        <v>326</v>
      </c>
      <c r="WJE49" s="612" t="s">
        <v>283</v>
      </c>
      <c r="WJF49" s="612" t="s">
        <v>326</v>
      </c>
      <c r="WJG49" s="612" t="s">
        <v>283</v>
      </c>
      <c r="WJH49" s="612" t="s">
        <v>326</v>
      </c>
      <c r="WJI49" s="612" t="s">
        <v>283</v>
      </c>
      <c r="WJJ49" s="612" t="s">
        <v>326</v>
      </c>
      <c r="WJK49" s="612" t="s">
        <v>283</v>
      </c>
      <c r="WJL49" s="612" t="s">
        <v>326</v>
      </c>
      <c r="WJM49" s="612" t="s">
        <v>283</v>
      </c>
      <c r="WJN49" s="612" t="s">
        <v>326</v>
      </c>
      <c r="WJO49" s="612" t="s">
        <v>283</v>
      </c>
      <c r="WJP49" s="612" t="s">
        <v>326</v>
      </c>
      <c r="WJQ49" s="612" t="s">
        <v>283</v>
      </c>
      <c r="WJR49" s="612" t="s">
        <v>326</v>
      </c>
      <c r="WJS49" s="612" t="s">
        <v>283</v>
      </c>
      <c r="WJT49" s="612" t="s">
        <v>326</v>
      </c>
      <c r="WJU49" s="612" t="s">
        <v>283</v>
      </c>
      <c r="WJV49" s="612" t="s">
        <v>326</v>
      </c>
      <c r="WJW49" s="612" t="s">
        <v>283</v>
      </c>
      <c r="WJX49" s="612" t="s">
        <v>326</v>
      </c>
      <c r="WJY49" s="612" t="s">
        <v>283</v>
      </c>
      <c r="WJZ49" s="612" t="s">
        <v>326</v>
      </c>
      <c r="WKA49" s="612" t="s">
        <v>283</v>
      </c>
      <c r="WKB49" s="612" t="s">
        <v>326</v>
      </c>
      <c r="WKC49" s="612" t="s">
        <v>283</v>
      </c>
      <c r="WKD49" s="612" t="s">
        <v>326</v>
      </c>
      <c r="WKE49" s="612" t="s">
        <v>283</v>
      </c>
      <c r="WKF49" s="612" t="s">
        <v>326</v>
      </c>
      <c r="WKG49" s="612" t="s">
        <v>283</v>
      </c>
      <c r="WKH49" s="612" t="s">
        <v>326</v>
      </c>
      <c r="WKI49" s="612" t="s">
        <v>283</v>
      </c>
      <c r="WKJ49" s="612" t="s">
        <v>326</v>
      </c>
      <c r="WKK49" s="612" t="s">
        <v>283</v>
      </c>
      <c r="WKL49" s="612" t="s">
        <v>326</v>
      </c>
      <c r="WKM49" s="612" t="s">
        <v>283</v>
      </c>
      <c r="WKN49" s="612" t="s">
        <v>326</v>
      </c>
      <c r="WKO49" s="612" t="s">
        <v>283</v>
      </c>
      <c r="WKP49" s="612" t="s">
        <v>326</v>
      </c>
      <c r="WKQ49" s="612" t="s">
        <v>283</v>
      </c>
      <c r="WKR49" s="612" t="s">
        <v>326</v>
      </c>
      <c r="WKS49" s="612" t="s">
        <v>283</v>
      </c>
      <c r="WKT49" s="612" t="s">
        <v>326</v>
      </c>
      <c r="WKU49" s="612" t="s">
        <v>283</v>
      </c>
      <c r="WKV49" s="612" t="s">
        <v>326</v>
      </c>
      <c r="WKW49" s="612" t="s">
        <v>283</v>
      </c>
      <c r="WKX49" s="612" t="s">
        <v>326</v>
      </c>
      <c r="WKY49" s="612" t="s">
        <v>283</v>
      </c>
      <c r="WKZ49" s="612" t="s">
        <v>326</v>
      </c>
      <c r="WLA49" s="612" t="s">
        <v>283</v>
      </c>
      <c r="WLB49" s="612" t="s">
        <v>326</v>
      </c>
      <c r="WLC49" s="612" t="s">
        <v>283</v>
      </c>
      <c r="WLD49" s="612" t="s">
        <v>326</v>
      </c>
      <c r="WLE49" s="612" t="s">
        <v>283</v>
      </c>
      <c r="WLF49" s="612" t="s">
        <v>326</v>
      </c>
      <c r="WLG49" s="612" t="s">
        <v>283</v>
      </c>
      <c r="WLH49" s="612" t="s">
        <v>326</v>
      </c>
      <c r="WLI49" s="612" t="s">
        <v>283</v>
      </c>
      <c r="WLJ49" s="612" t="s">
        <v>326</v>
      </c>
      <c r="WLK49" s="612" t="s">
        <v>283</v>
      </c>
      <c r="WLL49" s="612" t="s">
        <v>326</v>
      </c>
      <c r="WLM49" s="612" t="s">
        <v>283</v>
      </c>
      <c r="WLN49" s="612" t="s">
        <v>326</v>
      </c>
      <c r="WLO49" s="612" t="s">
        <v>283</v>
      </c>
      <c r="WLP49" s="612" t="s">
        <v>326</v>
      </c>
      <c r="WLQ49" s="612" t="s">
        <v>283</v>
      </c>
      <c r="WLR49" s="612" t="s">
        <v>326</v>
      </c>
      <c r="WLS49" s="612" t="s">
        <v>283</v>
      </c>
      <c r="WLT49" s="612" t="s">
        <v>326</v>
      </c>
      <c r="WLU49" s="612" t="s">
        <v>283</v>
      </c>
      <c r="WLV49" s="612" t="s">
        <v>326</v>
      </c>
      <c r="WLW49" s="612" t="s">
        <v>283</v>
      </c>
      <c r="WLX49" s="612" t="s">
        <v>326</v>
      </c>
      <c r="WLY49" s="612" t="s">
        <v>283</v>
      </c>
      <c r="WLZ49" s="612" t="s">
        <v>326</v>
      </c>
      <c r="WMA49" s="612" t="s">
        <v>283</v>
      </c>
      <c r="WMB49" s="612" t="s">
        <v>326</v>
      </c>
      <c r="WMC49" s="612" t="s">
        <v>283</v>
      </c>
      <c r="WMD49" s="612" t="s">
        <v>326</v>
      </c>
      <c r="WME49" s="612" t="s">
        <v>283</v>
      </c>
      <c r="WMF49" s="612" t="s">
        <v>326</v>
      </c>
      <c r="WMG49" s="612" t="s">
        <v>283</v>
      </c>
      <c r="WMH49" s="612" t="s">
        <v>326</v>
      </c>
      <c r="WMI49" s="612" t="s">
        <v>283</v>
      </c>
      <c r="WMJ49" s="612" t="s">
        <v>326</v>
      </c>
      <c r="WMK49" s="612" t="s">
        <v>283</v>
      </c>
      <c r="WML49" s="612" t="s">
        <v>326</v>
      </c>
      <c r="WMM49" s="612" t="s">
        <v>283</v>
      </c>
      <c r="WMN49" s="612" t="s">
        <v>326</v>
      </c>
      <c r="WMO49" s="612" t="s">
        <v>283</v>
      </c>
      <c r="WMP49" s="612" t="s">
        <v>326</v>
      </c>
      <c r="WMQ49" s="612" t="s">
        <v>283</v>
      </c>
      <c r="WMR49" s="612" t="s">
        <v>326</v>
      </c>
      <c r="WMS49" s="612" t="s">
        <v>283</v>
      </c>
      <c r="WMT49" s="612" t="s">
        <v>326</v>
      </c>
      <c r="WMU49" s="612" t="s">
        <v>283</v>
      </c>
      <c r="WMV49" s="612" t="s">
        <v>326</v>
      </c>
      <c r="WMW49" s="612" t="s">
        <v>283</v>
      </c>
      <c r="WMX49" s="612" t="s">
        <v>326</v>
      </c>
      <c r="WMY49" s="612" t="s">
        <v>283</v>
      </c>
      <c r="WMZ49" s="612" t="s">
        <v>326</v>
      </c>
      <c r="WNA49" s="612" t="s">
        <v>283</v>
      </c>
      <c r="WNB49" s="612" t="s">
        <v>326</v>
      </c>
      <c r="WNC49" s="612" t="s">
        <v>283</v>
      </c>
      <c r="WND49" s="612" t="s">
        <v>326</v>
      </c>
      <c r="WNE49" s="612" t="s">
        <v>283</v>
      </c>
      <c r="WNF49" s="612" t="s">
        <v>326</v>
      </c>
      <c r="WNG49" s="612" t="s">
        <v>283</v>
      </c>
      <c r="WNH49" s="612" t="s">
        <v>326</v>
      </c>
      <c r="WNI49" s="612" t="s">
        <v>283</v>
      </c>
      <c r="WNJ49" s="612" t="s">
        <v>326</v>
      </c>
      <c r="WNK49" s="612" t="s">
        <v>283</v>
      </c>
      <c r="WNL49" s="612" t="s">
        <v>326</v>
      </c>
      <c r="WNM49" s="612" t="s">
        <v>283</v>
      </c>
      <c r="WNN49" s="612" t="s">
        <v>326</v>
      </c>
      <c r="WNO49" s="612" t="s">
        <v>283</v>
      </c>
      <c r="WNP49" s="612" t="s">
        <v>326</v>
      </c>
      <c r="WNQ49" s="612" t="s">
        <v>283</v>
      </c>
      <c r="WNR49" s="612" t="s">
        <v>326</v>
      </c>
      <c r="WNS49" s="612" t="s">
        <v>283</v>
      </c>
      <c r="WNT49" s="612" t="s">
        <v>326</v>
      </c>
      <c r="WNU49" s="612" t="s">
        <v>283</v>
      </c>
      <c r="WNV49" s="612" t="s">
        <v>326</v>
      </c>
      <c r="WNW49" s="612" t="s">
        <v>283</v>
      </c>
      <c r="WNX49" s="612" t="s">
        <v>326</v>
      </c>
      <c r="WNY49" s="612" t="s">
        <v>283</v>
      </c>
      <c r="WNZ49" s="612" t="s">
        <v>326</v>
      </c>
      <c r="WOA49" s="612" t="s">
        <v>283</v>
      </c>
      <c r="WOB49" s="612" t="s">
        <v>326</v>
      </c>
      <c r="WOC49" s="612" t="s">
        <v>283</v>
      </c>
      <c r="WOD49" s="612" t="s">
        <v>326</v>
      </c>
      <c r="WOE49" s="612" t="s">
        <v>283</v>
      </c>
      <c r="WOF49" s="612" t="s">
        <v>326</v>
      </c>
      <c r="WOG49" s="612" t="s">
        <v>283</v>
      </c>
      <c r="WOH49" s="612" t="s">
        <v>326</v>
      </c>
      <c r="WOI49" s="612" t="s">
        <v>283</v>
      </c>
      <c r="WOJ49" s="612" t="s">
        <v>326</v>
      </c>
      <c r="WOK49" s="612" t="s">
        <v>283</v>
      </c>
      <c r="WOL49" s="612" t="s">
        <v>326</v>
      </c>
      <c r="WOM49" s="612" t="s">
        <v>283</v>
      </c>
      <c r="WON49" s="612" t="s">
        <v>326</v>
      </c>
      <c r="WOO49" s="612" t="s">
        <v>283</v>
      </c>
      <c r="WOP49" s="612" t="s">
        <v>326</v>
      </c>
      <c r="WOQ49" s="612" t="s">
        <v>283</v>
      </c>
      <c r="WOR49" s="612" t="s">
        <v>326</v>
      </c>
      <c r="WOS49" s="612" t="s">
        <v>283</v>
      </c>
      <c r="WOT49" s="612" t="s">
        <v>326</v>
      </c>
      <c r="WOU49" s="612" t="s">
        <v>283</v>
      </c>
      <c r="WOV49" s="612" t="s">
        <v>326</v>
      </c>
      <c r="WOW49" s="612" t="s">
        <v>283</v>
      </c>
      <c r="WOX49" s="612" t="s">
        <v>326</v>
      </c>
      <c r="WOY49" s="612" t="s">
        <v>283</v>
      </c>
      <c r="WOZ49" s="612" t="s">
        <v>326</v>
      </c>
      <c r="WPA49" s="612" t="s">
        <v>283</v>
      </c>
      <c r="WPB49" s="612" t="s">
        <v>326</v>
      </c>
      <c r="WPC49" s="612" t="s">
        <v>283</v>
      </c>
      <c r="WPD49" s="612" t="s">
        <v>326</v>
      </c>
      <c r="WPE49" s="612" t="s">
        <v>283</v>
      </c>
      <c r="WPF49" s="612" t="s">
        <v>326</v>
      </c>
      <c r="WPG49" s="612" t="s">
        <v>283</v>
      </c>
      <c r="WPH49" s="612" t="s">
        <v>326</v>
      </c>
      <c r="WPI49" s="612" t="s">
        <v>283</v>
      </c>
      <c r="WPJ49" s="612" t="s">
        <v>326</v>
      </c>
      <c r="WPK49" s="612" t="s">
        <v>283</v>
      </c>
      <c r="WPL49" s="612" t="s">
        <v>326</v>
      </c>
      <c r="WPM49" s="612" t="s">
        <v>283</v>
      </c>
      <c r="WPN49" s="612" t="s">
        <v>326</v>
      </c>
      <c r="WPO49" s="612" t="s">
        <v>283</v>
      </c>
      <c r="WPP49" s="612" t="s">
        <v>326</v>
      </c>
      <c r="WPQ49" s="612" t="s">
        <v>283</v>
      </c>
      <c r="WPR49" s="612" t="s">
        <v>326</v>
      </c>
      <c r="WPS49" s="612" t="s">
        <v>283</v>
      </c>
      <c r="WPT49" s="612" t="s">
        <v>326</v>
      </c>
      <c r="WPU49" s="612" t="s">
        <v>283</v>
      </c>
      <c r="WPV49" s="612" t="s">
        <v>326</v>
      </c>
      <c r="WPW49" s="612" t="s">
        <v>283</v>
      </c>
      <c r="WPX49" s="612" t="s">
        <v>326</v>
      </c>
      <c r="WPY49" s="612" t="s">
        <v>283</v>
      </c>
      <c r="WPZ49" s="612" t="s">
        <v>326</v>
      </c>
      <c r="WQA49" s="612" t="s">
        <v>283</v>
      </c>
      <c r="WQB49" s="612" t="s">
        <v>326</v>
      </c>
      <c r="WQC49" s="612" t="s">
        <v>283</v>
      </c>
      <c r="WQD49" s="612" t="s">
        <v>326</v>
      </c>
      <c r="WQE49" s="612" t="s">
        <v>283</v>
      </c>
      <c r="WQF49" s="612" t="s">
        <v>326</v>
      </c>
      <c r="WQG49" s="612" t="s">
        <v>283</v>
      </c>
      <c r="WQH49" s="612" t="s">
        <v>326</v>
      </c>
      <c r="WQI49" s="612" t="s">
        <v>283</v>
      </c>
      <c r="WQJ49" s="612" t="s">
        <v>326</v>
      </c>
      <c r="WQK49" s="612" t="s">
        <v>283</v>
      </c>
      <c r="WQL49" s="612" t="s">
        <v>326</v>
      </c>
      <c r="WQM49" s="612" t="s">
        <v>283</v>
      </c>
      <c r="WQN49" s="612" t="s">
        <v>326</v>
      </c>
      <c r="WQO49" s="612" t="s">
        <v>283</v>
      </c>
      <c r="WQP49" s="612" t="s">
        <v>326</v>
      </c>
      <c r="WQQ49" s="612" t="s">
        <v>283</v>
      </c>
      <c r="WQR49" s="612" t="s">
        <v>326</v>
      </c>
      <c r="WQS49" s="612" t="s">
        <v>283</v>
      </c>
      <c r="WQT49" s="612" t="s">
        <v>326</v>
      </c>
      <c r="WQU49" s="612" t="s">
        <v>283</v>
      </c>
      <c r="WQV49" s="612" t="s">
        <v>326</v>
      </c>
      <c r="WQW49" s="612" t="s">
        <v>283</v>
      </c>
      <c r="WQX49" s="612" t="s">
        <v>326</v>
      </c>
      <c r="WQY49" s="612" t="s">
        <v>283</v>
      </c>
      <c r="WQZ49" s="612" t="s">
        <v>326</v>
      </c>
      <c r="WRA49" s="612" t="s">
        <v>283</v>
      </c>
      <c r="WRB49" s="612" t="s">
        <v>326</v>
      </c>
      <c r="WRC49" s="612" t="s">
        <v>283</v>
      </c>
      <c r="WRD49" s="612" t="s">
        <v>326</v>
      </c>
      <c r="WRE49" s="612" t="s">
        <v>283</v>
      </c>
      <c r="WRF49" s="612" t="s">
        <v>326</v>
      </c>
      <c r="WRG49" s="612" t="s">
        <v>283</v>
      </c>
      <c r="WRH49" s="612" t="s">
        <v>326</v>
      </c>
      <c r="WRI49" s="612" t="s">
        <v>283</v>
      </c>
      <c r="WRJ49" s="612" t="s">
        <v>326</v>
      </c>
      <c r="WRK49" s="612" t="s">
        <v>283</v>
      </c>
      <c r="WRL49" s="612" t="s">
        <v>326</v>
      </c>
      <c r="WRM49" s="612" t="s">
        <v>283</v>
      </c>
      <c r="WRN49" s="612" t="s">
        <v>326</v>
      </c>
      <c r="WRO49" s="612" t="s">
        <v>283</v>
      </c>
      <c r="WRP49" s="612" t="s">
        <v>326</v>
      </c>
      <c r="WRQ49" s="612" t="s">
        <v>283</v>
      </c>
      <c r="WRR49" s="612" t="s">
        <v>326</v>
      </c>
      <c r="WRS49" s="612" t="s">
        <v>283</v>
      </c>
      <c r="WRT49" s="612" t="s">
        <v>326</v>
      </c>
      <c r="WRU49" s="612" t="s">
        <v>283</v>
      </c>
      <c r="WRV49" s="612" t="s">
        <v>326</v>
      </c>
      <c r="WRW49" s="612" t="s">
        <v>283</v>
      </c>
      <c r="WRX49" s="612" t="s">
        <v>326</v>
      </c>
      <c r="WRY49" s="612" t="s">
        <v>283</v>
      </c>
      <c r="WRZ49" s="612" t="s">
        <v>326</v>
      </c>
      <c r="WSA49" s="612" t="s">
        <v>283</v>
      </c>
      <c r="WSB49" s="612" t="s">
        <v>326</v>
      </c>
      <c r="WSC49" s="612" t="s">
        <v>283</v>
      </c>
      <c r="WSD49" s="612" t="s">
        <v>326</v>
      </c>
      <c r="WSE49" s="612" t="s">
        <v>283</v>
      </c>
      <c r="WSF49" s="612" t="s">
        <v>326</v>
      </c>
      <c r="WSG49" s="612" t="s">
        <v>283</v>
      </c>
      <c r="WSH49" s="612" t="s">
        <v>326</v>
      </c>
      <c r="WSI49" s="612" t="s">
        <v>283</v>
      </c>
      <c r="WSJ49" s="612" t="s">
        <v>326</v>
      </c>
      <c r="WSK49" s="612" t="s">
        <v>283</v>
      </c>
      <c r="WSL49" s="612" t="s">
        <v>326</v>
      </c>
      <c r="WSM49" s="612" t="s">
        <v>283</v>
      </c>
      <c r="WSN49" s="612" t="s">
        <v>326</v>
      </c>
      <c r="WSO49" s="612" t="s">
        <v>283</v>
      </c>
      <c r="WSP49" s="612" t="s">
        <v>326</v>
      </c>
      <c r="WSQ49" s="612" t="s">
        <v>283</v>
      </c>
      <c r="WSR49" s="612" t="s">
        <v>326</v>
      </c>
      <c r="WSS49" s="612" t="s">
        <v>283</v>
      </c>
      <c r="WST49" s="612" t="s">
        <v>326</v>
      </c>
      <c r="WSU49" s="612" t="s">
        <v>283</v>
      </c>
      <c r="WSV49" s="612" t="s">
        <v>326</v>
      </c>
      <c r="WSW49" s="612" t="s">
        <v>283</v>
      </c>
      <c r="WSX49" s="612" t="s">
        <v>326</v>
      </c>
      <c r="WSY49" s="612" t="s">
        <v>283</v>
      </c>
      <c r="WSZ49" s="612" t="s">
        <v>326</v>
      </c>
      <c r="WTA49" s="612" t="s">
        <v>283</v>
      </c>
      <c r="WTB49" s="612" t="s">
        <v>326</v>
      </c>
      <c r="WTC49" s="612" t="s">
        <v>283</v>
      </c>
      <c r="WTD49" s="612" t="s">
        <v>326</v>
      </c>
      <c r="WTE49" s="612" t="s">
        <v>283</v>
      </c>
      <c r="WTF49" s="612" t="s">
        <v>326</v>
      </c>
      <c r="WTG49" s="612" t="s">
        <v>283</v>
      </c>
      <c r="WTH49" s="612" t="s">
        <v>326</v>
      </c>
      <c r="WTI49" s="612" t="s">
        <v>283</v>
      </c>
      <c r="WTJ49" s="612" t="s">
        <v>326</v>
      </c>
      <c r="WTK49" s="612" t="s">
        <v>283</v>
      </c>
      <c r="WTL49" s="612" t="s">
        <v>326</v>
      </c>
      <c r="WTM49" s="612" t="s">
        <v>283</v>
      </c>
      <c r="WTN49" s="612" t="s">
        <v>326</v>
      </c>
      <c r="WTO49" s="612" t="s">
        <v>283</v>
      </c>
      <c r="WTP49" s="612" t="s">
        <v>326</v>
      </c>
      <c r="WTQ49" s="612" t="s">
        <v>283</v>
      </c>
      <c r="WTR49" s="612" t="s">
        <v>326</v>
      </c>
      <c r="WTS49" s="612" t="s">
        <v>283</v>
      </c>
      <c r="WTT49" s="612" t="s">
        <v>326</v>
      </c>
      <c r="WTU49" s="612" t="s">
        <v>283</v>
      </c>
      <c r="WTV49" s="612" t="s">
        <v>326</v>
      </c>
      <c r="WTW49" s="612" t="s">
        <v>283</v>
      </c>
      <c r="WTX49" s="612" t="s">
        <v>326</v>
      </c>
      <c r="WTY49" s="612" t="s">
        <v>283</v>
      </c>
      <c r="WTZ49" s="612" t="s">
        <v>326</v>
      </c>
      <c r="WUA49" s="612" t="s">
        <v>283</v>
      </c>
      <c r="WUB49" s="612" t="s">
        <v>326</v>
      </c>
      <c r="WUC49" s="612" t="s">
        <v>283</v>
      </c>
      <c r="WUD49" s="612" t="s">
        <v>326</v>
      </c>
      <c r="WUE49" s="612" t="s">
        <v>283</v>
      </c>
      <c r="WUF49" s="612" t="s">
        <v>326</v>
      </c>
      <c r="WUG49" s="612" t="s">
        <v>283</v>
      </c>
      <c r="WUH49" s="612" t="s">
        <v>326</v>
      </c>
      <c r="WUI49" s="612" t="s">
        <v>283</v>
      </c>
      <c r="WUJ49" s="612" t="s">
        <v>326</v>
      </c>
      <c r="WUK49" s="612" t="s">
        <v>283</v>
      </c>
      <c r="WUL49" s="612" t="s">
        <v>326</v>
      </c>
      <c r="WUM49" s="612" t="s">
        <v>283</v>
      </c>
      <c r="WUN49" s="612" t="s">
        <v>326</v>
      </c>
      <c r="WUO49" s="612" t="s">
        <v>283</v>
      </c>
      <c r="WUP49" s="612" t="s">
        <v>326</v>
      </c>
      <c r="WUQ49" s="612" t="s">
        <v>283</v>
      </c>
      <c r="WUR49" s="612" t="s">
        <v>326</v>
      </c>
      <c r="WUS49" s="612" t="s">
        <v>283</v>
      </c>
      <c r="WUT49" s="612" t="s">
        <v>326</v>
      </c>
      <c r="WUU49" s="612" t="s">
        <v>283</v>
      </c>
      <c r="WUV49" s="612" t="s">
        <v>326</v>
      </c>
      <c r="WUW49" s="612" t="s">
        <v>283</v>
      </c>
      <c r="WUX49" s="612" t="s">
        <v>326</v>
      </c>
      <c r="WUY49" s="612" t="s">
        <v>283</v>
      </c>
      <c r="WUZ49" s="612" t="s">
        <v>326</v>
      </c>
      <c r="WVA49" s="612" t="s">
        <v>283</v>
      </c>
      <c r="WVB49" s="612" t="s">
        <v>326</v>
      </c>
      <c r="WVC49" s="612" t="s">
        <v>283</v>
      </c>
      <c r="WVD49" s="612" t="s">
        <v>326</v>
      </c>
      <c r="WVE49" s="612" t="s">
        <v>283</v>
      </c>
      <c r="WVF49" s="612" t="s">
        <v>326</v>
      </c>
      <c r="WVG49" s="612" t="s">
        <v>283</v>
      </c>
      <c r="WVH49" s="612" t="s">
        <v>326</v>
      </c>
      <c r="WVI49" s="612" t="s">
        <v>283</v>
      </c>
      <c r="WVJ49" s="612" t="s">
        <v>326</v>
      </c>
      <c r="WVK49" s="612" t="s">
        <v>283</v>
      </c>
      <c r="WVL49" s="612" t="s">
        <v>326</v>
      </c>
      <c r="WVM49" s="612" t="s">
        <v>283</v>
      </c>
      <c r="WVN49" s="612" t="s">
        <v>326</v>
      </c>
      <c r="WVO49" s="612" t="s">
        <v>283</v>
      </c>
      <c r="WVP49" s="612" t="s">
        <v>326</v>
      </c>
      <c r="WVQ49" s="612" t="s">
        <v>283</v>
      </c>
      <c r="WVR49" s="612" t="s">
        <v>326</v>
      </c>
      <c r="WVS49" s="612" t="s">
        <v>283</v>
      </c>
      <c r="WVT49" s="612" t="s">
        <v>326</v>
      </c>
      <c r="WVU49" s="612" t="s">
        <v>283</v>
      </c>
      <c r="WVV49" s="612" t="s">
        <v>326</v>
      </c>
      <c r="WVW49" s="612" t="s">
        <v>283</v>
      </c>
      <c r="WVX49" s="612" t="s">
        <v>326</v>
      </c>
      <c r="WVY49" s="612" t="s">
        <v>283</v>
      </c>
      <c r="WVZ49" s="612" t="s">
        <v>326</v>
      </c>
      <c r="WWA49" s="612" t="s">
        <v>283</v>
      </c>
      <c r="WWB49" s="612" t="s">
        <v>326</v>
      </c>
      <c r="WWC49" s="612" t="s">
        <v>283</v>
      </c>
      <c r="WWD49" s="612" t="s">
        <v>326</v>
      </c>
      <c r="WWE49" s="612" t="s">
        <v>283</v>
      </c>
      <c r="WWF49" s="612" t="s">
        <v>326</v>
      </c>
      <c r="WWG49" s="612" t="s">
        <v>283</v>
      </c>
      <c r="WWH49" s="612" t="s">
        <v>326</v>
      </c>
      <c r="WWI49" s="612" t="s">
        <v>283</v>
      </c>
      <c r="WWJ49" s="612" t="s">
        <v>326</v>
      </c>
      <c r="WWK49" s="612" t="s">
        <v>283</v>
      </c>
      <c r="WWL49" s="612" t="s">
        <v>326</v>
      </c>
      <c r="WWM49" s="612" t="s">
        <v>283</v>
      </c>
      <c r="WWN49" s="612" t="s">
        <v>326</v>
      </c>
      <c r="WWO49" s="612" t="s">
        <v>283</v>
      </c>
      <c r="WWP49" s="612" t="s">
        <v>326</v>
      </c>
      <c r="WWQ49" s="612" t="s">
        <v>283</v>
      </c>
      <c r="WWR49" s="612" t="s">
        <v>326</v>
      </c>
      <c r="WWS49" s="612" t="s">
        <v>283</v>
      </c>
      <c r="WWT49" s="612" t="s">
        <v>326</v>
      </c>
      <c r="WWU49" s="612" t="s">
        <v>283</v>
      </c>
      <c r="WWV49" s="612" t="s">
        <v>326</v>
      </c>
      <c r="WWW49" s="612" t="s">
        <v>283</v>
      </c>
      <c r="WWX49" s="612" t="s">
        <v>326</v>
      </c>
      <c r="WWY49" s="612" t="s">
        <v>283</v>
      </c>
      <c r="WWZ49" s="612" t="s">
        <v>326</v>
      </c>
      <c r="WXA49" s="612" t="s">
        <v>283</v>
      </c>
      <c r="WXB49" s="612" t="s">
        <v>326</v>
      </c>
      <c r="WXC49" s="612" t="s">
        <v>283</v>
      </c>
      <c r="WXD49" s="612" t="s">
        <v>326</v>
      </c>
      <c r="WXE49" s="612" t="s">
        <v>283</v>
      </c>
      <c r="WXF49" s="612" t="s">
        <v>326</v>
      </c>
      <c r="WXG49" s="612" t="s">
        <v>283</v>
      </c>
      <c r="WXH49" s="612" t="s">
        <v>326</v>
      </c>
      <c r="WXI49" s="612" t="s">
        <v>283</v>
      </c>
      <c r="WXJ49" s="612" t="s">
        <v>326</v>
      </c>
      <c r="WXK49" s="612" t="s">
        <v>283</v>
      </c>
      <c r="WXL49" s="612" t="s">
        <v>326</v>
      </c>
      <c r="WXM49" s="612" t="s">
        <v>283</v>
      </c>
      <c r="WXN49" s="612" t="s">
        <v>326</v>
      </c>
      <c r="WXO49" s="612" t="s">
        <v>283</v>
      </c>
      <c r="WXP49" s="612" t="s">
        <v>326</v>
      </c>
      <c r="WXQ49" s="612" t="s">
        <v>283</v>
      </c>
      <c r="WXR49" s="612" t="s">
        <v>326</v>
      </c>
      <c r="WXS49" s="612" t="s">
        <v>283</v>
      </c>
      <c r="WXT49" s="612" t="s">
        <v>326</v>
      </c>
      <c r="WXU49" s="612" t="s">
        <v>283</v>
      </c>
      <c r="WXV49" s="612" t="s">
        <v>326</v>
      </c>
      <c r="WXW49" s="612" t="s">
        <v>283</v>
      </c>
      <c r="WXX49" s="612" t="s">
        <v>326</v>
      </c>
      <c r="WXY49" s="612" t="s">
        <v>283</v>
      </c>
      <c r="WXZ49" s="612" t="s">
        <v>326</v>
      </c>
      <c r="WYA49" s="612" t="s">
        <v>283</v>
      </c>
      <c r="WYB49" s="612" t="s">
        <v>326</v>
      </c>
      <c r="WYC49" s="612" t="s">
        <v>283</v>
      </c>
      <c r="WYD49" s="612" t="s">
        <v>326</v>
      </c>
      <c r="WYE49" s="612" t="s">
        <v>283</v>
      </c>
      <c r="WYF49" s="612" t="s">
        <v>326</v>
      </c>
      <c r="WYG49" s="612" t="s">
        <v>283</v>
      </c>
      <c r="WYH49" s="612" t="s">
        <v>326</v>
      </c>
      <c r="WYI49" s="612" t="s">
        <v>283</v>
      </c>
      <c r="WYJ49" s="612" t="s">
        <v>326</v>
      </c>
      <c r="WYK49" s="612" t="s">
        <v>283</v>
      </c>
      <c r="WYL49" s="612" t="s">
        <v>326</v>
      </c>
      <c r="WYM49" s="612" t="s">
        <v>283</v>
      </c>
      <c r="WYN49" s="612" t="s">
        <v>326</v>
      </c>
      <c r="WYO49" s="612" t="s">
        <v>283</v>
      </c>
      <c r="WYP49" s="612" t="s">
        <v>326</v>
      </c>
      <c r="WYQ49" s="612" t="s">
        <v>283</v>
      </c>
      <c r="WYR49" s="612" t="s">
        <v>326</v>
      </c>
      <c r="WYS49" s="612" t="s">
        <v>283</v>
      </c>
      <c r="WYT49" s="612" t="s">
        <v>326</v>
      </c>
      <c r="WYU49" s="612" t="s">
        <v>283</v>
      </c>
      <c r="WYV49" s="612" t="s">
        <v>326</v>
      </c>
      <c r="WYW49" s="612" t="s">
        <v>283</v>
      </c>
      <c r="WYX49" s="612" t="s">
        <v>326</v>
      </c>
      <c r="WYY49" s="612" t="s">
        <v>283</v>
      </c>
      <c r="WYZ49" s="612" t="s">
        <v>326</v>
      </c>
      <c r="WZA49" s="612" t="s">
        <v>283</v>
      </c>
      <c r="WZB49" s="612" t="s">
        <v>326</v>
      </c>
      <c r="WZC49" s="612" t="s">
        <v>283</v>
      </c>
      <c r="WZD49" s="612" t="s">
        <v>326</v>
      </c>
      <c r="WZE49" s="612" t="s">
        <v>283</v>
      </c>
      <c r="WZF49" s="612" t="s">
        <v>326</v>
      </c>
      <c r="WZG49" s="612" t="s">
        <v>283</v>
      </c>
      <c r="WZH49" s="612" t="s">
        <v>326</v>
      </c>
      <c r="WZI49" s="612" t="s">
        <v>283</v>
      </c>
      <c r="WZJ49" s="612" t="s">
        <v>326</v>
      </c>
      <c r="WZK49" s="612" t="s">
        <v>283</v>
      </c>
      <c r="WZL49" s="612" t="s">
        <v>326</v>
      </c>
      <c r="WZM49" s="612" t="s">
        <v>283</v>
      </c>
      <c r="WZN49" s="612" t="s">
        <v>326</v>
      </c>
      <c r="WZO49" s="612" t="s">
        <v>283</v>
      </c>
      <c r="WZP49" s="612" t="s">
        <v>326</v>
      </c>
      <c r="WZQ49" s="612" t="s">
        <v>283</v>
      </c>
      <c r="WZR49" s="612" t="s">
        <v>326</v>
      </c>
      <c r="WZS49" s="612" t="s">
        <v>283</v>
      </c>
      <c r="WZT49" s="612" t="s">
        <v>326</v>
      </c>
      <c r="WZU49" s="612" t="s">
        <v>283</v>
      </c>
      <c r="WZV49" s="612" t="s">
        <v>326</v>
      </c>
      <c r="WZW49" s="612" t="s">
        <v>283</v>
      </c>
      <c r="WZX49" s="612" t="s">
        <v>326</v>
      </c>
      <c r="WZY49" s="612" t="s">
        <v>283</v>
      </c>
      <c r="WZZ49" s="612" t="s">
        <v>326</v>
      </c>
      <c r="XAA49" s="612" t="s">
        <v>283</v>
      </c>
      <c r="XAB49" s="612" t="s">
        <v>326</v>
      </c>
      <c r="XAC49" s="612" t="s">
        <v>283</v>
      </c>
      <c r="XAD49" s="612" t="s">
        <v>326</v>
      </c>
      <c r="XAE49" s="612" t="s">
        <v>283</v>
      </c>
      <c r="XAF49" s="612" t="s">
        <v>326</v>
      </c>
      <c r="XAG49" s="612" t="s">
        <v>283</v>
      </c>
      <c r="XAH49" s="612" t="s">
        <v>326</v>
      </c>
      <c r="XAI49" s="612" t="s">
        <v>283</v>
      </c>
      <c r="XAJ49" s="612" t="s">
        <v>326</v>
      </c>
      <c r="XAK49" s="612" t="s">
        <v>283</v>
      </c>
      <c r="XAL49" s="612" t="s">
        <v>326</v>
      </c>
      <c r="XAM49" s="612" t="s">
        <v>283</v>
      </c>
      <c r="XAN49" s="612" t="s">
        <v>326</v>
      </c>
      <c r="XAO49" s="612" t="s">
        <v>283</v>
      </c>
      <c r="XAP49" s="612" t="s">
        <v>326</v>
      </c>
      <c r="XAQ49" s="612" t="s">
        <v>283</v>
      </c>
      <c r="XAR49" s="612" t="s">
        <v>326</v>
      </c>
      <c r="XAS49" s="612" t="s">
        <v>283</v>
      </c>
      <c r="XAT49" s="612" t="s">
        <v>326</v>
      </c>
      <c r="XAU49" s="612" t="s">
        <v>283</v>
      </c>
      <c r="XAV49" s="612" t="s">
        <v>326</v>
      </c>
      <c r="XAW49" s="612" t="s">
        <v>283</v>
      </c>
      <c r="XAX49" s="612" t="s">
        <v>326</v>
      </c>
      <c r="XAY49" s="612" t="s">
        <v>283</v>
      </c>
      <c r="XAZ49" s="612" t="s">
        <v>326</v>
      </c>
      <c r="XBA49" s="612" t="s">
        <v>283</v>
      </c>
      <c r="XBB49" s="612" t="s">
        <v>326</v>
      </c>
      <c r="XBC49" s="612" t="s">
        <v>283</v>
      </c>
      <c r="XBD49" s="612" t="s">
        <v>326</v>
      </c>
      <c r="XBE49" s="612" t="s">
        <v>283</v>
      </c>
      <c r="XBF49" s="612" t="s">
        <v>326</v>
      </c>
      <c r="XBG49" s="612" t="s">
        <v>283</v>
      </c>
      <c r="XBH49" s="612" t="s">
        <v>326</v>
      </c>
      <c r="XBI49" s="612" t="s">
        <v>283</v>
      </c>
      <c r="XBJ49" s="612" t="s">
        <v>326</v>
      </c>
      <c r="XBK49" s="612" t="s">
        <v>283</v>
      </c>
      <c r="XBL49" s="612" t="s">
        <v>326</v>
      </c>
      <c r="XBM49" s="612" t="s">
        <v>283</v>
      </c>
      <c r="XBN49" s="612" t="s">
        <v>326</v>
      </c>
      <c r="XBO49" s="612" t="s">
        <v>283</v>
      </c>
      <c r="XBP49" s="612" t="s">
        <v>326</v>
      </c>
      <c r="XBQ49" s="612" t="s">
        <v>283</v>
      </c>
      <c r="XBR49" s="612" t="s">
        <v>326</v>
      </c>
      <c r="XBS49" s="612" t="s">
        <v>283</v>
      </c>
      <c r="XBT49" s="612" t="s">
        <v>326</v>
      </c>
      <c r="XBU49" s="612" t="s">
        <v>283</v>
      </c>
      <c r="XBV49" s="612" t="s">
        <v>326</v>
      </c>
      <c r="XBW49" s="612" t="s">
        <v>283</v>
      </c>
      <c r="XBX49" s="612" t="s">
        <v>326</v>
      </c>
      <c r="XBY49" s="612" t="s">
        <v>283</v>
      </c>
      <c r="XBZ49" s="612" t="s">
        <v>326</v>
      </c>
      <c r="XCA49" s="612" t="s">
        <v>283</v>
      </c>
      <c r="XCB49" s="612" t="s">
        <v>326</v>
      </c>
      <c r="XCC49" s="612" t="s">
        <v>283</v>
      </c>
      <c r="XCD49" s="612" t="s">
        <v>326</v>
      </c>
      <c r="XCE49" s="612" t="s">
        <v>283</v>
      </c>
      <c r="XCF49" s="612" t="s">
        <v>326</v>
      </c>
      <c r="XCG49" s="612" t="s">
        <v>283</v>
      </c>
      <c r="XCH49" s="612" t="s">
        <v>326</v>
      </c>
      <c r="XCI49" s="612" t="s">
        <v>283</v>
      </c>
      <c r="XCJ49" s="612" t="s">
        <v>326</v>
      </c>
      <c r="XCK49" s="612" t="s">
        <v>283</v>
      </c>
      <c r="XCL49" s="612" t="s">
        <v>326</v>
      </c>
      <c r="XCM49" s="612" t="s">
        <v>283</v>
      </c>
      <c r="XCN49" s="612" t="s">
        <v>326</v>
      </c>
      <c r="XCO49" s="612" t="s">
        <v>283</v>
      </c>
      <c r="XCP49" s="612" t="s">
        <v>326</v>
      </c>
      <c r="XCQ49" s="612" t="s">
        <v>283</v>
      </c>
      <c r="XCR49" s="612" t="s">
        <v>326</v>
      </c>
      <c r="XCS49" s="612" t="s">
        <v>283</v>
      </c>
      <c r="XCT49" s="612" t="s">
        <v>326</v>
      </c>
      <c r="XCU49" s="612" t="s">
        <v>283</v>
      </c>
      <c r="XCV49" s="612" t="s">
        <v>326</v>
      </c>
      <c r="XCW49" s="612" t="s">
        <v>283</v>
      </c>
      <c r="XCX49" s="612" t="s">
        <v>326</v>
      </c>
      <c r="XCY49" s="612" t="s">
        <v>283</v>
      </c>
      <c r="XCZ49" s="612" t="s">
        <v>326</v>
      </c>
      <c r="XDA49" s="612" t="s">
        <v>283</v>
      </c>
      <c r="XDB49" s="612" t="s">
        <v>326</v>
      </c>
      <c r="XDC49" s="612" t="s">
        <v>283</v>
      </c>
      <c r="XDD49" s="612" t="s">
        <v>326</v>
      </c>
      <c r="XDE49" s="612" t="s">
        <v>283</v>
      </c>
      <c r="XDF49" s="612" t="s">
        <v>326</v>
      </c>
      <c r="XDG49" s="612" t="s">
        <v>283</v>
      </c>
      <c r="XDH49" s="612" t="s">
        <v>326</v>
      </c>
      <c r="XDI49" s="612" t="s">
        <v>283</v>
      </c>
      <c r="XDJ49" s="612" t="s">
        <v>326</v>
      </c>
      <c r="XDK49" s="612" t="s">
        <v>283</v>
      </c>
      <c r="XDL49" s="612" t="s">
        <v>326</v>
      </c>
      <c r="XDM49" s="612" t="s">
        <v>283</v>
      </c>
      <c r="XDN49" s="612" t="s">
        <v>326</v>
      </c>
      <c r="XDO49" s="612" t="s">
        <v>283</v>
      </c>
      <c r="XDP49" s="612" t="s">
        <v>326</v>
      </c>
      <c r="XDQ49" s="612" t="s">
        <v>283</v>
      </c>
      <c r="XDR49" s="612" t="s">
        <v>326</v>
      </c>
      <c r="XDS49" s="612" t="s">
        <v>283</v>
      </c>
      <c r="XDT49" s="612" t="s">
        <v>326</v>
      </c>
      <c r="XDU49" s="612" t="s">
        <v>283</v>
      </c>
      <c r="XDV49" s="612" t="s">
        <v>326</v>
      </c>
      <c r="XDW49" s="612" t="s">
        <v>283</v>
      </c>
      <c r="XDX49" s="612" t="s">
        <v>326</v>
      </c>
      <c r="XDY49" s="612" t="s">
        <v>283</v>
      </c>
      <c r="XDZ49" s="612" t="s">
        <v>326</v>
      </c>
      <c r="XEA49" s="612" t="s">
        <v>283</v>
      </c>
      <c r="XEB49" s="612" t="s">
        <v>326</v>
      </c>
      <c r="XEC49" s="612" t="s">
        <v>283</v>
      </c>
      <c r="XED49" s="612" t="s">
        <v>326</v>
      </c>
      <c r="XEE49" s="612" t="s">
        <v>283</v>
      </c>
      <c r="XEF49" s="612" t="s">
        <v>326</v>
      </c>
      <c r="XEG49" s="612" t="s">
        <v>283</v>
      </c>
      <c r="XEH49" s="612" t="s">
        <v>326</v>
      </c>
      <c r="XEI49" s="612" t="s">
        <v>283</v>
      </c>
      <c r="XEJ49" s="612" t="s">
        <v>326</v>
      </c>
      <c r="XEK49" s="612" t="s">
        <v>283</v>
      </c>
      <c r="XEL49" s="612" t="s">
        <v>326</v>
      </c>
      <c r="XEM49" s="612" t="s">
        <v>283</v>
      </c>
      <c r="XEN49" s="612" t="s">
        <v>326</v>
      </c>
      <c r="XEO49" s="612" t="s">
        <v>283</v>
      </c>
      <c r="XEP49" s="612" t="s">
        <v>326</v>
      </c>
      <c r="XEQ49" s="612" t="s">
        <v>283</v>
      </c>
      <c r="XER49" s="612" t="s">
        <v>326</v>
      </c>
      <c r="XES49" s="612" t="s">
        <v>283</v>
      </c>
      <c r="XET49" s="612" t="s">
        <v>326</v>
      </c>
      <c r="XEU49" s="612" t="s">
        <v>283</v>
      </c>
      <c r="XEV49" s="612" t="s">
        <v>326</v>
      </c>
      <c r="XEW49" s="612" t="s">
        <v>283</v>
      </c>
      <c r="XEX49" s="612" t="s">
        <v>326</v>
      </c>
      <c r="XEY49" s="612" t="s">
        <v>283</v>
      </c>
      <c r="XEZ49" s="612" t="s">
        <v>326</v>
      </c>
      <c r="XFA49" s="612" t="s">
        <v>283</v>
      </c>
      <c r="XFB49" s="612" t="s">
        <v>326</v>
      </c>
      <c r="XFC49" s="612" t="s">
        <v>283</v>
      </c>
      <c r="XFD49" s="612" t="s">
        <v>326</v>
      </c>
    </row>
    <row r="50" spans="1:16384" s="612" customFormat="1" ht="23.25" x14ac:dyDescent="0.35">
      <c r="A50" s="661" t="s">
        <v>291</v>
      </c>
      <c r="B50" s="662" t="s">
        <v>290</v>
      </c>
      <c r="C50" s="1123">
        <f>C44+C48+C49</f>
        <v>503024913</v>
      </c>
      <c r="D50" s="1124">
        <f>D47+D48+D49</f>
        <v>551160233</v>
      </c>
      <c r="E50" s="1124">
        <f>E47+E48+E49</f>
        <v>480572339</v>
      </c>
      <c r="F50" s="1125">
        <f>E50/D50%</f>
        <v>87.19285431465444</v>
      </c>
      <c r="G50" s="1123">
        <f>G44+G48+G49</f>
        <v>0</v>
      </c>
      <c r="H50" s="1124"/>
      <c r="I50" s="1124"/>
      <c r="J50" s="1125"/>
      <c r="K50" s="1123">
        <f>K44+K48+K49</f>
        <v>0</v>
      </c>
      <c r="L50" s="1124">
        <f>L47</f>
        <v>36201857</v>
      </c>
      <c r="M50" s="1124">
        <f>M47+M48+M49</f>
        <v>36201857</v>
      </c>
      <c r="N50" s="1125">
        <f>M50/L50%</f>
        <v>100</v>
      </c>
      <c r="O50" s="1123">
        <f t="shared" si="24"/>
        <v>503024913</v>
      </c>
      <c r="P50" s="1124">
        <f>D50+H50+L50</f>
        <v>587362090</v>
      </c>
      <c r="Q50" s="1124">
        <f>E50+I50+M50</f>
        <v>516774196</v>
      </c>
      <c r="R50" s="1125">
        <f>Q50/P50%</f>
        <v>87.98221825994932</v>
      </c>
    </row>
    <row r="51" spans="1:16384" s="612" customFormat="1" ht="24" thickBot="1" x14ac:dyDescent="0.4">
      <c r="A51" s="689"/>
      <c r="B51" s="754" t="s">
        <v>211</v>
      </c>
      <c r="C51" s="1128">
        <f>C37+C50</f>
        <v>536210213</v>
      </c>
      <c r="D51" s="1129">
        <f>D37+D50</f>
        <v>615266227</v>
      </c>
      <c r="E51" s="1129">
        <f>E37+E50</f>
        <v>552747421</v>
      </c>
      <c r="F51" s="1130">
        <f>E51/D51%</f>
        <v>89.838739190214</v>
      </c>
      <c r="G51" s="1128">
        <f t="shared" ref="G51:O51" si="25">G37+G50</f>
        <v>1413000</v>
      </c>
      <c r="H51" s="1129">
        <f t="shared" si="25"/>
        <v>1413000</v>
      </c>
      <c r="I51" s="1129">
        <f>I37+I50</f>
        <v>1525482</v>
      </c>
      <c r="J51" s="1130">
        <f>I51/H51%</f>
        <v>107.96050955414013</v>
      </c>
      <c r="K51" s="1128">
        <f t="shared" si="25"/>
        <v>197834000</v>
      </c>
      <c r="L51" s="1129">
        <f t="shared" si="25"/>
        <v>276884696</v>
      </c>
      <c r="M51" s="1129">
        <f>M37+M50</f>
        <v>318458322</v>
      </c>
      <c r="N51" s="1130">
        <f>M51/L51%</f>
        <v>115.01477929282159</v>
      </c>
      <c r="O51" s="1128">
        <f t="shared" si="25"/>
        <v>735457213</v>
      </c>
      <c r="P51" s="1129">
        <f>P37+P50</f>
        <v>893563923</v>
      </c>
      <c r="Q51" s="1129">
        <f>Q37+Q50</f>
        <v>873823740</v>
      </c>
      <c r="R51" s="1130">
        <f>Q51/P51%</f>
        <v>97.790848254736446</v>
      </c>
    </row>
    <row r="52" spans="1:16384" s="612" customFormat="1" ht="15" customHeight="1" thickBot="1" x14ac:dyDescent="0.4"/>
    <row r="53" spans="1:16384" s="612" customFormat="1" ht="23.25" x14ac:dyDescent="0.35">
      <c r="A53" s="1985" t="s">
        <v>216</v>
      </c>
      <c r="B53" s="1987" t="s">
        <v>467</v>
      </c>
      <c r="C53" s="2003" t="s">
        <v>1299</v>
      </c>
      <c r="D53" s="2004"/>
      <c r="E53" s="2004"/>
      <c r="F53" s="2005"/>
      <c r="G53" s="2003" t="s">
        <v>1300</v>
      </c>
      <c r="H53" s="2004"/>
      <c r="I53" s="2004"/>
      <c r="J53" s="2005"/>
      <c r="K53" s="2012" t="s">
        <v>1301</v>
      </c>
      <c r="L53" s="2013"/>
      <c r="M53" s="2013"/>
      <c r="N53" s="2014"/>
      <c r="O53" s="2003" t="s">
        <v>292</v>
      </c>
      <c r="P53" s="2004"/>
      <c r="Q53" s="2004"/>
      <c r="R53" s="2005"/>
    </row>
    <row r="54" spans="1:16384" s="612" customFormat="1" ht="161.44999999999999" customHeight="1" x14ac:dyDescent="0.35">
      <c r="A54" s="2010"/>
      <c r="B54" s="2011" t="s">
        <v>465</v>
      </c>
      <c r="C54" s="1152" t="s">
        <v>896</v>
      </c>
      <c r="D54" s="1153" t="s">
        <v>1149</v>
      </c>
      <c r="E54" s="1153" t="s">
        <v>1150</v>
      </c>
      <c r="F54" s="672" t="s">
        <v>592</v>
      </c>
      <c r="G54" s="1100" t="s">
        <v>897</v>
      </c>
      <c r="H54" s="671" t="s">
        <v>1156</v>
      </c>
      <c r="I54" s="671" t="s">
        <v>1152</v>
      </c>
      <c r="J54" s="672" t="s">
        <v>592</v>
      </c>
      <c r="K54" s="1100" t="s">
        <v>521</v>
      </c>
      <c r="L54" s="671" t="s">
        <v>1159</v>
      </c>
      <c r="M54" s="671" t="s">
        <v>1158</v>
      </c>
      <c r="N54" s="672" t="s">
        <v>592</v>
      </c>
      <c r="O54" s="1100" t="s">
        <v>522</v>
      </c>
      <c r="P54" s="671" t="s">
        <v>1153</v>
      </c>
      <c r="Q54" s="671" t="s">
        <v>1154</v>
      </c>
      <c r="R54" s="672" t="s">
        <v>592</v>
      </c>
    </row>
    <row r="55" spans="1:16384" s="710" customFormat="1" ht="22.5" x14ac:dyDescent="0.3">
      <c r="A55" s="1083" t="s">
        <v>144</v>
      </c>
      <c r="B55" s="1154" t="s">
        <v>145</v>
      </c>
      <c r="C55" s="1155">
        <f>'2.2.Kiadások_részletes '!G11-G55-K55</f>
        <v>320347623</v>
      </c>
      <c r="D55" s="1156">
        <f>'2.2.Kiadások_részletes '!H11-H55-L55</f>
        <v>307957056</v>
      </c>
      <c r="E55" s="1157">
        <f>'2.2.Kiadások_részletes '!I11-I55-M55</f>
        <v>261989363</v>
      </c>
      <c r="F55" s="1135">
        <f>E55/D55%</f>
        <v>85.073343148208295</v>
      </c>
      <c r="G55" s="1133">
        <v>1374874</v>
      </c>
      <c r="H55" s="1134">
        <v>13174874</v>
      </c>
      <c r="I55" s="1134">
        <v>12861938</v>
      </c>
      <c r="J55" s="1135">
        <f>I55/H55%</f>
        <v>97.624751477699149</v>
      </c>
      <c r="K55" s="1133">
        <v>49933783</v>
      </c>
      <c r="L55" s="1134">
        <v>52503059</v>
      </c>
      <c r="M55" s="1134">
        <v>51385398</v>
      </c>
      <c r="N55" s="1135">
        <f>M55/L55%</f>
        <v>97.871245940165124</v>
      </c>
      <c r="O55" s="1133">
        <f t="shared" ref="O55:O64" si="26">C55+G55+K55</f>
        <v>371656280</v>
      </c>
      <c r="P55" s="1134">
        <f t="shared" ref="P55:Q58" si="27">D55+H55+L55</f>
        <v>373634989</v>
      </c>
      <c r="Q55" s="1134">
        <f t="shared" si="27"/>
        <v>326236699</v>
      </c>
      <c r="R55" s="1135">
        <f>Q55/P55%</f>
        <v>87.3142796056501</v>
      </c>
    </row>
    <row r="56" spans="1:16384" s="710" customFormat="1" ht="22.5" x14ac:dyDescent="0.3">
      <c r="A56" s="1083" t="s">
        <v>146</v>
      </c>
      <c r="B56" s="626" t="s">
        <v>147</v>
      </c>
      <c r="C56" s="1133">
        <f>'2.2.Kiadások_részletes '!G12-G56-K56</f>
        <v>41744623</v>
      </c>
      <c r="D56" s="1134">
        <f>'2.2.Kiadások_részletes '!H12-H56-L56</f>
        <v>42527885</v>
      </c>
      <c r="E56" s="1141">
        <f>'2.2.Kiadások_részletes '!I12-I56-M56</f>
        <v>35525250</v>
      </c>
      <c r="F56" s="1135">
        <f>E56/D56%</f>
        <v>83.534015387786155</v>
      </c>
      <c r="G56" s="1133">
        <v>1778049</v>
      </c>
      <c r="H56" s="1134">
        <v>1778049</v>
      </c>
      <c r="I56" s="1134">
        <v>1753610</v>
      </c>
      <c r="J56" s="1135">
        <f>I56/H56%</f>
        <v>98.625515944723674</v>
      </c>
      <c r="K56" s="1133">
        <v>6921783</v>
      </c>
      <c r="L56" s="1134">
        <v>6921783</v>
      </c>
      <c r="M56" s="1134">
        <v>6690267</v>
      </c>
      <c r="N56" s="1135">
        <f>M56/L56%</f>
        <v>96.655254867134659</v>
      </c>
      <c r="O56" s="1133">
        <f t="shared" si="26"/>
        <v>50444455</v>
      </c>
      <c r="P56" s="1134">
        <f t="shared" si="27"/>
        <v>51227717</v>
      </c>
      <c r="Q56" s="1134">
        <f t="shared" si="27"/>
        <v>43969127</v>
      </c>
      <c r="R56" s="1135">
        <f>Q56/P56%</f>
        <v>85.830736903618018</v>
      </c>
    </row>
    <row r="57" spans="1:16384" s="710" customFormat="1" ht="22.5" x14ac:dyDescent="0.3">
      <c r="A57" s="1083" t="s">
        <v>148</v>
      </c>
      <c r="B57" s="626" t="s">
        <v>149</v>
      </c>
      <c r="C57" s="1133">
        <f>'2.2.Kiadások_részletes '!G13-G57-K57</f>
        <v>142952851</v>
      </c>
      <c r="D57" s="1134">
        <f>'2.2.Kiadások_részletes '!H13-H57-L57</f>
        <v>162515695</v>
      </c>
      <c r="E57" s="1141">
        <f>'2.2.Kiadások_részletes '!I13-I57-M57</f>
        <v>134380540</v>
      </c>
      <c r="F57" s="1135">
        <f>E57/D57%</f>
        <v>82.687730560423716</v>
      </c>
      <c r="G57" s="1133">
        <v>13647627</v>
      </c>
      <c r="H57" s="1134">
        <v>14307627</v>
      </c>
      <c r="I57" s="1134">
        <v>12864745</v>
      </c>
      <c r="J57" s="1135">
        <f>I57/H57%</f>
        <v>89.915294828415654</v>
      </c>
      <c r="K57" s="1133">
        <v>147500000</v>
      </c>
      <c r="L57" s="1134">
        <v>178670127</v>
      </c>
      <c r="M57" s="1134">
        <v>178317037</v>
      </c>
      <c r="N57" s="1135">
        <f>M57/L57%</f>
        <v>99.802378827435433</v>
      </c>
      <c r="O57" s="1133">
        <f t="shared" si="26"/>
        <v>304100478</v>
      </c>
      <c r="P57" s="1134">
        <f t="shared" si="27"/>
        <v>355493449</v>
      </c>
      <c r="Q57" s="1134">
        <f t="shared" si="27"/>
        <v>325562322</v>
      </c>
      <c r="R57" s="1135">
        <f>Q57/P57%</f>
        <v>91.580399840223208</v>
      </c>
    </row>
    <row r="58" spans="1:16384" s="710" customFormat="1" ht="22.5" x14ac:dyDescent="0.3">
      <c r="A58" s="1083" t="s">
        <v>150</v>
      </c>
      <c r="B58" s="635" t="s">
        <v>19</v>
      </c>
      <c r="C58" s="1133">
        <f>'2.2.Kiadások_részletes '!G14</f>
        <v>0</v>
      </c>
      <c r="D58" s="1134">
        <f>'2.2.Kiadások_részletes '!H14</f>
        <v>0</v>
      </c>
      <c r="E58" s="1141">
        <f>'2.2.Kiadások_részletes '!I14</f>
        <v>0</v>
      </c>
      <c r="F58" s="1135"/>
      <c r="G58" s="1133"/>
      <c r="H58" s="1134"/>
      <c r="I58" s="1134"/>
      <c r="J58" s="1136"/>
      <c r="K58" s="1133"/>
      <c r="L58" s="1134"/>
      <c r="M58" s="1134"/>
      <c r="N58" s="1136"/>
      <c r="O58" s="1133">
        <f t="shared" si="26"/>
        <v>0</v>
      </c>
      <c r="P58" s="1134">
        <f t="shared" si="27"/>
        <v>0</v>
      </c>
      <c r="Q58" s="1134">
        <f t="shared" si="27"/>
        <v>0</v>
      </c>
      <c r="R58" s="1135"/>
    </row>
    <row r="59" spans="1:16384" s="612" customFormat="1" ht="23.25" x14ac:dyDescent="0.35">
      <c r="A59" s="673" t="s">
        <v>75</v>
      </c>
      <c r="B59" s="634" t="s">
        <v>76</v>
      </c>
      <c r="C59" s="1131">
        <f>'2.2.Kiadások_részletes '!G15</f>
        <v>0</v>
      </c>
      <c r="D59" s="1132">
        <f>'2.2.Kiadások_részletes '!H15</f>
        <v>37601932</v>
      </c>
      <c r="E59" s="1138">
        <f>'2.2.Kiadások_részletes '!I15</f>
        <v>36213731</v>
      </c>
      <c r="F59" s="1113">
        <f>E59/D59%</f>
        <v>96.308165761269919</v>
      </c>
      <c r="G59" s="1131"/>
      <c r="H59" s="1132"/>
      <c r="I59" s="1132"/>
      <c r="J59" s="1114"/>
      <c r="K59" s="1131"/>
      <c r="L59" s="1132"/>
      <c r="M59" s="1132"/>
      <c r="N59" s="1114"/>
      <c r="O59" s="1131">
        <f t="shared" si="26"/>
        <v>0</v>
      </c>
      <c r="P59" s="1132">
        <f t="shared" ref="P59:P64" si="28">D59+H59+L59</f>
        <v>37601932</v>
      </c>
      <c r="Q59" s="1132">
        <f t="shared" ref="Q59:Q64" si="29">E59+I59+M59</f>
        <v>36213731</v>
      </c>
      <c r="R59" s="1113">
        <f>Q59/P59%</f>
        <v>96.308165761269919</v>
      </c>
    </row>
    <row r="60" spans="1:16384" s="612" customFormat="1" ht="23.25" x14ac:dyDescent="0.35">
      <c r="A60" s="673" t="s">
        <v>151</v>
      </c>
      <c r="B60" s="775" t="s">
        <v>152</v>
      </c>
      <c r="C60" s="1131">
        <f>'2.2.Kiadások_részletes '!G16</f>
        <v>0</v>
      </c>
      <c r="D60" s="1132">
        <f>'2.2.Kiadások_részletes '!H16</f>
        <v>0</v>
      </c>
      <c r="E60" s="1138">
        <f>'2.2.Kiadások_részletes '!I16</f>
        <v>0</v>
      </c>
      <c r="F60" s="1113"/>
      <c r="G60" s="1131"/>
      <c r="H60" s="1132"/>
      <c r="I60" s="1132"/>
      <c r="J60" s="1114"/>
      <c r="K60" s="1131"/>
      <c r="L60" s="1132"/>
      <c r="M60" s="1132"/>
      <c r="N60" s="1114"/>
      <c r="O60" s="1131">
        <f t="shared" si="26"/>
        <v>0</v>
      </c>
      <c r="P60" s="1132">
        <f t="shared" si="28"/>
        <v>0</v>
      </c>
      <c r="Q60" s="1132">
        <f t="shared" si="29"/>
        <v>0</v>
      </c>
      <c r="R60" s="1114"/>
    </row>
    <row r="61" spans="1:16384" s="612" customFormat="1" ht="23.25" x14ac:dyDescent="0.35">
      <c r="A61" s="673" t="s">
        <v>154</v>
      </c>
      <c r="B61" s="775" t="s">
        <v>153</v>
      </c>
      <c r="C61" s="1131">
        <f>'2.2.Kiadások_részletes '!G17</f>
        <v>0</v>
      </c>
      <c r="D61" s="1132">
        <f>'2.2.Kiadások_részletes '!H17</f>
        <v>0</v>
      </c>
      <c r="E61" s="1138">
        <f>'2.2.Kiadások_részletes '!I17</f>
        <v>0</v>
      </c>
      <c r="F61" s="1113"/>
      <c r="G61" s="1131"/>
      <c r="H61" s="1132"/>
      <c r="I61" s="1132"/>
      <c r="J61" s="1114"/>
      <c r="K61" s="1131"/>
      <c r="L61" s="1132"/>
      <c r="M61" s="1132"/>
      <c r="N61" s="1114"/>
      <c r="O61" s="1131">
        <f t="shared" si="26"/>
        <v>0</v>
      </c>
      <c r="P61" s="1132">
        <f t="shared" si="28"/>
        <v>0</v>
      </c>
      <c r="Q61" s="1132">
        <f t="shared" si="29"/>
        <v>0</v>
      </c>
      <c r="R61" s="1114"/>
    </row>
    <row r="62" spans="1:16384" s="612" customFormat="1" ht="23.25" x14ac:dyDescent="0.35">
      <c r="A62" s="673" t="s">
        <v>456</v>
      </c>
      <c r="B62" s="778" t="s">
        <v>155</v>
      </c>
      <c r="C62" s="1131"/>
      <c r="D62" s="1132"/>
      <c r="E62" s="1138"/>
      <c r="F62" s="1113"/>
      <c r="G62" s="1131"/>
      <c r="H62" s="1132"/>
      <c r="I62" s="1132"/>
      <c r="J62" s="1114"/>
      <c r="K62" s="1131"/>
      <c r="L62" s="1132"/>
      <c r="M62" s="1132"/>
      <c r="N62" s="1114"/>
      <c r="O62" s="1131">
        <f t="shared" si="26"/>
        <v>0</v>
      </c>
      <c r="P62" s="1132">
        <f t="shared" si="28"/>
        <v>0</v>
      </c>
      <c r="Q62" s="1132">
        <f t="shared" si="29"/>
        <v>0</v>
      </c>
      <c r="R62" s="1114"/>
    </row>
    <row r="63" spans="1:16384" s="612" customFormat="1" ht="23.25" x14ac:dyDescent="0.35">
      <c r="A63" s="673" t="s">
        <v>456</v>
      </c>
      <c r="B63" s="778" t="s">
        <v>97</v>
      </c>
      <c r="C63" s="1131"/>
      <c r="D63" s="1132"/>
      <c r="E63" s="1138"/>
      <c r="F63" s="1113"/>
      <c r="G63" s="1131"/>
      <c r="H63" s="1132"/>
      <c r="I63" s="1132"/>
      <c r="J63" s="1114"/>
      <c r="K63" s="1131"/>
      <c r="L63" s="1132"/>
      <c r="M63" s="1132"/>
      <c r="N63" s="1114"/>
      <c r="O63" s="1131">
        <f t="shared" si="26"/>
        <v>0</v>
      </c>
      <c r="P63" s="1132">
        <f t="shared" si="28"/>
        <v>0</v>
      </c>
      <c r="Q63" s="1132">
        <f t="shared" si="29"/>
        <v>0</v>
      </c>
      <c r="R63" s="1114"/>
    </row>
    <row r="64" spans="1:16384" s="612" customFormat="1" ht="23.25" x14ac:dyDescent="0.35">
      <c r="A64" s="673" t="s">
        <v>456</v>
      </c>
      <c r="B64" s="778" t="s">
        <v>156</v>
      </c>
      <c r="C64" s="1131"/>
      <c r="D64" s="1132"/>
      <c r="E64" s="1138"/>
      <c r="F64" s="1113"/>
      <c r="G64" s="1131"/>
      <c r="H64" s="1132"/>
      <c r="I64" s="1132"/>
      <c r="J64" s="1114"/>
      <c r="K64" s="1131"/>
      <c r="L64" s="1132"/>
      <c r="M64" s="1132"/>
      <c r="N64" s="1114"/>
      <c r="O64" s="1131">
        <f t="shared" si="26"/>
        <v>0</v>
      </c>
      <c r="P64" s="1132">
        <f t="shared" si="28"/>
        <v>0</v>
      </c>
      <c r="Q64" s="1132">
        <f t="shared" si="29"/>
        <v>0</v>
      </c>
      <c r="R64" s="1114"/>
    </row>
    <row r="65" spans="1:18" s="710" customFormat="1" ht="22.5" x14ac:dyDescent="0.3">
      <c r="A65" s="1083" t="s">
        <v>157</v>
      </c>
      <c r="B65" s="635" t="s">
        <v>158</v>
      </c>
      <c r="C65" s="1133">
        <f>'2.2.Kiadások_részletes '!G19</f>
        <v>0</v>
      </c>
      <c r="D65" s="1134">
        <f>'2.2.Kiadások_részletes '!H19</f>
        <v>37601932</v>
      </c>
      <c r="E65" s="1141">
        <f>'2.2.Kiadások_részletes '!I19</f>
        <v>36213731</v>
      </c>
      <c r="F65" s="1135">
        <f>E65/D65%</f>
        <v>96.308165761269919</v>
      </c>
      <c r="G65" s="1133">
        <f t="shared" ref="G65:O65" si="30">SUM(G60:G64)</f>
        <v>0</v>
      </c>
      <c r="H65" s="1134">
        <f t="shared" si="30"/>
        <v>0</v>
      </c>
      <c r="I65" s="1134">
        <f t="shared" si="30"/>
        <v>0</v>
      </c>
      <c r="J65" s="1136"/>
      <c r="K65" s="1133">
        <f t="shared" si="30"/>
        <v>0</v>
      </c>
      <c r="L65" s="1134">
        <f t="shared" si="30"/>
        <v>0</v>
      </c>
      <c r="M65" s="1134">
        <f t="shared" si="30"/>
        <v>0</v>
      </c>
      <c r="N65" s="1136"/>
      <c r="O65" s="1133">
        <f t="shared" si="30"/>
        <v>0</v>
      </c>
      <c r="P65" s="1134">
        <f>SUM(P59:P64)</f>
        <v>37601932</v>
      </c>
      <c r="Q65" s="1134">
        <f>SUM(Q59:Q64)</f>
        <v>36213731</v>
      </c>
      <c r="R65" s="1135">
        <f>Q65/P65%</f>
        <v>96.308165761269919</v>
      </c>
    </row>
    <row r="66" spans="1:18" s="710" customFormat="1" ht="22.5" x14ac:dyDescent="0.3">
      <c r="A66" s="1083" t="s">
        <v>159</v>
      </c>
      <c r="B66" s="804" t="s">
        <v>294</v>
      </c>
      <c r="C66" s="1133">
        <f>'2.2.Kiadások_részletes '!G21</f>
        <v>9256000</v>
      </c>
      <c r="D66" s="1134">
        <f>'2.2.Kiadások_részletes '!H21-L66</f>
        <v>25321757</v>
      </c>
      <c r="E66" s="1141">
        <f>'2.2.Kiadások_részletes '!I21-M66</f>
        <v>18837436</v>
      </c>
      <c r="F66" s="1135">
        <f>E66/D66%</f>
        <v>74.392294341976353</v>
      </c>
      <c r="G66" s="1133"/>
      <c r="H66" s="1134"/>
      <c r="I66" s="1134"/>
      <c r="J66" s="1135"/>
      <c r="K66" s="1133"/>
      <c r="L66" s="1134">
        <v>339144</v>
      </c>
      <c r="M66" s="1134">
        <v>339144</v>
      </c>
      <c r="N66" s="1135">
        <f>M66/L66%</f>
        <v>100</v>
      </c>
      <c r="O66" s="1133">
        <f t="shared" ref="O66:Q69" si="31">C66+G66+K66</f>
        <v>9256000</v>
      </c>
      <c r="P66" s="1134">
        <f t="shared" si="31"/>
        <v>25660901</v>
      </c>
      <c r="Q66" s="1134">
        <f>E66+I66+M66</f>
        <v>19176580</v>
      </c>
      <c r="R66" s="1135">
        <f>Q66/P66%</f>
        <v>74.730735292576043</v>
      </c>
    </row>
    <row r="67" spans="1:18" s="710" customFormat="1" ht="22.5" x14ac:dyDescent="0.3">
      <c r="A67" s="1083" t="s">
        <v>160</v>
      </c>
      <c r="B67" s="635" t="s">
        <v>161</v>
      </c>
      <c r="C67" s="1133">
        <f>'2.2.Kiadások_részletes '!G22</f>
        <v>0</v>
      </c>
      <c r="D67" s="1134">
        <f>'2.2.Kiadások_részletes '!H22-L67</f>
        <v>44686923</v>
      </c>
      <c r="E67" s="1134">
        <f>'2.2.Kiadások_részletes '!I22-M67</f>
        <v>40930074</v>
      </c>
      <c r="F67" s="1135">
        <f>E67/D67%</f>
        <v>91.592956624021753</v>
      </c>
      <c r="G67" s="1133"/>
      <c r="H67" s="1134"/>
      <c r="I67" s="1134"/>
      <c r="J67" s="1136"/>
      <c r="K67" s="1133"/>
      <c r="L67" s="1134">
        <v>5258012</v>
      </c>
      <c r="M67" s="1134">
        <v>5258012</v>
      </c>
      <c r="N67" s="1135">
        <f>M67/L67%</f>
        <v>100</v>
      </c>
      <c r="O67" s="1133">
        <f t="shared" si="31"/>
        <v>0</v>
      </c>
      <c r="P67" s="1134">
        <f t="shared" si="31"/>
        <v>49944935</v>
      </c>
      <c r="Q67" s="1134">
        <f t="shared" si="31"/>
        <v>46188086</v>
      </c>
      <c r="R67" s="1135">
        <f>Q67/P67%</f>
        <v>92.478018041268854</v>
      </c>
    </row>
    <row r="68" spans="1:18" s="612" customFormat="1" ht="23.25" x14ac:dyDescent="0.35">
      <c r="A68" s="673" t="s">
        <v>117</v>
      </c>
      <c r="B68" s="634" t="s">
        <v>96</v>
      </c>
      <c r="C68" s="1131">
        <f>'2.2.Kiadások_részletes '!G23</f>
        <v>0</v>
      </c>
      <c r="D68" s="1132">
        <f>'2.2.Kiadások_részletes '!H23</f>
        <v>0</v>
      </c>
      <c r="E68" s="1138">
        <f>'2.2.Kiadások_részletes '!I23</f>
        <v>0</v>
      </c>
      <c r="F68" s="1113"/>
      <c r="G68" s="1131"/>
      <c r="H68" s="1132"/>
      <c r="I68" s="1132"/>
      <c r="J68" s="1114"/>
      <c r="K68" s="1131"/>
      <c r="L68" s="1132"/>
      <c r="M68" s="1132"/>
      <c r="N68" s="1114"/>
      <c r="O68" s="1131">
        <f t="shared" si="31"/>
        <v>0</v>
      </c>
      <c r="P68" s="1132">
        <f t="shared" si="31"/>
        <v>0</v>
      </c>
      <c r="Q68" s="1132">
        <f t="shared" si="31"/>
        <v>0</v>
      </c>
      <c r="R68" s="1114"/>
    </row>
    <row r="69" spans="1:18" s="612" customFormat="1" ht="23.25" x14ac:dyDescent="0.35">
      <c r="A69" s="673" t="s">
        <v>162</v>
      </c>
      <c r="B69" s="634" t="s">
        <v>163</v>
      </c>
      <c r="C69" s="1131">
        <f>'2.2.Kiadások_részletes '!G24</f>
        <v>0</v>
      </c>
      <c r="D69" s="1132">
        <f>'2.2.Kiadások_részletes '!H24</f>
        <v>0</v>
      </c>
      <c r="E69" s="1138">
        <f>'2.2.Kiadások_részletes '!I24</f>
        <v>0</v>
      </c>
      <c r="F69" s="1113"/>
      <c r="G69" s="1131"/>
      <c r="H69" s="1132"/>
      <c r="I69" s="1132"/>
      <c r="J69" s="1114"/>
      <c r="K69" s="1131"/>
      <c r="L69" s="1132"/>
      <c r="M69" s="1132"/>
      <c r="N69" s="1114"/>
      <c r="O69" s="1131">
        <f t="shared" si="31"/>
        <v>0</v>
      </c>
      <c r="P69" s="1132">
        <f t="shared" si="31"/>
        <v>0</v>
      </c>
      <c r="Q69" s="1132">
        <f t="shared" si="31"/>
        <v>0</v>
      </c>
      <c r="R69" s="1114"/>
    </row>
    <row r="70" spans="1:18" s="710" customFormat="1" ht="22.5" x14ac:dyDescent="0.3">
      <c r="A70" s="1083" t="s">
        <v>164</v>
      </c>
      <c r="B70" s="635" t="s">
        <v>165</v>
      </c>
      <c r="C70" s="1133">
        <f>'2.2.Kiadások_részletes '!G25</f>
        <v>0</v>
      </c>
      <c r="D70" s="1134">
        <f>'2.2.Kiadások_részletes '!H25</f>
        <v>0</v>
      </c>
      <c r="E70" s="1141">
        <f>'2.2.Kiadások_részletes '!I25</f>
        <v>0</v>
      </c>
      <c r="F70" s="1135"/>
      <c r="G70" s="1133">
        <f t="shared" ref="G70:P70" si="32">SUM(G68:G69)</f>
        <v>0</v>
      </c>
      <c r="H70" s="1134">
        <f t="shared" si="32"/>
        <v>0</v>
      </c>
      <c r="I70" s="1134"/>
      <c r="J70" s="1136"/>
      <c r="K70" s="1133">
        <f t="shared" si="32"/>
        <v>0</v>
      </c>
      <c r="L70" s="1134">
        <f t="shared" si="32"/>
        <v>0</v>
      </c>
      <c r="M70" s="1134"/>
      <c r="N70" s="1136"/>
      <c r="O70" s="1133">
        <f t="shared" si="32"/>
        <v>0</v>
      </c>
      <c r="P70" s="1134">
        <f t="shared" si="32"/>
        <v>0</v>
      </c>
      <c r="Q70" s="1134">
        <f>SUM(Q68:Q69)</f>
        <v>0</v>
      </c>
      <c r="R70" s="1136"/>
    </row>
    <row r="71" spans="1:18" s="612" customFormat="1" ht="23.25" x14ac:dyDescent="0.35">
      <c r="A71" s="690"/>
      <c r="B71" s="750" t="s">
        <v>180</v>
      </c>
      <c r="C71" s="1120">
        <f>SUM(C55:C59,C65)</f>
        <v>505045097</v>
      </c>
      <c r="D71" s="1121">
        <f>SUM(D55:D58,D65)</f>
        <v>550602568</v>
      </c>
      <c r="E71" s="1158">
        <f>SUM(E55:E58,E65)</f>
        <v>468108884</v>
      </c>
      <c r="F71" s="1122">
        <f>E71/D71%</f>
        <v>85.017562794948688</v>
      </c>
      <c r="G71" s="1120">
        <f>SUM(G55:G59,G65)</f>
        <v>16800550</v>
      </c>
      <c r="H71" s="1121">
        <f>SUM(H55:H59,H65)</f>
        <v>29260550</v>
      </c>
      <c r="I71" s="1121">
        <f>SUM(I55:I59,I65)</f>
        <v>27480293</v>
      </c>
      <c r="J71" s="1122">
        <f>I71/H71%</f>
        <v>93.915845737691185</v>
      </c>
      <c r="K71" s="1120">
        <f>SUM(K55:K59,K65)</f>
        <v>204355566</v>
      </c>
      <c r="L71" s="1121">
        <f>SUM(L55:L59,L65)</f>
        <v>238094969</v>
      </c>
      <c r="M71" s="1121">
        <f>SUM(M55:M59,M65)</f>
        <v>236392702</v>
      </c>
      <c r="N71" s="1122">
        <f>M71/L71%</f>
        <v>99.285047051960177</v>
      </c>
      <c r="O71" s="1120">
        <f>SUM(O55:O59,O65)</f>
        <v>726201213</v>
      </c>
      <c r="P71" s="1121">
        <f>SUM(P55:P58,P65)</f>
        <v>817958087</v>
      </c>
      <c r="Q71" s="1121">
        <f>SUM(Q55:Q58,Q65)</f>
        <v>731981879</v>
      </c>
      <c r="R71" s="1122">
        <f>Q71/P71%</f>
        <v>89.48892255404769</v>
      </c>
    </row>
    <row r="72" spans="1:18" s="612" customFormat="1" ht="23.25" x14ac:dyDescent="0.35">
      <c r="A72" s="690"/>
      <c r="B72" s="750" t="s">
        <v>181</v>
      </c>
      <c r="C72" s="1120">
        <f>SUM(C66:C70,C70)</f>
        <v>9256000</v>
      </c>
      <c r="D72" s="1121">
        <f>SUM(D66:D70,D70)</f>
        <v>70008680</v>
      </c>
      <c r="E72" s="1158">
        <f>SUM(E66:E70,E70)</f>
        <v>59767510</v>
      </c>
      <c r="F72" s="1122">
        <f>E72/D72%</f>
        <v>85.371571068044702</v>
      </c>
      <c r="G72" s="1120">
        <f t="shared" ref="G72:O72" si="33">SUM(G66:G70,G70)</f>
        <v>0</v>
      </c>
      <c r="H72" s="1121">
        <f t="shared" si="33"/>
        <v>0</v>
      </c>
      <c r="I72" s="1121">
        <f>SUM(I66:I70,I70)</f>
        <v>0</v>
      </c>
      <c r="J72" s="1122"/>
      <c r="K72" s="1120">
        <f t="shared" si="33"/>
        <v>0</v>
      </c>
      <c r="L72" s="1121">
        <f t="shared" si="33"/>
        <v>5597156</v>
      </c>
      <c r="M72" s="1121">
        <f>SUM(M66:M70,M70)</f>
        <v>5597156</v>
      </c>
      <c r="N72" s="1122">
        <f>M72/L72%</f>
        <v>100</v>
      </c>
      <c r="O72" s="1120">
        <f t="shared" si="33"/>
        <v>9256000</v>
      </c>
      <c r="P72" s="1121">
        <f>SUM(P66:P70,P70)</f>
        <v>75605836</v>
      </c>
      <c r="Q72" s="1121">
        <f>SUM(Q66:Q70,Q70)</f>
        <v>65364666</v>
      </c>
      <c r="R72" s="1122">
        <f>Q72/P72%</f>
        <v>86.45452448935292</v>
      </c>
    </row>
    <row r="73" spans="1:18" s="612" customFormat="1" ht="23.25" x14ac:dyDescent="0.35">
      <c r="A73" s="645" t="s">
        <v>166</v>
      </c>
      <c r="B73" s="646" t="s">
        <v>167</v>
      </c>
      <c r="C73" s="1123">
        <f>C71+C72</f>
        <v>514301097</v>
      </c>
      <c r="D73" s="1124">
        <f>D71+D72</f>
        <v>620611248</v>
      </c>
      <c r="E73" s="1159">
        <f>E71+E72</f>
        <v>527876394</v>
      </c>
      <c r="F73" s="1125">
        <f>E73/D73%</f>
        <v>85.057497056514833</v>
      </c>
      <c r="G73" s="1123">
        <f t="shared" ref="G73:O73" si="34">G71+G72</f>
        <v>16800550</v>
      </c>
      <c r="H73" s="1124">
        <f t="shared" si="34"/>
        <v>29260550</v>
      </c>
      <c r="I73" s="1124">
        <f>I71+I72</f>
        <v>27480293</v>
      </c>
      <c r="J73" s="1125">
        <f>I73/H73%</f>
        <v>93.915845737691185</v>
      </c>
      <c r="K73" s="1123">
        <f t="shared" si="34"/>
        <v>204355566</v>
      </c>
      <c r="L73" s="1124">
        <f t="shared" si="34"/>
        <v>243692125</v>
      </c>
      <c r="M73" s="1124">
        <f>M71+M72</f>
        <v>241989858</v>
      </c>
      <c r="N73" s="1125">
        <f>M73/L73%</f>
        <v>99.301468194755984</v>
      </c>
      <c r="O73" s="1123">
        <f t="shared" si="34"/>
        <v>735457213</v>
      </c>
      <c r="P73" s="1124">
        <f>P71+P72</f>
        <v>893563923</v>
      </c>
      <c r="Q73" s="1124">
        <f>Q71+Q72</f>
        <v>797346545</v>
      </c>
      <c r="R73" s="1125">
        <f>Q73/P73%</f>
        <v>89.232177405174852</v>
      </c>
    </row>
    <row r="74" spans="1:18" s="612" customFormat="1" ht="23.25" x14ac:dyDescent="0.35">
      <c r="A74" s="660" t="s">
        <v>168</v>
      </c>
      <c r="B74" s="634" t="s">
        <v>118</v>
      </c>
      <c r="C74" s="678">
        <f>'2.2.Kiadások_részletes '!G30</f>
        <v>0</v>
      </c>
      <c r="D74" s="679">
        <f>'2.2.Kiadások_részletes '!H30</f>
        <v>0</v>
      </c>
      <c r="E74" s="788">
        <f>'2.2.Kiadások_részletes '!I30</f>
        <v>0</v>
      </c>
      <c r="F74" s="1160"/>
      <c r="G74" s="1161"/>
      <c r="H74" s="1162"/>
      <c r="I74" s="1162"/>
      <c r="J74" s="1160"/>
      <c r="K74" s="1161"/>
      <c r="L74" s="1162"/>
      <c r="M74" s="1162"/>
      <c r="N74" s="1160"/>
      <c r="O74" s="678">
        <f t="shared" ref="O74:Q75" si="35">C74+G74+K74</f>
        <v>0</v>
      </c>
      <c r="P74" s="679">
        <f t="shared" si="35"/>
        <v>0</v>
      </c>
      <c r="Q74" s="679">
        <f t="shared" si="35"/>
        <v>0</v>
      </c>
      <c r="R74" s="1160"/>
    </row>
    <row r="75" spans="1:18" s="612" customFormat="1" ht="23.25" x14ac:dyDescent="0.35">
      <c r="A75" s="660" t="s">
        <v>182</v>
      </c>
      <c r="B75" s="634" t="s">
        <v>183</v>
      </c>
      <c r="C75" s="681">
        <f>'2.2.Kiadások_részletes '!G33</f>
        <v>0</v>
      </c>
      <c r="D75" s="163">
        <f>'2.2.Kiadások_részletes '!H33</f>
        <v>0</v>
      </c>
      <c r="E75" s="791">
        <f>'2.2.Kiadások_részletes '!I33</f>
        <v>0</v>
      </c>
      <c r="F75" s="1163"/>
      <c r="G75" s="1164"/>
      <c r="H75" s="1165"/>
      <c r="I75" s="1165"/>
      <c r="J75" s="1163"/>
      <c r="K75" s="1164"/>
      <c r="L75" s="1165"/>
      <c r="M75" s="1165"/>
      <c r="N75" s="1163"/>
      <c r="O75" s="681">
        <f t="shared" si="35"/>
        <v>0</v>
      </c>
      <c r="P75" s="163">
        <f t="shared" si="35"/>
        <v>0</v>
      </c>
      <c r="Q75" s="163">
        <f t="shared" si="35"/>
        <v>0</v>
      </c>
      <c r="R75" s="1163"/>
    </row>
    <row r="76" spans="1:18" s="612" customFormat="1" ht="23.25" x14ac:dyDescent="0.35">
      <c r="A76" s="661" t="s">
        <v>178</v>
      </c>
      <c r="B76" s="662" t="s">
        <v>21</v>
      </c>
      <c r="C76" s="1123">
        <f>SUM(C74:C75)</f>
        <v>0</v>
      </c>
      <c r="D76" s="1124">
        <f>SUM(D74:D75)</f>
        <v>0</v>
      </c>
      <c r="E76" s="1159">
        <f>SUM(E74:E75)</f>
        <v>0</v>
      </c>
      <c r="F76" s="1151"/>
      <c r="G76" s="1123">
        <f t="shared" ref="G76:P76" si="36">SUM(G74:G75)</f>
        <v>0</v>
      </c>
      <c r="H76" s="1124">
        <f t="shared" si="36"/>
        <v>0</v>
      </c>
      <c r="I76" s="1124">
        <f>SUM(I74:I75)</f>
        <v>0</v>
      </c>
      <c r="J76" s="1151"/>
      <c r="K76" s="1123">
        <f t="shared" si="36"/>
        <v>0</v>
      </c>
      <c r="L76" s="1124">
        <f t="shared" si="36"/>
        <v>0</v>
      </c>
      <c r="M76" s="1124">
        <f>SUM(M74:M75)</f>
        <v>0</v>
      </c>
      <c r="N76" s="1151"/>
      <c r="O76" s="1123">
        <f t="shared" si="36"/>
        <v>0</v>
      </c>
      <c r="P76" s="1124">
        <f t="shared" si="36"/>
        <v>0</v>
      </c>
      <c r="Q76" s="1124">
        <f>SUM(Q74:Q75)</f>
        <v>0</v>
      </c>
      <c r="R76" s="1151"/>
    </row>
    <row r="77" spans="1:18" s="612" customFormat="1" ht="24" thickBot="1" x14ac:dyDescent="0.4">
      <c r="A77" s="689"/>
      <c r="B77" s="754" t="s">
        <v>201</v>
      </c>
      <c r="C77" s="1128">
        <f>SUM(C73,C76)</f>
        <v>514301097</v>
      </c>
      <c r="D77" s="1129">
        <f>SUM(D73,D76)</f>
        <v>620611248</v>
      </c>
      <c r="E77" s="1166">
        <f>SUM(E73,E76)</f>
        <v>527876394</v>
      </c>
      <c r="F77" s="1130">
        <f>E77/D77%</f>
        <v>85.057497056514833</v>
      </c>
      <c r="G77" s="1128">
        <f t="shared" ref="G77:O77" si="37">SUM(G73,G76)</f>
        <v>16800550</v>
      </c>
      <c r="H77" s="1129">
        <f t="shared" si="37"/>
        <v>29260550</v>
      </c>
      <c r="I77" s="1129">
        <f>SUM(I73,I76)</f>
        <v>27480293</v>
      </c>
      <c r="J77" s="1130">
        <f>I77/H77%</f>
        <v>93.915845737691185</v>
      </c>
      <c r="K77" s="1128">
        <f t="shared" si="37"/>
        <v>204355566</v>
      </c>
      <c r="L77" s="1129">
        <f t="shared" si="37"/>
        <v>243692125</v>
      </c>
      <c r="M77" s="1129">
        <f>SUM(M73,M76)</f>
        <v>241989858</v>
      </c>
      <c r="N77" s="1130">
        <f>M77/L77%</f>
        <v>99.301468194755984</v>
      </c>
      <c r="O77" s="1128">
        <f t="shared" si="37"/>
        <v>735457213</v>
      </c>
      <c r="P77" s="1129">
        <f>SUM(P73,P76)</f>
        <v>893563923</v>
      </c>
      <c r="Q77" s="1129">
        <f>SUM(Q73,Q76)</f>
        <v>797346545</v>
      </c>
      <c r="R77" s="1130">
        <f>Q77/P77%</f>
        <v>89.232177405174852</v>
      </c>
    </row>
    <row r="79" spans="1:18" ht="30.75" x14ac:dyDescent="0.45"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691"/>
      <c r="P79" s="691"/>
      <c r="Q79" s="691"/>
      <c r="R79" s="149"/>
    </row>
    <row r="80" spans="1:18" ht="30.75" x14ac:dyDescent="0.45">
      <c r="O80" s="691"/>
      <c r="P80" s="691"/>
      <c r="Q80" s="691"/>
      <c r="R80" s="149"/>
    </row>
    <row r="81" spans="11:17" ht="30.75" x14ac:dyDescent="0.45">
      <c r="K81" s="149"/>
      <c r="O81" s="684"/>
      <c r="P81" s="684"/>
      <c r="Q81" s="684"/>
    </row>
  </sheetData>
  <mergeCells count="16">
    <mergeCell ref="A1:R1"/>
    <mergeCell ref="A2:R2"/>
    <mergeCell ref="A4:R4"/>
    <mergeCell ref="C8:F8"/>
    <mergeCell ref="G8:J8"/>
    <mergeCell ref="K8:N8"/>
    <mergeCell ref="O8:R8"/>
    <mergeCell ref="Q5:R5"/>
    <mergeCell ref="O53:R53"/>
    <mergeCell ref="A8:A9"/>
    <mergeCell ref="B8:B9"/>
    <mergeCell ref="A53:A54"/>
    <mergeCell ref="B53:B54"/>
    <mergeCell ref="C53:F53"/>
    <mergeCell ref="G53:J53"/>
    <mergeCell ref="K53:N53"/>
  </mergeCells>
  <hyperlinks>
    <hyperlink ref="S1" location="Tartalom!A1" display="Tartalom!A1" xr:uid="{00000000-0004-0000-0700-000000000000}"/>
  </hyperlinks>
  <printOptions horizontalCentered="1"/>
  <pageMargins left="0.23622047244094491" right="0.23622047244094491" top="0.2" bottom="0.3" header="0.31496062992125984" footer="0.21"/>
  <pageSetup paperSize="9" scale="2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1"/>
  <sheetViews>
    <sheetView view="pageBreakPreview" topLeftCell="A43" zoomScale="40" zoomScaleSheetLayoutView="40" workbookViewId="0">
      <selection activeCell="A43" sqref="A1:XFD1048576"/>
    </sheetView>
  </sheetViews>
  <sheetFormatPr defaultColWidth="9.140625" defaultRowHeight="15" customHeight="1" x14ac:dyDescent="0.35"/>
  <cols>
    <col min="1" max="1" width="14.42578125" style="612" customWidth="1"/>
    <col min="2" max="2" width="131.28515625" style="612" customWidth="1"/>
    <col min="3" max="5" width="23" style="612" customWidth="1"/>
    <col min="6" max="6" width="16.7109375" style="612" customWidth="1"/>
    <col min="7" max="9" width="23" style="612" customWidth="1"/>
    <col min="10" max="10" width="16.7109375" style="612" customWidth="1"/>
    <col min="11" max="13" width="23" style="612" customWidth="1"/>
    <col min="14" max="14" width="16.7109375" style="612" customWidth="1"/>
    <col min="15" max="27" width="0" style="612" hidden="1" customWidth="1"/>
    <col min="28" max="16384" width="9.140625" style="612"/>
  </cols>
  <sheetData>
    <row r="1" spans="1:15" ht="25.5" x14ac:dyDescent="0.35">
      <c r="A1" s="1992" t="str">
        <f>+'2.2.Kiadások_részletes '!A1:T1</f>
        <v>Pilisvörösvár Város Önkormányzata Képviselő-testületének 9/2023. (IV. 20.) önkormányzati rendelete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992"/>
      <c r="N1" s="1992"/>
      <c r="O1" s="417" t="s">
        <v>893</v>
      </c>
    </row>
    <row r="2" spans="1:15" ht="25.5" x14ac:dyDescent="0.35">
      <c r="A2" s="1992" t="str">
        <f>+'2.1.Bevételek_részletes'!A2:T2</f>
        <v>Pilisvörösvár Város Önkormányzata 2022. évi zárszámadásáról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992"/>
      <c r="N2" s="1992"/>
    </row>
    <row r="3" spans="1:15" ht="8.25" customHeight="1" x14ac:dyDescent="0.4">
      <c r="A3" s="687"/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</row>
    <row r="4" spans="1:15" ht="33.75" customHeight="1" x14ac:dyDescent="0.35">
      <c r="A4" s="1992" t="str">
        <f>Tartalom!B12</f>
        <v>Pilisvörösvári Szakrendelő költségvetése kötelező és önként vállalt feladat szerinti bontásban</v>
      </c>
      <c r="B4" s="1992"/>
      <c r="C4" s="1992"/>
      <c r="D4" s="1992"/>
      <c r="E4" s="1992"/>
      <c r="F4" s="1992"/>
      <c r="G4" s="1992"/>
      <c r="H4" s="1992"/>
      <c r="I4" s="1992"/>
      <c r="J4" s="1992"/>
      <c r="K4" s="1992"/>
      <c r="L4" s="1992"/>
      <c r="M4" s="1992"/>
      <c r="N4" s="1992"/>
    </row>
    <row r="5" spans="1:15" ht="23.25" x14ac:dyDescent="0.35">
      <c r="L5" s="613"/>
      <c r="M5" s="2016" t="s">
        <v>14</v>
      </c>
      <c r="N5" s="2017"/>
    </row>
    <row r="6" spans="1:15" ht="24" customHeight="1" thickBot="1" x14ac:dyDescent="0.4">
      <c r="L6" s="614"/>
      <c r="M6" s="71"/>
      <c r="N6" s="71" t="s">
        <v>469</v>
      </c>
    </row>
    <row r="7" spans="1:15" s="225" customFormat="1" ht="21.75" customHeight="1" x14ac:dyDescent="0.35">
      <c r="A7" s="2006" t="s">
        <v>216</v>
      </c>
      <c r="B7" s="2018" t="s">
        <v>465</v>
      </c>
      <c r="C7" s="2020" t="s">
        <v>1299</v>
      </c>
      <c r="D7" s="2021"/>
      <c r="E7" s="2021"/>
      <c r="F7" s="2022"/>
      <c r="G7" s="2020" t="s">
        <v>1300</v>
      </c>
      <c r="H7" s="2021"/>
      <c r="I7" s="2021"/>
      <c r="J7" s="2022"/>
      <c r="K7" s="2020" t="s">
        <v>292</v>
      </c>
      <c r="L7" s="2021"/>
      <c r="M7" s="2021"/>
      <c r="N7" s="2022"/>
    </row>
    <row r="8" spans="1:15" s="225" customFormat="1" ht="127.5" customHeight="1" x14ac:dyDescent="0.3">
      <c r="A8" s="2007"/>
      <c r="B8" s="2019" t="s">
        <v>465</v>
      </c>
      <c r="C8" s="615" t="s">
        <v>896</v>
      </c>
      <c r="D8" s="616" t="s">
        <v>1149</v>
      </c>
      <c r="E8" s="616" t="s">
        <v>1150</v>
      </c>
      <c r="F8" s="617" t="s">
        <v>592</v>
      </c>
      <c r="G8" s="615" t="s">
        <v>897</v>
      </c>
      <c r="H8" s="616" t="s">
        <v>1151</v>
      </c>
      <c r="I8" s="616" t="s">
        <v>1152</v>
      </c>
      <c r="J8" s="617" t="s">
        <v>592</v>
      </c>
      <c r="K8" s="615" t="s">
        <v>522</v>
      </c>
      <c r="L8" s="616" t="s">
        <v>1175</v>
      </c>
      <c r="M8" s="616" t="s">
        <v>1154</v>
      </c>
      <c r="N8" s="617" t="s">
        <v>592</v>
      </c>
    </row>
    <row r="9" spans="1:15" s="710" customFormat="1" ht="23.25" x14ac:dyDescent="0.35">
      <c r="A9" s="65" t="s">
        <v>226</v>
      </c>
      <c r="B9" s="706" t="s">
        <v>225</v>
      </c>
      <c r="C9" s="707">
        <f t="shared" ref="C9:C31" si="0">+K9-G9</f>
        <v>447648000</v>
      </c>
      <c r="D9" s="708">
        <f t="shared" ref="D9:E25" si="1">+L9-H9</f>
        <v>510813480</v>
      </c>
      <c r="E9" s="708">
        <f t="shared" si="1"/>
        <v>510813480</v>
      </c>
      <c r="F9" s="711">
        <f t="shared" ref="F9" si="2">E9/D9%</f>
        <v>100</v>
      </c>
      <c r="G9" s="707"/>
      <c r="H9" s="708"/>
      <c r="I9" s="708"/>
      <c r="J9" s="709"/>
      <c r="K9" s="707">
        <f>'3. Gesz költségvetés'!W10</f>
        <v>447648000</v>
      </c>
      <c r="L9" s="708">
        <f>'3. Gesz költségvetés'!X10</f>
        <v>510813480</v>
      </c>
      <c r="M9" s="772">
        <f>'3. Gesz költségvetés'!Y10</f>
        <v>510813480</v>
      </c>
      <c r="N9" s="711">
        <f t="shared" ref="N9" si="3">M9/L9%</f>
        <v>100</v>
      </c>
    </row>
    <row r="10" spans="1:15" s="710" customFormat="1" ht="23.25" x14ac:dyDescent="0.35">
      <c r="A10" s="65" t="s">
        <v>228</v>
      </c>
      <c r="B10" s="706" t="s">
        <v>227</v>
      </c>
      <c r="C10" s="707">
        <f t="shared" si="0"/>
        <v>0</v>
      </c>
      <c r="D10" s="708">
        <f t="shared" si="1"/>
        <v>0</v>
      </c>
      <c r="E10" s="708">
        <f t="shared" si="1"/>
        <v>0</v>
      </c>
      <c r="F10" s="711"/>
      <c r="G10" s="707"/>
      <c r="H10" s="708"/>
      <c r="I10" s="708"/>
      <c r="J10" s="711"/>
      <c r="K10" s="707"/>
      <c r="L10" s="708"/>
      <c r="M10" s="772"/>
      <c r="N10" s="711"/>
    </row>
    <row r="11" spans="1:15" s="710" customFormat="1" ht="22.5" x14ac:dyDescent="0.3">
      <c r="A11" s="712" t="s">
        <v>230</v>
      </c>
      <c r="B11" s="713" t="s">
        <v>229</v>
      </c>
      <c r="C11" s="714">
        <f t="shared" si="0"/>
        <v>447648000</v>
      </c>
      <c r="D11" s="715">
        <f t="shared" si="1"/>
        <v>510813480</v>
      </c>
      <c r="E11" s="715">
        <f t="shared" si="1"/>
        <v>510813480</v>
      </c>
      <c r="F11" s="716">
        <f>E11/D11%</f>
        <v>100</v>
      </c>
      <c r="G11" s="714"/>
      <c r="H11" s="715"/>
      <c r="I11" s="715"/>
      <c r="J11" s="716"/>
      <c r="K11" s="714">
        <f>SUM(K9:K10)</f>
        <v>447648000</v>
      </c>
      <c r="L11" s="715">
        <f>SUM(L9:L10)</f>
        <v>510813480</v>
      </c>
      <c r="M11" s="780">
        <f>SUM(M9:M10)</f>
        <v>510813480</v>
      </c>
      <c r="N11" s="716">
        <f>M11/L11%</f>
        <v>100</v>
      </c>
    </row>
    <row r="12" spans="1:15" s="710" customFormat="1" ht="22.5" x14ac:dyDescent="0.3">
      <c r="A12" s="712" t="s">
        <v>234</v>
      </c>
      <c r="B12" s="713" t="s">
        <v>233</v>
      </c>
      <c r="C12" s="714">
        <f t="shared" si="0"/>
        <v>0</v>
      </c>
      <c r="D12" s="715">
        <f t="shared" si="1"/>
        <v>0</v>
      </c>
      <c r="E12" s="715">
        <f t="shared" si="1"/>
        <v>0</v>
      </c>
      <c r="F12" s="716"/>
      <c r="G12" s="714"/>
      <c r="H12" s="715"/>
      <c r="I12" s="715"/>
      <c r="J12" s="716"/>
      <c r="K12" s="714">
        <f>'3. Gesz költségvetés'!W11</f>
        <v>0</v>
      </c>
      <c r="L12" s="715">
        <f>'3. Gesz költségvetés'!X11</f>
        <v>0</v>
      </c>
      <c r="M12" s="780">
        <f>'3. Gesz költségvetés'!Y11</f>
        <v>0</v>
      </c>
      <c r="N12" s="716"/>
    </row>
    <row r="13" spans="1:15" ht="23.25" x14ac:dyDescent="0.35">
      <c r="A13" s="717" t="s">
        <v>90</v>
      </c>
      <c r="B13" s="718" t="s">
        <v>99</v>
      </c>
      <c r="C13" s="707">
        <f t="shared" si="0"/>
        <v>0</v>
      </c>
      <c r="D13" s="708">
        <f t="shared" si="1"/>
        <v>0</v>
      </c>
      <c r="E13" s="708">
        <f t="shared" si="1"/>
        <v>0</v>
      </c>
      <c r="F13" s="709"/>
      <c r="G13" s="707"/>
      <c r="H13" s="708"/>
      <c r="I13" s="708"/>
      <c r="J13" s="709"/>
      <c r="K13" s="707"/>
      <c r="L13" s="708"/>
      <c r="M13" s="772"/>
      <c r="N13" s="709"/>
    </row>
    <row r="14" spans="1:15" s="710" customFormat="1" ht="23.25" x14ac:dyDescent="0.35">
      <c r="A14" s="65" t="s">
        <v>65</v>
      </c>
      <c r="B14" s="706" t="s">
        <v>66</v>
      </c>
      <c r="C14" s="707">
        <f t="shared" si="0"/>
        <v>0</v>
      </c>
      <c r="D14" s="708">
        <f t="shared" si="1"/>
        <v>0</v>
      </c>
      <c r="E14" s="708">
        <f t="shared" si="1"/>
        <v>0</v>
      </c>
      <c r="F14" s="709"/>
      <c r="G14" s="707"/>
      <c r="H14" s="708"/>
      <c r="I14" s="708"/>
      <c r="J14" s="709"/>
      <c r="K14" s="707"/>
      <c r="L14" s="708"/>
      <c r="M14" s="772"/>
      <c r="N14" s="709"/>
    </row>
    <row r="15" spans="1:15" s="710" customFormat="1" ht="23.25" x14ac:dyDescent="0.35">
      <c r="A15" s="65" t="s">
        <v>235</v>
      </c>
      <c r="B15" s="706" t="s">
        <v>95</v>
      </c>
      <c r="C15" s="707">
        <f t="shared" si="0"/>
        <v>0</v>
      </c>
      <c r="D15" s="708">
        <f t="shared" si="1"/>
        <v>0</v>
      </c>
      <c r="E15" s="708">
        <f t="shared" si="1"/>
        <v>0</v>
      </c>
      <c r="F15" s="709"/>
      <c r="G15" s="707"/>
      <c r="H15" s="708"/>
      <c r="I15" s="708"/>
      <c r="J15" s="709"/>
      <c r="K15" s="707"/>
      <c r="L15" s="708"/>
      <c r="M15" s="772"/>
      <c r="N15" s="709"/>
    </row>
    <row r="16" spans="1:15" s="710" customFormat="1" ht="22.5" x14ac:dyDescent="0.3">
      <c r="A16" s="712" t="s">
        <v>237</v>
      </c>
      <c r="B16" s="713" t="s">
        <v>236</v>
      </c>
      <c r="C16" s="714">
        <f t="shared" si="0"/>
        <v>0</v>
      </c>
      <c r="D16" s="715">
        <f t="shared" si="1"/>
        <v>0</v>
      </c>
      <c r="E16" s="715">
        <f t="shared" si="1"/>
        <v>0</v>
      </c>
      <c r="F16" s="719"/>
      <c r="G16" s="714"/>
      <c r="H16" s="715"/>
      <c r="I16" s="715"/>
      <c r="J16" s="719"/>
      <c r="K16" s="714">
        <f>SUM(K13:K15)</f>
        <v>0</v>
      </c>
      <c r="L16" s="715">
        <f>SUM(L13:L15)</f>
        <v>0</v>
      </c>
      <c r="M16" s="780">
        <f>SUM(M13:M15)</f>
        <v>0</v>
      </c>
      <c r="N16" s="719"/>
    </row>
    <row r="17" spans="1:14" ht="23.25" x14ac:dyDescent="0.35">
      <c r="A17" s="65" t="s">
        <v>239</v>
      </c>
      <c r="B17" s="706" t="s">
        <v>238</v>
      </c>
      <c r="C17" s="707">
        <f t="shared" si="0"/>
        <v>0</v>
      </c>
      <c r="D17" s="708">
        <f t="shared" si="1"/>
        <v>0</v>
      </c>
      <c r="E17" s="708">
        <f t="shared" si="1"/>
        <v>0</v>
      </c>
      <c r="F17" s="711"/>
      <c r="G17" s="707"/>
      <c r="H17" s="708"/>
      <c r="I17" s="708"/>
      <c r="J17" s="711"/>
      <c r="K17" s="707"/>
      <c r="L17" s="708"/>
      <c r="M17" s="772"/>
      <c r="N17" s="711"/>
    </row>
    <row r="18" spans="1:14" ht="23.25" x14ac:dyDescent="0.35">
      <c r="A18" s="65" t="s">
        <v>241</v>
      </c>
      <c r="B18" s="706" t="s">
        <v>72</v>
      </c>
      <c r="C18" s="707">
        <f t="shared" si="0"/>
        <v>6200000</v>
      </c>
      <c r="D18" s="708">
        <f t="shared" si="1"/>
        <v>5111309</v>
      </c>
      <c r="E18" s="708">
        <f t="shared" si="1"/>
        <v>5136541</v>
      </c>
      <c r="F18" s="711">
        <f t="shared" ref="F18:F28" si="4">E18/D18%</f>
        <v>100.49365045235966</v>
      </c>
      <c r="G18" s="707"/>
      <c r="H18" s="708"/>
      <c r="I18" s="708"/>
      <c r="J18" s="711"/>
      <c r="K18" s="707">
        <f>'3. Gesz költségvetés'!W21</f>
        <v>6200000</v>
      </c>
      <c r="L18" s="708">
        <f>'3. Gesz költségvetés'!X21</f>
        <v>5111309</v>
      </c>
      <c r="M18" s="772">
        <f>'3. Gesz költségvetés'!Y21</f>
        <v>5136541</v>
      </c>
      <c r="N18" s="711">
        <f t="shared" ref="N18:N28" si="5">M18/L18%</f>
        <v>100.49365045235966</v>
      </c>
    </row>
    <row r="19" spans="1:14" ht="23.25" x14ac:dyDescent="0.35">
      <c r="A19" s="65" t="s">
        <v>243</v>
      </c>
      <c r="B19" s="706" t="s">
        <v>242</v>
      </c>
      <c r="C19" s="707">
        <f t="shared" si="0"/>
        <v>4800000</v>
      </c>
      <c r="D19" s="708">
        <f t="shared" si="1"/>
        <v>5844633</v>
      </c>
      <c r="E19" s="708">
        <f t="shared" si="1"/>
        <v>7020097</v>
      </c>
      <c r="F19" s="711">
        <f t="shared" si="4"/>
        <v>120.11185304534946</v>
      </c>
      <c r="G19" s="707"/>
      <c r="H19" s="708"/>
      <c r="I19" s="708"/>
      <c r="J19" s="711"/>
      <c r="K19" s="707">
        <f>'3. Gesz költségvetés'!W22</f>
        <v>4800000</v>
      </c>
      <c r="L19" s="708">
        <f>'3. Gesz költségvetés'!X22</f>
        <v>5844633</v>
      </c>
      <c r="M19" s="772">
        <f>'3. Gesz költségvetés'!Y22</f>
        <v>7020097</v>
      </c>
      <c r="N19" s="711">
        <f t="shared" si="5"/>
        <v>120.11185304534946</v>
      </c>
    </row>
    <row r="20" spans="1:14" ht="23.25" x14ac:dyDescent="0.35">
      <c r="A20" s="65" t="s">
        <v>245</v>
      </c>
      <c r="B20" s="706" t="s">
        <v>244</v>
      </c>
      <c r="C20" s="707">
        <f t="shared" si="0"/>
        <v>0</v>
      </c>
      <c r="D20" s="708">
        <f t="shared" si="1"/>
        <v>0</v>
      </c>
      <c r="E20" s="708">
        <f t="shared" si="1"/>
        <v>0</v>
      </c>
      <c r="F20" s="711"/>
      <c r="G20" s="707"/>
      <c r="H20" s="708"/>
      <c r="I20" s="708"/>
      <c r="J20" s="711"/>
      <c r="K20" s="707"/>
      <c r="L20" s="708"/>
      <c r="M20" s="772"/>
      <c r="N20" s="711"/>
    </row>
    <row r="21" spans="1:14" ht="23.25" x14ac:dyDescent="0.35">
      <c r="A21" s="65" t="s">
        <v>247</v>
      </c>
      <c r="B21" s="706" t="s">
        <v>246</v>
      </c>
      <c r="C21" s="707">
        <f t="shared" si="0"/>
        <v>0</v>
      </c>
      <c r="D21" s="708">
        <f t="shared" si="1"/>
        <v>0</v>
      </c>
      <c r="E21" s="708">
        <f t="shared" si="1"/>
        <v>0</v>
      </c>
      <c r="F21" s="711"/>
      <c r="G21" s="707"/>
      <c r="H21" s="708"/>
      <c r="I21" s="708"/>
      <c r="J21" s="711"/>
      <c r="K21" s="707"/>
      <c r="L21" s="708"/>
      <c r="M21" s="772"/>
      <c r="N21" s="711"/>
    </row>
    <row r="22" spans="1:14" ht="23.25" x14ac:dyDescent="0.35">
      <c r="A22" s="759" t="s">
        <v>41</v>
      </c>
      <c r="B22" s="706" t="s">
        <v>1179</v>
      </c>
      <c r="C22" s="707"/>
      <c r="D22" s="708"/>
      <c r="E22" s="708"/>
      <c r="F22" s="711"/>
      <c r="G22" s="707"/>
      <c r="H22" s="708"/>
      <c r="I22" s="708"/>
      <c r="J22" s="711"/>
      <c r="K22" s="707"/>
      <c r="L22" s="708"/>
      <c r="M22" s="772"/>
      <c r="N22" s="711"/>
    </row>
    <row r="23" spans="1:14" ht="23.25" x14ac:dyDescent="0.35">
      <c r="A23" s="65" t="s">
        <v>249</v>
      </c>
      <c r="B23" s="706" t="s">
        <v>248</v>
      </c>
      <c r="C23" s="707">
        <f t="shared" si="0"/>
        <v>0</v>
      </c>
      <c r="D23" s="708">
        <f t="shared" si="1"/>
        <v>0</v>
      </c>
      <c r="E23" s="708">
        <f t="shared" si="1"/>
        <v>0</v>
      </c>
      <c r="F23" s="711"/>
      <c r="G23" s="707"/>
      <c r="H23" s="708"/>
      <c r="I23" s="708"/>
      <c r="J23" s="711"/>
      <c r="K23" s="707"/>
      <c r="L23" s="708"/>
      <c r="M23" s="772"/>
      <c r="N23" s="711"/>
    </row>
    <row r="24" spans="1:14" ht="23.25" x14ac:dyDescent="0.35">
      <c r="A24" s="65" t="s">
        <v>251</v>
      </c>
      <c r="B24" s="706" t="s">
        <v>250</v>
      </c>
      <c r="C24" s="707">
        <f t="shared" si="0"/>
        <v>0</v>
      </c>
      <c r="D24" s="708">
        <f t="shared" si="1"/>
        <v>1342291</v>
      </c>
      <c r="E24" s="708">
        <f t="shared" si="1"/>
        <v>3161910</v>
      </c>
      <c r="F24" s="711">
        <f t="shared" si="4"/>
        <v>235.56069436508179</v>
      </c>
      <c r="G24" s="707"/>
      <c r="H24" s="708"/>
      <c r="I24" s="708"/>
      <c r="J24" s="711"/>
      <c r="K24" s="707">
        <f>'3. Gesz költségvetés'!W26</f>
        <v>0</v>
      </c>
      <c r="L24" s="708">
        <f>'3. Gesz költségvetés'!X26</f>
        <v>1342291</v>
      </c>
      <c r="M24" s="772">
        <f>'3. Gesz költségvetés'!Y26</f>
        <v>3161910</v>
      </c>
      <c r="N24" s="711">
        <f>M24/L24%</f>
        <v>235.56069436508179</v>
      </c>
    </row>
    <row r="25" spans="1:14" ht="23.25" x14ac:dyDescent="0.35">
      <c r="A25" s="65" t="s">
        <v>585</v>
      </c>
      <c r="B25" s="1072" t="s">
        <v>603</v>
      </c>
      <c r="C25" s="707">
        <f t="shared" si="0"/>
        <v>0</v>
      </c>
      <c r="D25" s="708">
        <f t="shared" si="1"/>
        <v>0</v>
      </c>
      <c r="E25" s="708">
        <f t="shared" si="1"/>
        <v>0</v>
      </c>
      <c r="F25" s="711"/>
      <c r="G25" s="707"/>
      <c r="H25" s="708"/>
      <c r="I25" s="708"/>
      <c r="J25" s="711"/>
      <c r="K25" s="707"/>
      <c r="L25" s="708"/>
      <c r="M25" s="772"/>
      <c r="N25" s="711"/>
    </row>
    <row r="26" spans="1:14" ht="23.25" x14ac:dyDescent="0.35">
      <c r="A26" s="65" t="s">
        <v>571</v>
      </c>
      <c r="B26" s="706" t="s">
        <v>1</v>
      </c>
      <c r="C26" s="707">
        <f t="shared" si="0"/>
        <v>0</v>
      </c>
      <c r="D26" s="708">
        <f t="shared" ref="D26:E31" si="6">+L26-H26</f>
        <v>58</v>
      </c>
      <c r="E26" s="708">
        <f t="shared" si="6"/>
        <v>65</v>
      </c>
      <c r="F26" s="711">
        <f t="shared" si="4"/>
        <v>112.06896551724138</v>
      </c>
      <c r="G26" s="707"/>
      <c r="H26" s="708"/>
      <c r="I26" s="708"/>
      <c r="J26" s="711"/>
      <c r="K26" s="707">
        <f>'3. Gesz költségvetés'!W28</f>
        <v>0</v>
      </c>
      <c r="L26" s="708">
        <f>'3. Gesz költségvetés'!X28</f>
        <v>58</v>
      </c>
      <c r="M26" s="772">
        <f>'3. Gesz költségvetés'!Y28</f>
        <v>65</v>
      </c>
      <c r="N26" s="711">
        <f t="shared" ref="N26" si="7">M26/L26%</f>
        <v>112.06896551724138</v>
      </c>
    </row>
    <row r="27" spans="1:14" s="710" customFormat="1" ht="22.5" x14ac:dyDescent="0.3">
      <c r="A27" s="712" t="s">
        <v>253</v>
      </c>
      <c r="B27" s="561" t="s">
        <v>252</v>
      </c>
      <c r="C27" s="714">
        <f t="shared" si="0"/>
        <v>11000000</v>
      </c>
      <c r="D27" s="715">
        <f t="shared" si="6"/>
        <v>12298291</v>
      </c>
      <c r="E27" s="715">
        <f t="shared" si="6"/>
        <v>15318613</v>
      </c>
      <c r="F27" s="716">
        <f t="shared" si="4"/>
        <v>124.55887570069694</v>
      </c>
      <c r="G27" s="714"/>
      <c r="H27" s="715"/>
      <c r="I27" s="715"/>
      <c r="J27" s="716"/>
      <c r="K27" s="714">
        <f>SUM(K17:K26)</f>
        <v>11000000</v>
      </c>
      <c r="L27" s="715">
        <f>SUM(L17:L26)</f>
        <v>12298291</v>
      </c>
      <c r="M27" s="780">
        <f>SUM(M17:M26)</f>
        <v>15318613</v>
      </c>
      <c r="N27" s="716">
        <f t="shared" si="5"/>
        <v>124.55887570069694</v>
      </c>
    </row>
    <row r="28" spans="1:14" s="710" customFormat="1" ht="22.5" x14ac:dyDescent="0.3">
      <c r="A28" s="712" t="s">
        <v>262</v>
      </c>
      <c r="B28" s="713" t="s">
        <v>261</v>
      </c>
      <c r="C28" s="714">
        <f t="shared" si="0"/>
        <v>0</v>
      </c>
      <c r="D28" s="715">
        <f t="shared" si="6"/>
        <v>44000</v>
      </c>
      <c r="E28" s="715">
        <f t="shared" si="6"/>
        <v>44000</v>
      </c>
      <c r="F28" s="716">
        <f t="shared" si="4"/>
        <v>100</v>
      </c>
      <c r="G28" s="714"/>
      <c r="H28" s="715"/>
      <c r="I28" s="715"/>
      <c r="J28" s="719"/>
      <c r="K28" s="714">
        <f>'3. Gesz költségvetés'!W30</f>
        <v>0</v>
      </c>
      <c r="L28" s="715">
        <f>'3. Gesz költségvetés'!X30</f>
        <v>44000</v>
      </c>
      <c r="M28" s="780">
        <f>'3. Gesz költségvetés'!Y30</f>
        <v>44000</v>
      </c>
      <c r="N28" s="716">
        <f t="shared" si="5"/>
        <v>100</v>
      </c>
    </row>
    <row r="29" spans="1:14" ht="47.25" customHeight="1" x14ac:dyDescent="0.35">
      <c r="A29" s="65" t="s">
        <v>520</v>
      </c>
      <c r="B29" s="706" t="s">
        <v>263</v>
      </c>
      <c r="C29" s="707">
        <f t="shared" si="0"/>
        <v>0</v>
      </c>
      <c r="D29" s="708">
        <f t="shared" si="6"/>
        <v>0</v>
      </c>
      <c r="E29" s="708">
        <f t="shared" si="6"/>
        <v>0</v>
      </c>
      <c r="F29" s="709"/>
      <c r="G29" s="707"/>
      <c r="H29" s="708"/>
      <c r="I29" s="708"/>
      <c r="J29" s="709"/>
      <c r="K29" s="707"/>
      <c r="L29" s="708"/>
      <c r="M29" s="772"/>
      <c r="N29" s="709"/>
    </row>
    <row r="30" spans="1:14" ht="23.25" x14ac:dyDescent="0.35">
      <c r="A30" s="65" t="s">
        <v>477</v>
      </c>
      <c r="B30" s="706" t="s">
        <v>265</v>
      </c>
      <c r="C30" s="707">
        <f t="shared" si="0"/>
        <v>0</v>
      </c>
      <c r="D30" s="708">
        <f t="shared" si="6"/>
        <v>0</v>
      </c>
      <c r="E30" s="708">
        <f t="shared" si="6"/>
        <v>0</v>
      </c>
      <c r="F30" s="709"/>
      <c r="G30" s="707"/>
      <c r="H30" s="708"/>
      <c r="I30" s="708"/>
      <c r="J30" s="709"/>
      <c r="K30" s="707"/>
      <c r="L30" s="708"/>
      <c r="M30" s="772"/>
      <c r="N30" s="709"/>
    </row>
    <row r="31" spans="1:14" s="710" customFormat="1" ht="22.5" x14ac:dyDescent="0.3">
      <c r="A31" s="712" t="s">
        <v>268</v>
      </c>
      <c r="B31" s="713" t="s">
        <v>267</v>
      </c>
      <c r="C31" s="714">
        <f t="shared" si="0"/>
        <v>0</v>
      </c>
      <c r="D31" s="715">
        <f t="shared" si="6"/>
        <v>0</v>
      </c>
      <c r="E31" s="715">
        <f t="shared" si="6"/>
        <v>0</v>
      </c>
      <c r="F31" s="719"/>
      <c r="G31" s="714"/>
      <c r="H31" s="715"/>
      <c r="I31" s="715"/>
      <c r="J31" s="719"/>
      <c r="K31" s="714">
        <f>SUM(K29:K30)</f>
        <v>0</v>
      </c>
      <c r="L31" s="715">
        <f>SUM(L29:L30)</f>
        <v>0</v>
      </c>
      <c r="M31" s="780">
        <f>SUM(M29:M30)</f>
        <v>0</v>
      </c>
      <c r="N31" s="719"/>
    </row>
    <row r="32" spans="1:14" s="710" customFormat="1" ht="22.5" x14ac:dyDescent="0.3">
      <c r="A32" s="720"/>
      <c r="B32" s="721" t="s">
        <v>55</v>
      </c>
      <c r="C32" s="722">
        <f>SUM(C11,C15,C27,C28)</f>
        <v>458648000</v>
      </c>
      <c r="D32" s="723">
        <f>SUM(D11,D15,D27,D28)</f>
        <v>523155771</v>
      </c>
      <c r="E32" s="723">
        <f>SUM(E11,E15,E27,E28)</f>
        <v>526176093</v>
      </c>
      <c r="F32" s="724">
        <f>E32/D32%</f>
        <v>100.57732747442061</v>
      </c>
      <c r="G32" s="723">
        <f>SUM(G11,G15,G27,G28)</f>
        <v>0</v>
      </c>
      <c r="H32" s="723">
        <f>SUM(H11,H15,H27,H28)</f>
        <v>0</v>
      </c>
      <c r="I32" s="723">
        <f>SUM(I11,I15,I27,I28)</f>
        <v>0</v>
      </c>
      <c r="J32" s="724"/>
      <c r="K32" s="722">
        <f>SUM(K11,K15,K27,K28)</f>
        <v>458648000</v>
      </c>
      <c r="L32" s="723">
        <f>SUM(L11,L15,L27,L28)</f>
        <v>523155771</v>
      </c>
      <c r="M32" s="981">
        <f>SUM(M11,M15,M27,M28)</f>
        <v>526176093</v>
      </c>
      <c r="N32" s="724">
        <f>M32/L32%</f>
        <v>100.57732747442061</v>
      </c>
    </row>
    <row r="33" spans="1:14" ht="23.25" x14ac:dyDescent="0.35">
      <c r="A33" s="720"/>
      <c r="B33" s="721" t="s">
        <v>56</v>
      </c>
      <c r="C33" s="722">
        <f>SUM(C12,C31)</f>
        <v>0</v>
      </c>
      <c r="D33" s="723">
        <f>SUM(D12,D31)</f>
        <v>0</v>
      </c>
      <c r="E33" s="723">
        <f>SUM(E12,E31)</f>
        <v>0</v>
      </c>
      <c r="F33" s="724"/>
      <c r="G33" s="722">
        <f>SUM(G12,G31)</f>
        <v>0</v>
      </c>
      <c r="H33" s="723">
        <f>SUM(H12,H31)</f>
        <v>0</v>
      </c>
      <c r="I33" s="723">
        <f>SUM(I12,I31)</f>
        <v>0</v>
      </c>
      <c r="J33" s="724"/>
      <c r="K33" s="722">
        <f>SUM(K12,K31)</f>
        <v>0</v>
      </c>
      <c r="L33" s="1896">
        <f>SUM(L12,L31)</f>
        <v>0</v>
      </c>
      <c r="M33" s="723">
        <f>SUM(M12,M31)</f>
        <v>0</v>
      </c>
      <c r="N33" s="724"/>
    </row>
    <row r="34" spans="1:14" ht="23.25" x14ac:dyDescent="0.35">
      <c r="A34" s="66" t="s">
        <v>270</v>
      </c>
      <c r="B34" s="646" t="s">
        <v>269</v>
      </c>
      <c r="C34" s="725">
        <f>C32+C33</f>
        <v>458648000</v>
      </c>
      <c r="D34" s="726">
        <f>D32+D33</f>
        <v>523155771</v>
      </c>
      <c r="E34" s="726">
        <f>E32+E33</f>
        <v>526176093</v>
      </c>
      <c r="F34" s="727">
        <f>E34/D34%</f>
        <v>100.57732747442061</v>
      </c>
      <c r="G34" s="725">
        <f>G32+G33</f>
        <v>0</v>
      </c>
      <c r="H34" s="726">
        <f>H32+H33</f>
        <v>0</v>
      </c>
      <c r="I34" s="726">
        <f>I32+I33</f>
        <v>0</v>
      </c>
      <c r="J34" s="727"/>
      <c r="K34" s="725">
        <f>K32+K33</f>
        <v>458648000</v>
      </c>
      <c r="L34" s="726">
        <f>L32+L33</f>
        <v>523155771</v>
      </c>
      <c r="M34" s="785">
        <f>M32+M33</f>
        <v>526176093</v>
      </c>
      <c r="N34" s="727">
        <f>M34/L34%</f>
        <v>100.57732747442061</v>
      </c>
    </row>
    <row r="35" spans="1:14" ht="23.25" x14ac:dyDescent="0.35">
      <c r="A35" s="728"/>
      <c r="B35" s="729" t="s">
        <v>271</v>
      </c>
      <c r="C35" s="1034">
        <f>C32-C62</f>
        <v>0</v>
      </c>
      <c r="D35" s="731">
        <f>D32-D62</f>
        <v>-24838268</v>
      </c>
      <c r="E35" s="731">
        <f>E32-E62</f>
        <v>27994917</v>
      </c>
      <c r="F35" s="732"/>
      <c r="G35" s="730">
        <f t="shared" ref="G35:I36" si="8">G32-G66</f>
        <v>0</v>
      </c>
      <c r="H35" s="731">
        <f t="shared" si="8"/>
        <v>0</v>
      </c>
      <c r="I35" s="731">
        <f t="shared" si="8"/>
        <v>0</v>
      </c>
      <c r="J35" s="732"/>
      <c r="K35" s="730">
        <f t="shared" ref="K35:L36" si="9">C35+G35</f>
        <v>0</v>
      </c>
      <c r="L35" s="731">
        <f t="shared" si="9"/>
        <v>-24838268</v>
      </c>
      <c r="M35" s="982">
        <f>E35+I35</f>
        <v>27994917</v>
      </c>
      <c r="N35" s="732"/>
    </row>
    <row r="36" spans="1:14" ht="23.25" x14ac:dyDescent="0.35">
      <c r="A36" s="728"/>
      <c r="B36" s="729" t="s">
        <v>272</v>
      </c>
      <c r="C36" s="730">
        <f t="shared" ref="C36:D36" si="10">C33-C63</f>
        <v>0</v>
      </c>
      <c r="D36" s="731">
        <f t="shared" si="10"/>
        <v>-878334</v>
      </c>
      <c r="E36" s="731">
        <f>E33-E63</f>
        <v>-878334</v>
      </c>
      <c r="F36" s="732"/>
      <c r="G36" s="730">
        <f t="shared" si="8"/>
        <v>0</v>
      </c>
      <c r="H36" s="731">
        <f t="shared" si="8"/>
        <v>0</v>
      </c>
      <c r="I36" s="731">
        <f t="shared" si="8"/>
        <v>0</v>
      </c>
      <c r="J36" s="732"/>
      <c r="K36" s="730">
        <f t="shared" si="9"/>
        <v>0</v>
      </c>
      <c r="L36" s="731">
        <f t="shared" si="9"/>
        <v>-878334</v>
      </c>
      <c r="M36" s="982">
        <f>E36+I36</f>
        <v>-878334</v>
      </c>
      <c r="N36" s="732"/>
    </row>
    <row r="37" spans="1:14" s="710" customFormat="1" ht="23.25" x14ac:dyDescent="0.35">
      <c r="A37" s="69" t="s">
        <v>276</v>
      </c>
      <c r="B37" s="561" t="s">
        <v>275</v>
      </c>
      <c r="C37" s="707">
        <f t="shared" ref="C37:E41" si="11">+K37-G37</f>
        <v>0</v>
      </c>
      <c r="D37" s="715">
        <f t="shared" si="11"/>
        <v>0</v>
      </c>
      <c r="E37" s="715">
        <f t="shared" si="11"/>
        <v>0</v>
      </c>
      <c r="F37" s="716"/>
      <c r="G37" s="714"/>
      <c r="H37" s="715"/>
      <c r="I37" s="715"/>
      <c r="J37" s="719"/>
      <c r="K37" s="714"/>
      <c r="L37" s="715"/>
      <c r="M37" s="780"/>
      <c r="N37" s="716"/>
    </row>
    <row r="38" spans="1:14" ht="23.25" x14ac:dyDescent="0.35">
      <c r="A38" s="68" t="s">
        <v>278</v>
      </c>
      <c r="B38" s="706" t="s">
        <v>277</v>
      </c>
      <c r="C38" s="707">
        <f t="shared" si="11"/>
        <v>0</v>
      </c>
      <c r="D38" s="708">
        <f t="shared" si="11"/>
        <v>25716602</v>
      </c>
      <c r="E38" s="708">
        <f t="shared" si="11"/>
        <v>25716602</v>
      </c>
      <c r="F38" s="711">
        <f t="shared" ref="F38" si="12">E38/D38%</f>
        <v>100</v>
      </c>
      <c r="G38" s="707"/>
      <c r="H38" s="708"/>
      <c r="I38" s="708"/>
      <c r="J38" s="711"/>
      <c r="K38" s="707">
        <f>'3. Gesz költségvetés'!W35</f>
        <v>0</v>
      </c>
      <c r="L38" s="708">
        <f>'3. Gesz költségvetés'!X35</f>
        <v>25716602</v>
      </c>
      <c r="M38" s="772">
        <f>'3. Gesz költségvetés'!Y35</f>
        <v>25716602</v>
      </c>
      <c r="N38" s="711">
        <f t="shared" ref="N38" si="13">M38/L38%</f>
        <v>100</v>
      </c>
    </row>
    <row r="39" spans="1:14" ht="23.25" x14ac:dyDescent="0.35">
      <c r="A39" s="68" t="s">
        <v>278</v>
      </c>
      <c r="B39" s="706" t="s">
        <v>279</v>
      </c>
      <c r="C39" s="707">
        <f t="shared" si="11"/>
        <v>0</v>
      </c>
      <c r="D39" s="708">
        <f t="shared" si="11"/>
        <v>0</v>
      </c>
      <c r="E39" s="708">
        <f t="shared" si="11"/>
        <v>0</v>
      </c>
      <c r="F39" s="711"/>
      <c r="G39" s="707"/>
      <c r="H39" s="708"/>
      <c r="I39" s="708"/>
      <c r="J39" s="711"/>
      <c r="K39" s="707">
        <f>'3. Gesz költségvetés'!W36</f>
        <v>0</v>
      </c>
      <c r="L39" s="708">
        <f>'3. Gesz költségvetés'!X36</f>
        <v>0</v>
      </c>
      <c r="M39" s="772">
        <f>'3. Gesz költségvetés'!Y36</f>
        <v>0</v>
      </c>
      <c r="N39" s="711"/>
    </row>
    <row r="40" spans="1:14" s="710" customFormat="1" ht="22.5" x14ac:dyDescent="0.3">
      <c r="A40" s="69" t="s">
        <v>281</v>
      </c>
      <c r="B40" s="713" t="s">
        <v>280</v>
      </c>
      <c r="C40" s="714">
        <f t="shared" si="11"/>
        <v>0</v>
      </c>
      <c r="D40" s="715">
        <f t="shared" si="11"/>
        <v>25716602</v>
      </c>
      <c r="E40" s="715">
        <f t="shared" si="11"/>
        <v>25716602</v>
      </c>
      <c r="F40" s="716">
        <f>E40/D40%</f>
        <v>100</v>
      </c>
      <c r="G40" s="714"/>
      <c r="H40" s="715"/>
      <c r="I40" s="715"/>
      <c r="J40" s="716"/>
      <c r="K40" s="714">
        <f>SUM(K38:K39)</f>
        <v>0</v>
      </c>
      <c r="L40" s="715">
        <f>SUM(L38:L39)</f>
        <v>25716602</v>
      </c>
      <c r="M40" s="780">
        <f>SUM(M38:M39)</f>
        <v>25716602</v>
      </c>
      <c r="N40" s="716">
        <f>M40/L40%</f>
        <v>100</v>
      </c>
    </row>
    <row r="41" spans="1:14" s="710" customFormat="1" ht="22.5" x14ac:dyDescent="0.3">
      <c r="A41" s="69" t="s">
        <v>283</v>
      </c>
      <c r="B41" s="713" t="s">
        <v>282</v>
      </c>
      <c r="C41" s="714">
        <f t="shared" si="11"/>
        <v>0</v>
      </c>
      <c r="D41" s="715">
        <f t="shared" si="11"/>
        <v>0</v>
      </c>
      <c r="E41" s="715">
        <f t="shared" si="11"/>
        <v>0</v>
      </c>
      <c r="F41" s="716"/>
      <c r="G41" s="714"/>
      <c r="H41" s="715"/>
      <c r="I41" s="715"/>
      <c r="J41" s="716"/>
      <c r="K41" s="714">
        <f>'3. Gesz költségvetés'!W38</f>
        <v>0</v>
      </c>
      <c r="L41" s="715">
        <f>'3. Gesz költségvetés'!X38</f>
        <v>0</v>
      </c>
      <c r="M41" s="780">
        <f>'3. Gesz költségvetés'!Y38</f>
        <v>0</v>
      </c>
      <c r="N41" s="716"/>
    </row>
    <row r="42" spans="1:14" ht="23.25" x14ac:dyDescent="0.35">
      <c r="A42" s="733" t="s">
        <v>291</v>
      </c>
      <c r="B42" s="734" t="s">
        <v>290</v>
      </c>
      <c r="C42" s="725">
        <f>SUM(C40:C41)</f>
        <v>0</v>
      </c>
      <c r="D42" s="726">
        <f>SUM(D40:D41)</f>
        <v>25716602</v>
      </c>
      <c r="E42" s="726">
        <f>SUM(E40:E41)</f>
        <v>25716602</v>
      </c>
      <c r="F42" s="727">
        <f>E42/D42%</f>
        <v>100</v>
      </c>
      <c r="G42" s="725">
        <f>SUM(G40:G41)</f>
        <v>0</v>
      </c>
      <c r="H42" s="726">
        <f>SUM(H40:H41)</f>
        <v>0</v>
      </c>
      <c r="I42" s="726">
        <f>SUM(I40:I41)</f>
        <v>0</v>
      </c>
      <c r="J42" s="727"/>
      <c r="K42" s="725">
        <f>+K37+K40+K41</f>
        <v>0</v>
      </c>
      <c r="L42" s="726">
        <f>+L37+L40+L41</f>
        <v>25716602</v>
      </c>
      <c r="M42" s="785">
        <f>+M37+M40+M41</f>
        <v>25716602</v>
      </c>
      <c r="N42" s="727">
        <f>M42/L42%</f>
        <v>100</v>
      </c>
    </row>
    <row r="43" spans="1:14" ht="24" thickBot="1" x14ac:dyDescent="0.4">
      <c r="A43" s="241"/>
      <c r="B43" s="735" t="s">
        <v>211</v>
      </c>
      <c r="C43" s="736">
        <f>C34+C42</f>
        <v>458648000</v>
      </c>
      <c r="D43" s="737">
        <f>D34+D42</f>
        <v>548872373</v>
      </c>
      <c r="E43" s="737">
        <f>E34+E42</f>
        <v>551892695</v>
      </c>
      <c r="F43" s="738">
        <f>E43/D43%</f>
        <v>100.55027765079369</v>
      </c>
      <c r="G43" s="736">
        <f>G34+G42</f>
        <v>0</v>
      </c>
      <c r="H43" s="737">
        <f>H34+H42</f>
        <v>0</v>
      </c>
      <c r="I43" s="737">
        <f>I34+I42</f>
        <v>0</v>
      </c>
      <c r="J43" s="738"/>
      <c r="K43" s="736">
        <f>K34+K42</f>
        <v>458648000</v>
      </c>
      <c r="L43" s="737">
        <f>L34+L42</f>
        <v>548872373</v>
      </c>
      <c r="M43" s="737">
        <f>M34+M42</f>
        <v>551892695</v>
      </c>
      <c r="N43" s="738">
        <f>M43/L43%</f>
        <v>100.55027765079369</v>
      </c>
    </row>
    <row r="44" spans="1:14" ht="24" thickBot="1" x14ac:dyDescent="0.4">
      <c r="A44" s="739"/>
      <c r="B44" s="739"/>
      <c r="C44" s="739"/>
      <c r="D44" s="740"/>
      <c r="E44" s="739"/>
      <c r="F44" s="739"/>
      <c r="G44" s="739"/>
      <c r="H44" s="739"/>
      <c r="I44" s="739"/>
      <c r="J44" s="739"/>
      <c r="K44" s="739"/>
    </row>
    <row r="45" spans="1:14" ht="24" customHeight="1" x14ac:dyDescent="0.35">
      <c r="A45" s="2006" t="s">
        <v>216</v>
      </c>
      <c r="B45" s="2018" t="s">
        <v>467</v>
      </c>
      <c r="C45" s="2020" t="s">
        <v>1299</v>
      </c>
      <c r="D45" s="2021"/>
      <c r="E45" s="2021"/>
      <c r="F45" s="2022"/>
      <c r="G45" s="2020" t="s">
        <v>1300</v>
      </c>
      <c r="H45" s="2021"/>
      <c r="I45" s="2021"/>
      <c r="J45" s="2022"/>
      <c r="K45" s="2020" t="s">
        <v>292</v>
      </c>
      <c r="L45" s="2021"/>
      <c r="M45" s="2021"/>
      <c r="N45" s="2022"/>
    </row>
    <row r="46" spans="1:14" ht="126" customHeight="1" x14ac:dyDescent="0.35">
      <c r="A46" s="2007"/>
      <c r="B46" s="2019" t="s">
        <v>465</v>
      </c>
      <c r="C46" s="615" t="s">
        <v>896</v>
      </c>
      <c r="D46" s="616" t="s">
        <v>1149</v>
      </c>
      <c r="E46" s="616" t="s">
        <v>1150</v>
      </c>
      <c r="F46" s="617" t="s">
        <v>592</v>
      </c>
      <c r="G46" s="615" t="s">
        <v>897</v>
      </c>
      <c r="H46" s="616" t="s">
        <v>1151</v>
      </c>
      <c r="I46" s="616" t="s">
        <v>1152</v>
      </c>
      <c r="J46" s="617" t="s">
        <v>592</v>
      </c>
      <c r="K46" s="615" t="s">
        <v>522</v>
      </c>
      <c r="L46" s="616" t="s">
        <v>1153</v>
      </c>
      <c r="M46" s="616" t="s">
        <v>1154</v>
      </c>
      <c r="N46" s="617" t="s">
        <v>592</v>
      </c>
    </row>
    <row r="47" spans="1:14" ht="23.25" x14ac:dyDescent="0.35">
      <c r="A47" s="741" t="s">
        <v>144</v>
      </c>
      <c r="B47" s="742" t="s">
        <v>145</v>
      </c>
      <c r="C47" s="707">
        <f>+K47-G47</f>
        <v>258266990</v>
      </c>
      <c r="D47" s="708">
        <f t="shared" ref="D47:E61" si="14">+L47-H47</f>
        <v>319186950</v>
      </c>
      <c r="E47" s="708">
        <f>+M47-I47</f>
        <v>294594138</v>
      </c>
      <c r="F47" s="711">
        <f>E47/D47%</f>
        <v>92.295169962305792</v>
      </c>
      <c r="G47" s="707"/>
      <c r="H47" s="708"/>
      <c r="I47" s="708"/>
      <c r="J47" s="709"/>
      <c r="K47" s="708">
        <f>'3. Gesz költségvetés'!W43</f>
        <v>258266990</v>
      </c>
      <c r="L47" s="708">
        <f>'3. Gesz költségvetés'!X43</f>
        <v>319186950</v>
      </c>
      <c r="M47" s="708">
        <f>'3. Gesz költségvetés'!Y43</f>
        <v>294594138</v>
      </c>
      <c r="N47" s="711">
        <f>M47/L47%</f>
        <v>92.295169962305792</v>
      </c>
    </row>
    <row r="48" spans="1:14" ht="23.25" x14ac:dyDescent="0.35">
      <c r="A48" s="741" t="s">
        <v>146</v>
      </c>
      <c r="B48" s="706" t="s">
        <v>147</v>
      </c>
      <c r="C48" s="707">
        <f t="shared" ref="C48:C61" si="15">+K48-G48</f>
        <v>33803735</v>
      </c>
      <c r="D48" s="708">
        <f t="shared" si="14"/>
        <v>35989265</v>
      </c>
      <c r="E48" s="708">
        <f t="shared" si="14"/>
        <v>32820962</v>
      </c>
      <c r="F48" s="711">
        <f>E48/D48%</f>
        <v>91.196533188438266</v>
      </c>
      <c r="G48" s="707"/>
      <c r="H48" s="708"/>
      <c r="I48" s="708"/>
      <c r="J48" s="711"/>
      <c r="K48" s="708">
        <f>'3. Gesz költségvetés'!W44</f>
        <v>33803735</v>
      </c>
      <c r="L48" s="708">
        <f>'3. Gesz költségvetés'!X44</f>
        <v>35989265</v>
      </c>
      <c r="M48" s="708">
        <f>'3. Gesz költségvetés'!Y44</f>
        <v>32820962</v>
      </c>
      <c r="N48" s="711">
        <f>M48/L48%</f>
        <v>91.196533188438266</v>
      </c>
    </row>
    <row r="49" spans="1:14" ht="23.25" x14ac:dyDescent="0.35">
      <c r="A49" s="741" t="s">
        <v>148</v>
      </c>
      <c r="B49" s="706" t="s">
        <v>149</v>
      </c>
      <c r="C49" s="707">
        <f t="shared" si="15"/>
        <v>166577275</v>
      </c>
      <c r="D49" s="708">
        <f t="shared" si="14"/>
        <v>192817824</v>
      </c>
      <c r="E49" s="708">
        <f t="shared" si="14"/>
        <v>170766076</v>
      </c>
      <c r="F49" s="711">
        <f>E49/D49%</f>
        <v>88.56342865896049</v>
      </c>
      <c r="G49" s="714"/>
      <c r="H49" s="715"/>
      <c r="I49" s="715"/>
      <c r="J49" s="716"/>
      <c r="K49" s="708">
        <f>'3. Gesz költségvetés'!W45</f>
        <v>166577275</v>
      </c>
      <c r="L49" s="708">
        <f>'3. Gesz költségvetés'!X45</f>
        <v>192817824</v>
      </c>
      <c r="M49" s="708">
        <f>'3. Gesz költségvetés'!Y45</f>
        <v>170766076</v>
      </c>
      <c r="N49" s="711">
        <f>M49/L49%</f>
        <v>88.56342865896049</v>
      </c>
    </row>
    <row r="50" spans="1:14" ht="23.25" x14ac:dyDescent="0.35">
      <c r="A50" s="741" t="s">
        <v>150</v>
      </c>
      <c r="B50" s="552" t="s">
        <v>19</v>
      </c>
      <c r="C50" s="707">
        <f t="shared" si="15"/>
        <v>0</v>
      </c>
      <c r="D50" s="708">
        <f t="shared" si="14"/>
        <v>0</v>
      </c>
      <c r="E50" s="708">
        <f t="shared" si="14"/>
        <v>0</v>
      </c>
      <c r="F50" s="711"/>
      <c r="G50" s="714"/>
      <c r="H50" s="715"/>
      <c r="I50" s="715"/>
      <c r="J50" s="716"/>
      <c r="K50" s="708"/>
      <c r="L50" s="708"/>
      <c r="M50" s="708"/>
      <c r="N50" s="711"/>
    </row>
    <row r="51" spans="1:14" ht="23.25" x14ac:dyDescent="0.35">
      <c r="A51" s="741" t="s">
        <v>151</v>
      </c>
      <c r="B51" s="564" t="s">
        <v>152</v>
      </c>
      <c r="C51" s="707">
        <f t="shared" si="15"/>
        <v>0</v>
      </c>
      <c r="D51" s="708">
        <f t="shared" si="14"/>
        <v>0</v>
      </c>
      <c r="E51" s="708">
        <f t="shared" si="14"/>
        <v>0</v>
      </c>
      <c r="F51" s="709"/>
      <c r="G51" s="707"/>
      <c r="H51" s="708"/>
      <c r="I51" s="708"/>
      <c r="J51" s="709"/>
      <c r="K51" s="708"/>
      <c r="L51" s="708"/>
      <c r="M51" s="708"/>
      <c r="N51" s="711"/>
    </row>
    <row r="52" spans="1:14" ht="23.25" x14ac:dyDescent="0.35">
      <c r="A52" s="741" t="s">
        <v>154</v>
      </c>
      <c r="B52" s="743" t="s">
        <v>153</v>
      </c>
      <c r="C52" s="744">
        <f t="shared" si="15"/>
        <v>0</v>
      </c>
      <c r="D52" s="745">
        <f t="shared" si="14"/>
        <v>0</v>
      </c>
      <c r="E52" s="745">
        <f t="shared" si="14"/>
        <v>0</v>
      </c>
      <c r="F52" s="709"/>
      <c r="G52" s="707"/>
      <c r="H52" s="708"/>
      <c r="I52" s="708"/>
      <c r="J52" s="709"/>
      <c r="K52" s="708"/>
      <c r="L52" s="708"/>
      <c r="M52" s="708"/>
      <c r="N52" s="711"/>
    </row>
    <row r="53" spans="1:14" ht="23.25" x14ac:dyDescent="0.35">
      <c r="A53" s="741" t="s">
        <v>456</v>
      </c>
      <c r="B53" s="746" t="s">
        <v>155</v>
      </c>
      <c r="C53" s="744">
        <f t="shared" si="15"/>
        <v>0</v>
      </c>
      <c r="D53" s="745">
        <f t="shared" si="14"/>
        <v>0</v>
      </c>
      <c r="E53" s="745">
        <f t="shared" si="14"/>
        <v>0</v>
      </c>
      <c r="F53" s="709"/>
      <c r="G53" s="707"/>
      <c r="H53" s="708"/>
      <c r="I53" s="708"/>
      <c r="J53" s="709"/>
      <c r="K53" s="708"/>
      <c r="L53" s="708"/>
      <c r="M53" s="708"/>
      <c r="N53" s="711"/>
    </row>
    <row r="54" spans="1:14" ht="23.25" x14ac:dyDescent="0.35">
      <c r="A54" s="741" t="s">
        <v>456</v>
      </c>
      <c r="B54" s="747" t="s">
        <v>97</v>
      </c>
      <c r="C54" s="714">
        <f t="shared" si="15"/>
        <v>0</v>
      </c>
      <c r="D54" s="715">
        <f t="shared" si="14"/>
        <v>0</v>
      </c>
      <c r="E54" s="715">
        <f t="shared" si="14"/>
        <v>0</v>
      </c>
      <c r="F54" s="719"/>
      <c r="G54" s="714"/>
      <c r="H54" s="715"/>
      <c r="I54" s="715"/>
      <c r="J54" s="719"/>
      <c r="K54" s="708"/>
      <c r="L54" s="708"/>
      <c r="M54" s="708"/>
      <c r="N54" s="711"/>
    </row>
    <row r="55" spans="1:14" ht="23.25" x14ac:dyDescent="0.35">
      <c r="A55" s="741" t="s">
        <v>456</v>
      </c>
      <c r="B55" s="747" t="s">
        <v>156</v>
      </c>
      <c r="C55" s="707">
        <f t="shared" si="15"/>
        <v>0</v>
      </c>
      <c r="D55" s="708">
        <f t="shared" si="14"/>
        <v>0</v>
      </c>
      <c r="E55" s="708">
        <f t="shared" si="14"/>
        <v>0</v>
      </c>
      <c r="F55" s="711"/>
      <c r="G55" s="707"/>
      <c r="H55" s="708"/>
      <c r="I55" s="708"/>
      <c r="J55" s="711"/>
      <c r="K55" s="708"/>
      <c r="L55" s="708"/>
      <c r="M55" s="708"/>
      <c r="N55" s="711"/>
    </row>
    <row r="56" spans="1:14" ht="23.25" x14ac:dyDescent="0.35">
      <c r="A56" s="741" t="s">
        <v>157</v>
      </c>
      <c r="B56" s="552" t="s">
        <v>158</v>
      </c>
      <c r="C56" s="707">
        <f t="shared" si="15"/>
        <v>0</v>
      </c>
      <c r="D56" s="708">
        <f t="shared" si="14"/>
        <v>0</v>
      </c>
      <c r="E56" s="708">
        <f t="shared" si="14"/>
        <v>0</v>
      </c>
      <c r="F56" s="711"/>
      <c r="G56" s="707"/>
      <c r="H56" s="708"/>
      <c r="I56" s="708"/>
      <c r="J56" s="711"/>
      <c r="K56" s="708"/>
      <c r="L56" s="708"/>
      <c r="M56" s="708"/>
      <c r="N56" s="711"/>
    </row>
    <row r="57" spans="1:14" ht="23.25" x14ac:dyDescent="0.35">
      <c r="A57" s="741" t="s">
        <v>159</v>
      </c>
      <c r="B57" s="748" t="s">
        <v>294</v>
      </c>
      <c r="C57" s="707">
        <f t="shared" si="15"/>
        <v>0</v>
      </c>
      <c r="D57" s="708">
        <f t="shared" si="14"/>
        <v>878334</v>
      </c>
      <c r="E57" s="708">
        <f t="shared" si="14"/>
        <v>878334</v>
      </c>
      <c r="F57" s="711">
        <f>E57/D57%</f>
        <v>100</v>
      </c>
      <c r="G57" s="707"/>
      <c r="H57" s="708"/>
      <c r="I57" s="708"/>
      <c r="J57" s="711"/>
      <c r="K57" s="708">
        <f>'3. Gesz költségvetés'!W53</f>
        <v>0</v>
      </c>
      <c r="L57" s="708">
        <f>'3. Gesz költségvetés'!X53</f>
        <v>878334</v>
      </c>
      <c r="M57" s="708">
        <f>'3. Gesz költségvetés'!Y53</f>
        <v>878334</v>
      </c>
      <c r="N57" s="711">
        <f>M57/L57%</f>
        <v>100</v>
      </c>
    </row>
    <row r="58" spans="1:14" ht="23.25" x14ac:dyDescent="0.35">
      <c r="A58" s="741" t="s">
        <v>160</v>
      </c>
      <c r="B58" s="552" t="s">
        <v>161</v>
      </c>
      <c r="C58" s="707">
        <f t="shared" si="15"/>
        <v>0</v>
      </c>
      <c r="D58" s="708">
        <f t="shared" si="14"/>
        <v>0</v>
      </c>
      <c r="E58" s="708">
        <f t="shared" si="14"/>
        <v>0</v>
      </c>
      <c r="F58" s="711"/>
      <c r="G58" s="707"/>
      <c r="H58" s="708"/>
      <c r="I58" s="708"/>
      <c r="J58" s="711"/>
      <c r="K58" s="708"/>
      <c r="L58" s="708"/>
      <c r="M58" s="708"/>
      <c r="N58" s="711"/>
    </row>
    <row r="59" spans="1:14" ht="23.25" x14ac:dyDescent="0.35">
      <c r="A59" s="741" t="s">
        <v>117</v>
      </c>
      <c r="B59" s="552" t="s">
        <v>96</v>
      </c>
      <c r="C59" s="707">
        <f t="shared" si="15"/>
        <v>0</v>
      </c>
      <c r="D59" s="708">
        <f t="shared" si="14"/>
        <v>0</v>
      </c>
      <c r="E59" s="708">
        <f t="shared" si="14"/>
        <v>0</v>
      </c>
      <c r="F59" s="711"/>
      <c r="G59" s="707"/>
      <c r="H59" s="708"/>
      <c r="I59" s="708"/>
      <c r="J59" s="711"/>
      <c r="K59" s="708"/>
      <c r="L59" s="708"/>
      <c r="M59" s="708"/>
      <c r="N59" s="711"/>
    </row>
    <row r="60" spans="1:14" ht="23.25" x14ac:dyDescent="0.35">
      <c r="A60" s="741" t="s">
        <v>162</v>
      </c>
      <c r="B60" s="552" t="s">
        <v>163</v>
      </c>
      <c r="C60" s="707">
        <f t="shared" si="15"/>
        <v>0</v>
      </c>
      <c r="D60" s="708">
        <f t="shared" si="14"/>
        <v>0</v>
      </c>
      <c r="E60" s="708">
        <f t="shared" si="14"/>
        <v>0</v>
      </c>
      <c r="F60" s="711"/>
      <c r="G60" s="707"/>
      <c r="H60" s="708"/>
      <c r="I60" s="708"/>
      <c r="J60" s="711"/>
      <c r="K60" s="708"/>
      <c r="L60" s="708"/>
      <c r="M60" s="708"/>
      <c r="N60" s="711"/>
    </row>
    <row r="61" spans="1:14" ht="23.25" x14ac:dyDescent="0.35">
      <c r="A61" s="741" t="s">
        <v>164</v>
      </c>
      <c r="B61" s="552" t="s">
        <v>165</v>
      </c>
      <c r="C61" s="707">
        <f t="shared" si="15"/>
        <v>0</v>
      </c>
      <c r="D61" s="708">
        <f t="shared" si="14"/>
        <v>0</v>
      </c>
      <c r="E61" s="708">
        <f t="shared" si="14"/>
        <v>0</v>
      </c>
      <c r="F61" s="711"/>
      <c r="G61" s="707"/>
      <c r="H61" s="708"/>
      <c r="I61" s="708"/>
      <c r="J61" s="711"/>
      <c r="K61" s="708">
        <f>'3. Gesz költségvetés'!W55</f>
        <v>0</v>
      </c>
      <c r="L61" s="708">
        <f>'3. Gesz költségvetés'!X55</f>
        <v>0</v>
      </c>
      <c r="M61" s="708">
        <f>'3. Gesz költségvetés'!Y55</f>
        <v>0</v>
      </c>
      <c r="N61" s="711"/>
    </row>
    <row r="62" spans="1:14" ht="23.25" x14ac:dyDescent="0.35">
      <c r="A62" s="749"/>
      <c r="B62" s="750" t="s">
        <v>180</v>
      </c>
      <c r="C62" s="751">
        <f>SUM(C47:C50,C56)</f>
        <v>458648000</v>
      </c>
      <c r="D62" s="752">
        <f>SUM(D47:D50,D56)</f>
        <v>547994039</v>
      </c>
      <c r="E62" s="752">
        <f>SUM(E47:E50,E56)</f>
        <v>498181176</v>
      </c>
      <c r="F62" s="753">
        <f>E62/D62%</f>
        <v>90.909962617312345</v>
      </c>
      <c r="G62" s="751"/>
      <c r="H62" s="752"/>
      <c r="I62" s="752"/>
      <c r="J62" s="753"/>
      <c r="K62" s="752">
        <f t="shared" ref="K62:M64" si="16">C62+G62</f>
        <v>458648000</v>
      </c>
      <c r="L62" s="752">
        <f t="shared" si="16"/>
        <v>547994039</v>
      </c>
      <c r="M62" s="752">
        <f t="shared" si="16"/>
        <v>498181176</v>
      </c>
      <c r="N62" s="753">
        <f>M62/L62%</f>
        <v>90.909962617312345</v>
      </c>
    </row>
    <row r="63" spans="1:14" ht="23.25" x14ac:dyDescent="0.35">
      <c r="A63" s="749"/>
      <c r="B63" s="750" t="s">
        <v>181</v>
      </c>
      <c r="C63" s="751">
        <f>SUM(C57:C61,C61)</f>
        <v>0</v>
      </c>
      <c r="D63" s="752">
        <f>SUM(D57:D61,D61)</f>
        <v>878334</v>
      </c>
      <c r="E63" s="752">
        <f>SUM(E57:E61,E61)</f>
        <v>878334</v>
      </c>
      <c r="F63" s="753">
        <f>E63/D63%</f>
        <v>100</v>
      </c>
      <c r="G63" s="751"/>
      <c r="H63" s="752"/>
      <c r="I63" s="752"/>
      <c r="J63" s="753"/>
      <c r="K63" s="752">
        <f t="shared" si="16"/>
        <v>0</v>
      </c>
      <c r="L63" s="752">
        <f t="shared" si="16"/>
        <v>878334</v>
      </c>
      <c r="M63" s="752">
        <f t="shared" si="16"/>
        <v>878334</v>
      </c>
      <c r="N63" s="753">
        <f>M63/L63%</f>
        <v>100</v>
      </c>
    </row>
    <row r="64" spans="1:14" ht="23.25" x14ac:dyDescent="0.35">
      <c r="A64" s="66" t="s">
        <v>166</v>
      </c>
      <c r="B64" s="646" t="s">
        <v>167</v>
      </c>
      <c r="C64" s="725">
        <f>C62+C63</f>
        <v>458648000</v>
      </c>
      <c r="D64" s="726">
        <f>D62+D63</f>
        <v>548872373</v>
      </c>
      <c r="E64" s="726">
        <f>E62+E63</f>
        <v>499059510</v>
      </c>
      <c r="F64" s="727">
        <f>E64/D64%</f>
        <v>90.924508965948618</v>
      </c>
      <c r="G64" s="725"/>
      <c r="H64" s="726"/>
      <c r="I64" s="726"/>
      <c r="J64" s="727"/>
      <c r="K64" s="726">
        <f t="shared" si="16"/>
        <v>458648000</v>
      </c>
      <c r="L64" s="726">
        <f t="shared" si="16"/>
        <v>548872373</v>
      </c>
      <c r="M64" s="726">
        <f t="shared" si="16"/>
        <v>499059510</v>
      </c>
      <c r="N64" s="727">
        <f>M64/L64%</f>
        <v>90.924508965948618</v>
      </c>
    </row>
    <row r="65" spans="1:14" ht="30" customHeight="1" x14ac:dyDescent="0.35">
      <c r="A65" s="68" t="s">
        <v>168</v>
      </c>
      <c r="B65" s="634" t="s">
        <v>118</v>
      </c>
      <c r="C65" s="714">
        <f t="shared" ref="C65:E66" si="17">+K65-G65</f>
        <v>0</v>
      </c>
      <c r="D65" s="715">
        <f t="shared" si="17"/>
        <v>0</v>
      </c>
      <c r="E65" s="715">
        <f t="shared" si="17"/>
        <v>0</v>
      </c>
      <c r="F65" s="719"/>
      <c r="G65" s="714"/>
      <c r="H65" s="715"/>
      <c r="I65" s="715"/>
      <c r="J65" s="719"/>
      <c r="K65" s="679"/>
      <c r="L65" s="679"/>
      <c r="M65" s="679"/>
      <c r="N65" s="677"/>
    </row>
    <row r="66" spans="1:14" ht="30" customHeight="1" x14ac:dyDescent="0.35">
      <c r="A66" s="68" t="s">
        <v>182</v>
      </c>
      <c r="B66" s="634" t="s">
        <v>183</v>
      </c>
      <c r="C66" s="707">
        <f t="shared" si="17"/>
        <v>0</v>
      </c>
      <c r="D66" s="708">
        <f t="shared" si="17"/>
        <v>0</v>
      </c>
      <c r="E66" s="708">
        <f t="shared" si="17"/>
        <v>0</v>
      </c>
      <c r="F66" s="709"/>
      <c r="G66" s="707"/>
      <c r="H66" s="708"/>
      <c r="I66" s="708"/>
      <c r="J66" s="709"/>
      <c r="K66" s="163"/>
      <c r="L66" s="163"/>
      <c r="M66" s="163"/>
      <c r="N66" s="680"/>
    </row>
    <row r="67" spans="1:14" ht="23.25" x14ac:dyDescent="0.35">
      <c r="A67" s="733" t="s">
        <v>178</v>
      </c>
      <c r="B67" s="662" t="s">
        <v>21</v>
      </c>
      <c r="C67" s="725">
        <f>SUM(C65:C66)</f>
        <v>0</v>
      </c>
      <c r="D67" s="726">
        <f>SUM(D65:D66)</f>
        <v>0</v>
      </c>
      <c r="E67" s="726">
        <f>SUM(E65:E66)</f>
        <v>0</v>
      </c>
      <c r="F67" s="727"/>
      <c r="G67" s="725"/>
      <c r="H67" s="726"/>
      <c r="I67" s="726"/>
      <c r="J67" s="727"/>
      <c r="K67" s="726">
        <f>SUM(K65:K66)</f>
        <v>0</v>
      </c>
      <c r="L67" s="726">
        <f>SUM(L65:L66)</f>
        <v>0</v>
      </c>
      <c r="M67" s="726">
        <f>SUM(M65:M66)</f>
        <v>0</v>
      </c>
      <c r="N67" s="727"/>
    </row>
    <row r="68" spans="1:14" ht="24" thickBot="1" x14ac:dyDescent="0.4">
      <c r="A68" s="241"/>
      <c r="B68" s="754" t="s">
        <v>201</v>
      </c>
      <c r="C68" s="736">
        <f>SUM(C64,C67)</f>
        <v>458648000</v>
      </c>
      <c r="D68" s="737">
        <f>SUM(D64,D67)</f>
        <v>548872373</v>
      </c>
      <c r="E68" s="737">
        <f>SUM(E64,E67)</f>
        <v>499059510</v>
      </c>
      <c r="F68" s="738">
        <f>E68/D68%</f>
        <v>90.924508965948618</v>
      </c>
      <c r="G68" s="736"/>
      <c r="H68" s="737"/>
      <c r="I68" s="737"/>
      <c r="J68" s="738"/>
      <c r="K68" s="737">
        <f>SUM(K64,K67)</f>
        <v>458648000</v>
      </c>
      <c r="L68" s="737">
        <f>SUM(L64,L67)</f>
        <v>548872373</v>
      </c>
      <c r="M68" s="737">
        <f>SUM(M64,M67)</f>
        <v>499059510</v>
      </c>
      <c r="N68" s="738">
        <f>M68/L68%</f>
        <v>90.924508965948618</v>
      </c>
    </row>
    <row r="70" spans="1:14" ht="23.25" x14ac:dyDescent="0.35">
      <c r="K70" s="755"/>
      <c r="L70" s="755"/>
      <c r="M70" s="755"/>
      <c r="N70" s="755"/>
    </row>
    <row r="71" spans="1:14" ht="23.25" x14ac:dyDescent="0.35">
      <c r="K71" s="755"/>
      <c r="L71" s="755"/>
      <c r="M71" s="755"/>
      <c r="N71" s="755"/>
    </row>
  </sheetData>
  <mergeCells count="14">
    <mergeCell ref="A45:A46"/>
    <mergeCell ref="B45:B46"/>
    <mergeCell ref="C45:F45"/>
    <mergeCell ref="G45:J45"/>
    <mergeCell ref="K45:N45"/>
    <mergeCell ref="A1:N1"/>
    <mergeCell ref="A2:N2"/>
    <mergeCell ref="A4:N4"/>
    <mergeCell ref="A7:A8"/>
    <mergeCell ref="B7:B8"/>
    <mergeCell ref="C7:F7"/>
    <mergeCell ref="G7:J7"/>
    <mergeCell ref="K7:N7"/>
    <mergeCell ref="M5:N5"/>
  </mergeCells>
  <hyperlinks>
    <hyperlink ref="O1" location="Tartalom!A1" display="Tartalom!A1" xr:uid="{00000000-0004-0000-0800-000000000000}"/>
  </hyperlinks>
  <printOptions horizontalCentered="1"/>
  <pageMargins left="0.31496062992125984" right="0.27559055118110237" top="0.27559055118110237" bottom="0.31496062992125984" header="0.51181102362204722" footer="0.15748031496062992"/>
  <pageSetup paperSize="9" scale="2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4"/>
  <sheetViews>
    <sheetView view="pageBreakPreview" zoomScale="40" zoomScaleSheetLayoutView="40" workbookViewId="0">
      <selection activeCell="I34" sqref="I34"/>
    </sheetView>
  </sheetViews>
  <sheetFormatPr defaultColWidth="9.140625" defaultRowHeight="15" customHeight="1" x14ac:dyDescent="0.2"/>
  <cols>
    <col min="1" max="1" width="14.140625" style="35" customWidth="1"/>
    <col min="2" max="2" width="74.85546875" style="35" customWidth="1"/>
    <col min="3" max="3" width="17.7109375" style="35" customWidth="1"/>
    <col min="4" max="4" width="18.140625" style="35" customWidth="1"/>
    <col min="5" max="5" width="17" style="35" customWidth="1"/>
    <col min="6" max="6" width="15.5703125" style="35" customWidth="1"/>
    <col min="7" max="7" width="17.140625" style="35" customWidth="1"/>
    <col min="8" max="8" width="18" style="35" customWidth="1"/>
    <col min="9" max="9" width="17.7109375" style="35" customWidth="1"/>
    <col min="10" max="10" width="15.140625" style="35" customWidth="1"/>
    <col min="11" max="11" width="19.5703125" style="35" customWidth="1"/>
    <col min="12" max="12" width="18.140625" style="35" customWidth="1"/>
    <col min="13" max="13" width="18.85546875" style="35" bestFit="1" customWidth="1"/>
    <col min="14" max="14" width="14.7109375" style="35" customWidth="1"/>
    <col min="15" max="16384" width="9.140625" style="35"/>
  </cols>
  <sheetData>
    <row r="1" spans="1:15" s="225" customFormat="1" ht="26.25" x14ac:dyDescent="0.4">
      <c r="A1" s="1992" t="str">
        <f>'6. Köt+önk_Szakorvosi'!A1:K1</f>
        <v>Pilisvörösvár Város Önkormányzata Képviselő-testületének 9/2023. (IV. 20.) önkormányzati rendelete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2015"/>
      <c r="M1" s="2015"/>
      <c r="N1" s="2015"/>
      <c r="O1" s="417" t="s">
        <v>893</v>
      </c>
    </row>
    <row r="2" spans="1:15" s="225" customFormat="1" ht="26.25" x14ac:dyDescent="0.4">
      <c r="A2" s="1992" t="str">
        <f>'6. Köt+önk_Szakorvosi'!A2:K2</f>
        <v>Pilisvörösvár Város Önkormányzata 2022. évi zárszámadásáról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2015"/>
      <c r="M2" s="2015"/>
      <c r="N2" s="2015"/>
    </row>
    <row r="3" spans="1:15" s="225" customFormat="1" ht="26.25" x14ac:dyDescent="0.4">
      <c r="A3" s="687"/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</row>
    <row r="4" spans="1:15" s="225" customFormat="1" ht="26.25" x14ac:dyDescent="0.4">
      <c r="A4" s="1992" t="e">
        <f>+Tartalom!#REF!</f>
        <v>#REF!</v>
      </c>
      <c r="B4" s="1992"/>
      <c r="C4" s="1992"/>
      <c r="D4" s="1992"/>
      <c r="E4" s="1992"/>
      <c r="F4" s="1992"/>
      <c r="G4" s="1992"/>
      <c r="H4" s="1992"/>
      <c r="I4" s="1992"/>
      <c r="J4" s="1992"/>
      <c r="K4" s="1992"/>
      <c r="L4" s="2015"/>
      <c r="M4" s="2015"/>
      <c r="N4" s="2015"/>
    </row>
    <row r="5" spans="1:15" s="225" customFormat="1" ht="26.25" x14ac:dyDescent="0.4">
      <c r="A5" s="687"/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756"/>
      <c r="M5" s="756"/>
      <c r="N5" s="756" t="s">
        <v>15</v>
      </c>
    </row>
    <row r="6" spans="1:15" s="225" customFormat="1" ht="27" thickBot="1" x14ac:dyDescent="0.45">
      <c r="A6" s="687"/>
      <c r="B6" s="687"/>
      <c r="C6" s="687"/>
      <c r="D6" s="687"/>
      <c r="E6" s="687"/>
      <c r="F6" s="687"/>
      <c r="G6" s="687"/>
      <c r="H6" s="687"/>
      <c r="I6" s="687"/>
      <c r="J6" s="687"/>
      <c r="K6" s="687"/>
      <c r="L6" s="756"/>
      <c r="M6" s="756"/>
      <c r="N6" s="756" t="s">
        <v>179</v>
      </c>
    </row>
    <row r="7" spans="1:15" s="225" customFormat="1" ht="25.5" customHeight="1" x14ac:dyDescent="0.35">
      <c r="A7" s="2006" t="s">
        <v>216</v>
      </c>
      <c r="B7" s="2023" t="s">
        <v>465</v>
      </c>
      <c r="C7" s="2003" t="s">
        <v>94</v>
      </c>
      <c r="D7" s="2004"/>
      <c r="E7" s="2004"/>
      <c r="F7" s="2005"/>
      <c r="G7" s="2025" t="s">
        <v>895</v>
      </c>
      <c r="H7" s="2004"/>
      <c r="I7" s="2004"/>
      <c r="J7" s="2026"/>
      <c r="K7" s="2003" t="s">
        <v>292</v>
      </c>
      <c r="L7" s="2004"/>
      <c r="M7" s="2004"/>
      <c r="N7" s="2005"/>
    </row>
    <row r="8" spans="1:15" s="225" customFormat="1" ht="121.5" x14ac:dyDescent="0.3">
      <c r="A8" s="2007"/>
      <c r="B8" s="2024" t="s">
        <v>465</v>
      </c>
      <c r="C8" s="615" t="s">
        <v>896</v>
      </c>
      <c r="D8" s="616" t="s">
        <v>919</v>
      </c>
      <c r="E8" s="616" t="s">
        <v>920</v>
      </c>
      <c r="F8" s="617" t="s">
        <v>592</v>
      </c>
      <c r="G8" s="757" t="s">
        <v>897</v>
      </c>
      <c r="H8" s="616" t="s">
        <v>921</v>
      </c>
      <c r="I8" s="616" t="s">
        <v>922</v>
      </c>
      <c r="J8" s="758" t="s">
        <v>592</v>
      </c>
      <c r="K8" s="615" t="s">
        <v>522</v>
      </c>
      <c r="L8" s="616" t="s">
        <v>923</v>
      </c>
      <c r="M8" s="616" t="s">
        <v>924</v>
      </c>
      <c r="N8" s="617" t="s">
        <v>592</v>
      </c>
    </row>
    <row r="9" spans="1:15" s="22" customFormat="1" ht="23.25" x14ac:dyDescent="0.35">
      <c r="A9" s="759" t="s">
        <v>226</v>
      </c>
      <c r="B9" s="760" t="s">
        <v>225</v>
      </c>
      <c r="C9" s="707">
        <f>+K9-G9</f>
        <v>0</v>
      </c>
      <c r="D9" s="708">
        <f t="shared" ref="D9:E26" si="0">+L9-H9</f>
        <v>0</v>
      </c>
      <c r="E9" s="708">
        <f t="shared" si="0"/>
        <v>0</v>
      </c>
      <c r="F9" s="709"/>
      <c r="G9" s="707"/>
      <c r="H9" s="708"/>
      <c r="I9" s="708"/>
      <c r="J9" s="709"/>
      <c r="K9" s="707"/>
      <c r="L9" s="708"/>
      <c r="M9" s="708"/>
      <c r="N9" s="709"/>
    </row>
    <row r="10" spans="1:15" s="22" customFormat="1" ht="46.5" x14ac:dyDescent="0.35">
      <c r="A10" s="759" t="s">
        <v>228</v>
      </c>
      <c r="B10" s="760" t="s">
        <v>227</v>
      </c>
      <c r="C10" s="707">
        <f t="shared" ref="C10:E42" si="1">+K10-G10</f>
        <v>0</v>
      </c>
      <c r="D10" s="708">
        <f t="shared" si="0"/>
        <v>0</v>
      </c>
      <c r="E10" s="708">
        <f t="shared" si="0"/>
        <v>0</v>
      </c>
      <c r="F10" s="711"/>
      <c r="G10" s="707"/>
      <c r="H10" s="708"/>
      <c r="I10" s="708"/>
      <c r="J10" s="709"/>
      <c r="K10" s="707">
        <f>+'3. Gesz költségvetés'!C10</f>
        <v>0</v>
      </c>
      <c r="L10" s="708">
        <f>+'3. Gesz költségvetés'!D10</f>
        <v>0</v>
      </c>
      <c r="M10" s="708">
        <f>+'3. Gesz költségvetés'!E10</f>
        <v>0</v>
      </c>
      <c r="N10" s="711"/>
    </row>
    <row r="11" spans="1:15" s="22" customFormat="1" ht="45" x14ac:dyDescent="0.3">
      <c r="A11" s="761" t="s">
        <v>230</v>
      </c>
      <c r="B11" s="626" t="s">
        <v>229</v>
      </c>
      <c r="C11" s="714">
        <f t="shared" si="1"/>
        <v>0</v>
      </c>
      <c r="D11" s="715">
        <f t="shared" si="0"/>
        <v>0</v>
      </c>
      <c r="E11" s="715">
        <f t="shared" si="0"/>
        <v>0</v>
      </c>
      <c r="F11" s="716"/>
      <c r="G11" s="714"/>
      <c r="H11" s="715"/>
      <c r="I11" s="715"/>
      <c r="J11" s="719"/>
      <c r="K11" s="714">
        <f>SUM(K9:K10)</f>
        <v>0</v>
      </c>
      <c r="L11" s="715">
        <f>SUM(L9:L10)</f>
        <v>0</v>
      </c>
      <c r="M11" s="715">
        <f>SUM(M9:M10)</f>
        <v>0</v>
      </c>
      <c r="N11" s="716"/>
    </row>
    <row r="12" spans="1:15" s="22" customFormat="1" ht="45" x14ac:dyDescent="0.3">
      <c r="A12" s="761" t="s">
        <v>234</v>
      </c>
      <c r="B12" s="626" t="s">
        <v>233</v>
      </c>
      <c r="C12" s="714">
        <f t="shared" si="1"/>
        <v>0</v>
      </c>
      <c r="D12" s="715">
        <f t="shared" si="0"/>
        <v>0</v>
      </c>
      <c r="E12" s="715">
        <f t="shared" si="0"/>
        <v>0</v>
      </c>
      <c r="F12" s="719"/>
      <c r="G12" s="714"/>
      <c r="H12" s="715"/>
      <c r="I12" s="715"/>
      <c r="J12" s="719"/>
      <c r="K12" s="714">
        <f>+'3. Gesz költségvetés'!C11</f>
        <v>0</v>
      </c>
      <c r="L12" s="715">
        <f>+'3. Gesz költségvetés'!D11</f>
        <v>0</v>
      </c>
      <c r="M12" s="715">
        <f>+'3. Gesz költségvetés'!E11</f>
        <v>0</v>
      </c>
      <c r="N12" s="719"/>
    </row>
    <row r="13" spans="1:15" ht="46.5" x14ac:dyDescent="0.3">
      <c r="A13" s="762" t="s">
        <v>90</v>
      </c>
      <c r="B13" s="763" t="s">
        <v>99</v>
      </c>
      <c r="C13" s="714">
        <f t="shared" si="1"/>
        <v>0</v>
      </c>
      <c r="D13" s="715">
        <f t="shared" si="0"/>
        <v>0</v>
      </c>
      <c r="E13" s="715">
        <f t="shared" si="0"/>
        <v>0</v>
      </c>
      <c r="F13" s="719"/>
      <c r="G13" s="714"/>
      <c r="H13" s="715"/>
      <c r="I13" s="715"/>
      <c r="J13" s="719"/>
      <c r="K13" s="714"/>
      <c r="L13" s="715"/>
      <c r="M13" s="715"/>
      <c r="N13" s="719"/>
    </row>
    <row r="14" spans="1:15" s="22" customFormat="1" ht="46.5" x14ac:dyDescent="0.35">
      <c r="A14" s="759" t="s">
        <v>65</v>
      </c>
      <c r="B14" s="760" t="s">
        <v>98</v>
      </c>
      <c r="C14" s="707">
        <f t="shared" si="1"/>
        <v>0</v>
      </c>
      <c r="D14" s="708">
        <f t="shared" si="0"/>
        <v>0</v>
      </c>
      <c r="E14" s="708">
        <f t="shared" si="0"/>
        <v>0</v>
      </c>
      <c r="F14" s="709"/>
      <c r="G14" s="707"/>
      <c r="H14" s="708"/>
      <c r="I14" s="708"/>
      <c r="J14" s="709"/>
      <c r="K14" s="707"/>
      <c r="L14" s="708"/>
      <c r="M14" s="708"/>
      <c r="N14" s="709"/>
    </row>
    <row r="15" spans="1:15" s="22" customFormat="1" ht="23.25" x14ac:dyDescent="0.35">
      <c r="A15" s="759" t="s">
        <v>235</v>
      </c>
      <c r="B15" s="760" t="s">
        <v>95</v>
      </c>
      <c r="C15" s="707">
        <f t="shared" si="1"/>
        <v>0</v>
      </c>
      <c r="D15" s="708">
        <f t="shared" si="0"/>
        <v>0</v>
      </c>
      <c r="E15" s="708">
        <f t="shared" si="0"/>
        <v>0</v>
      </c>
      <c r="F15" s="709"/>
      <c r="G15" s="707"/>
      <c r="H15" s="708"/>
      <c r="I15" s="708"/>
      <c r="J15" s="709"/>
      <c r="K15" s="707"/>
      <c r="L15" s="708"/>
      <c r="M15" s="708"/>
      <c r="N15" s="709"/>
    </row>
    <row r="16" spans="1:15" s="22" customFormat="1" ht="22.5" x14ac:dyDescent="0.3">
      <c r="A16" s="761" t="s">
        <v>237</v>
      </c>
      <c r="B16" s="626" t="s">
        <v>236</v>
      </c>
      <c r="C16" s="714">
        <f t="shared" si="1"/>
        <v>0</v>
      </c>
      <c r="D16" s="715">
        <f t="shared" si="0"/>
        <v>0</v>
      </c>
      <c r="E16" s="715">
        <f t="shared" si="0"/>
        <v>0</v>
      </c>
      <c r="F16" s="719"/>
      <c r="G16" s="714"/>
      <c r="H16" s="715"/>
      <c r="I16" s="715"/>
      <c r="J16" s="719"/>
      <c r="K16" s="714"/>
      <c r="L16" s="715"/>
      <c r="M16" s="715"/>
      <c r="N16" s="719"/>
    </row>
    <row r="17" spans="1:14" s="22" customFormat="1" ht="23.25" x14ac:dyDescent="0.35">
      <c r="A17" s="759" t="s">
        <v>70</v>
      </c>
      <c r="B17" s="706" t="s">
        <v>238</v>
      </c>
      <c r="C17" s="707">
        <f t="shared" si="1"/>
        <v>0</v>
      </c>
      <c r="D17" s="708">
        <f t="shared" si="0"/>
        <v>0</v>
      </c>
      <c r="E17" s="708">
        <f t="shared" si="0"/>
        <v>0</v>
      </c>
      <c r="F17" s="709"/>
      <c r="G17" s="707"/>
      <c r="H17" s="708"/>
      <c r="I17" s="708"/>
      <c r="J17" s="709"/>
      <c r="K17" s="707">
        <f>+'3. Gesz költségvetés'!C13</f>
        <v>0</v>
      </c>
      <c r="L17" s="708">
        <f>+'3. Gesz költségvetés'!D13</f>
        <v>0</v>
      </c>
      <c r="M17" s="708">
        <f>+'3. Gesz költségvetés'!E13</f>
        <v>0</v>
      </c>
      <c r="N17" s="709"/>
    </row>
    <row r="18" spans="1:14" s="22" customFormat="1" ht="23.25" x14ac:dyDescent="0.35">
      <c r="A18" s="759" t="s">
        <v>69</v>
      </c>
      <c r="B18" s="760" t="s">
        <v>72</v>
      </c>
      <c r="C18" s="707">
        <f t="shared" si="1"/>
        <v>-300</v>
      </c>
      <c r="D18" s="708">
        <f>+L18-H18</f>
        <v>-80</v>
      </c>
      <c r="E18" s="708">
        <f t="shared" si="0"/>
        <v>-80</v>
      </c>
      <c r="F18" s="711"/>
      <c r="G18" s="707">
        <v>300</v>
      </c>
      <c r="H18" s="708">
        <v>80</v>
      </c>
      <c r="I18" s="708">
        <v>80</v>
      </c>
      <c r="J18" s="711">
        <f>I18/H18%</f>
        <v>100</v>
      </c>
      <c r="K18" s="707">
        <f>+'3. Gesz költségvetés'!C21</f>
        <v>0</v>
      </c>
      <c r="L18" s="708">
        <f>+'3. Gesz költségvetés'!D21</f>
        <v>0</v>
      </c>
      <c r="M18" s="708">
        <f>+'3. Gesz költségvetés'!E21</f>
        <v>0</v>
      </c>
      <c r="N18" s="711" t="e">
        <f>M18/L18%</f>
        <v>#DIV/0!</v>
      </c>
    </row>
    <row r="19" spans="1:14" s="22" customFormat="1" ht="46.5" x14ac:dyDescent="0.35">
      <c r="A19" s="759" t="s">
        <v>68</v>
      </c>
      <c r="B19" s="760" t="s">
        <v>67</v>
      </c>
      <c r="C19" s="707">
        <f t="shared" si="1"/>
        <v>0</v>
      </c>
      <c r="D19" s="708">
        <f t="shared" si="0"/>
        <v>0</v>
      </c>
      <c r="E19" s="708">
        <f t="shared" si="0"/>
        <v>0</v>
      </c>
      <c r="F19" s="709"/>
      <c r="G19" s="707"/>
      <c r="H19" s="708"/>
      <c r="I19" s="708"/>
      <c r="J19" s="709"/>
      <c r="K19" s="707">
        <f>+'3. Gesz költségvetés'!C23</f>
        <v>0</v>
      </c>
      <c r="L19" s="708">
        <f>+'3. Gesz költségvetés'!D23</f>
        <v>0</v>
      </c>
      <c r="M19" s="708">
        <f>+'3. Gesz költségvetés'!E23</f>
        <v>0</v>
      </c>
      <c r="N19" s="709"/>
    </row>
    <row r="20" spans="1:14" s="22" customFormat="1" ht="23.25" x14ac:dyDescent="0.35">
      <c r="A20" s="759" t="s">
        <v>245</v>
      </c>
      <c r="B20" s="760" t="s">
        <v>244</v>
      </c>
      <c r="C20" s="707">
        <f t="shared" si="1"/>
        <v>0</v>
      </c>
      <c r="D20" s="708">
        <f t="shared" si="0"/>
        <v>0</v>
      </c>
      <c r="E20" s="708">
        <f t="shared" si="0"/>
        <v>0</v>
      </c>
      <c r="F20" s="709"/>
      <c r="G20" s="707"/>
      <c r="H20" s="708"/>
      <c r="I20" s="708"/>
      <c r="J20" s="709"/>
      <c r="K20" s="707"/>
      <c r="L20" s="708"/>
      <c r="M20" s="708"/>
      <c r="N20" s="709"/>
    </row>
    <row r="21" spans="1:14" s="22" customFormat="1" ht="23.25" x14ac:dyDescent="0.35">
      <c r="A21" s="759" t="s">
        <v>247</v>
      </c>
      <c r="B21" s="706" t="s">
        <v>246</v>
      </c>
      <c r="C21" s="707">
        <f t="shared" si="1"/>
        <v>0</v>
      </c>
      <c r="D21" s="708">
        <f t="shared" si="0"/>
        <v>0</v>
      </c>
      <c r="E21" s="708">
        <f t="shared" si="0"/>
        <v>0</v>
      </c>
      <c r="F21" s="709"/>
      <c r="G21" s="707"/>
      <c r="H21" s="708"/>
      <c r="I21" s="708"/>
      <c r="J21" s="709"/>
      <c r="K21" s="707">
        <f>+'3. Gesz költségvetés'!C23</f>
        <v>0</v>
      </c>
      <c r="L21" s="708">
        <f>+'3. Gesz költségvetés'!D23</f>
        <v>0</v>
      </c>
      <c r="M21" s="708">
        <f>+'3. Gesz költségvetés'!E23</f>
        <v>0</v>
      </c>
      <c r="N21" s="709"/>
    </row>
    <row r="22" spans="1:14" s="22" customFormat="1" ht="23.25" x14ac:dyDescent="0.35">
      <c r="A22" s="759" t="s">
        <v>251</v>
      </c>
      <c r="B22" s="760" t="s">
        <v>250</v>
      </c>
      <c r="C22" s="707">
        <f t="shared" si="1"/>
        <v>0</v>
      </c>
      <c r="D22" s="708">
        <f t="shared" si="0"/>
        <v>0</v>
      </c>
      <c r="E22" s="708">
        <f t="shared" si="0"/>
        <v>0</v>
      </c>
      <c r="F22" s="709"/>
      <c r="G22" s="707"/>
      <c r="H22" s="708"/>
      <c r="I22" s="708"/>
      <c r="J22" s="709"/>
      <c r="K22" s="707">
        <f>+'3. Gesz költségvetés'!C26</f>
        <v>0</v>
      </c>
      <c r="L22" s="708">
        <f>+'3. Gesz költségvetés'!D26</f>
        <v>0</v>
      </c>
      <c r="M22" s="708">
        <f>+'3. Gesz költségvetés'!E26</f>
        <v>0</v>
      </c>
      <c r="N22" s="709"/>
    </row>
    <row r="23" spans="1:14" s="22" customFormat="1" ht="23.25" x14ac:dyDescent="0.35">
      <c r="A23" s="759" t="s">
        <v>585</v>
      </c>
      <c r="B23" s="760" t="s">
        <v>603</v>
      </c>
      <c r="C23" s="707">
        <f>+K23-G23</f>
        <v>0</v>
      </c>
      <c r="D23" s="708">
        <f>+L23-H23</f>
        <v>0</v>
      </c>
      <c r="E23" s="708">
        <f>+M23-I23</f>
        <v>0</v>
      </c>
      <c r="F23" s="709"/>
      <c r="G23" s="707"/>
      <c r="H23" s="708"/>
      <c r="I23" s="708"/>
      <c r="J23" s="709"/>
      <c r="K23" s="707"/>
      <c r="L23" s="708"/>
      <c r="M23" s="708"/>
      <c r="N23" s="709"/>
    </row>
    <row r="24" spans="1:14" s="22" customFormat="1" ht="23.25" x14ac:dyDescent="0.35">
      <c r="A24" s="759" t="s">
        <v>571</v>
      </c>
      <c r="B24" s="760" t="s">
        <v>589</v>
      </c>
      <c r="C24" s="707">
        <f>K24-G24</f>
        <v>0</v>
      </c>
      <c r="D24" s="708">
        <f>L24-H24</f>
        <v>0</v>
      </c>
      <c r="E24" s="707">
        <f>M24-I24</f>
        <v>0</v>
      </c>
      <c r="F24" s="716" t="e">
        <f>E24/D24%</f>
        <v>#DIV/0!</v>
      </c>
      <c r="G24" s="707"/>
      <c r="H24" s="708"/>
      <c r="I24" s="708"/>
      <c r="J24" s="709"/>
      <c r="K24" s="707">
        <f>+'3. Gesz költségvetés'!C28</f>
        <v>0</v>
      </c>
      <c r="L24" s="708">
        <f>+'3. Gesz költségvetés'!D28</f>
        <v>0</v>
      </c>
      <c r="M24" s="708">
        <f>+'3. Gesz költségvetés'!E28</f>
        <v>0</v>
      </c>
      <c r="N24" s="716" t="e">
        <f>M24/L24%</f>
        <v>#DIV/0!</v>
      </c>
    </row>
    <row r="25" spans="1:14" s="22" customFormat="1" ht="22.5" x14ac:dyDescent="0.3">
      <c r="A25" s="761" t="s">
        <v>253</v>
      </c>
      <c r="B25" s="635" t="s">
        <v>252</v>
      </c>
      <c r="C25" s="714">
        <f t="shared" si="1"/>
        <v>-300</v>
      </c>
      <c r="D25" s="715">
        <f t="shared" si="0"/>
        <v>-80</v>
      </c>
      <c r="E25" s="715">
        <f t="shared" si="0"/>
        <v>-80</v>
      </c>
      <c r="F25" s="716"/>
      <c r="G25" s="714">
        <f>SUM(G17:G22)</f>
        <v>300</v>
      </c>
      <c r="H25" s="715">
        <f>SUM(H17:H22)</f>
        <v>80</v>
      </c>
      <c r="I25" s="715">
        <f>SUM(I17:I22)</f>
        <v>80</v>
      </c>
      <c r="J25" s="716">
        <f>I25/H25%</f>
        <v>100</v>
      </c>
      <c r="K25" s="714">
        <f>SUM(K17:K24)</f>
        <v>0</v>
      </c>
      <c r="L25" s="715">
        <f>SUM(L17:L24)</f>
        <v>0</v>
      </c>
      <c r="M25" s="714">
        <f>SUM(M17:M24)</f>
        <v>0</v>
      </c>
      <c r="N25" s="716" t="e">
        <f>M25/L25%</f>
        <v>#DIV/0!</v>
      </c>
    </row>
    <row r="26" spans="1:14" s="22" customFormat="1" ht="22.5" x14ac:dyDescent="0.3">
      <c r="A26" s="761" t="s">
        <v>259</v>
      </c>
      <c r="B26" s="626" t="s">
        <v>258</v>
      </c>
      <c r="C26" s="714">
        <f t="shared" si="1"/>
        <v>0</v>
      </c>
      <c r="D26" s="715">
        <f t="shared" si="0"/>
        <v>0</v>
      </c>
      <c r="E26" s="715">
        <f t="shared" si="0"/>
        <v>0</v>
      </c>
      <c r="F26" s="719"/>
      <c r="G26" s="714"/>
      <c r="H26" s="715"/>
      <c r="I26" s="715"/>
      <c r="J26" s="719"/>
      <c r="K26" s="714"/>
      <c r="L26" s="715"/>
      <c r="M26" s="715"/>
      <c r="N26" s="719"/>
    </row>
    <row r="27" spans="1:14" s="22" customFormat="1" ht="22.5" x14ac:dyDescent="0.3">
      <c r="A27" s="761" t="s">
        <v>262</v>
      </c>
      <c r="B27" s="626" t="s">
        <v>261</v>
      </c>
      <c r="C27" s="714">
        <f t="shared" si="1"/>
        <v>0</v>
      </c>
      <c r="D27" s="715">
        <f t="shared" si="1"/>
        <v>0</v>
      </c>
      <c r="E27" s="715">
        <f t="shared" si="1"/>
        <v>0</v>
      </c>
      <c r="F27" s="716"/>
      <c r="G27" s="714"/>
      <c r="H27" s="715"/>
      <c r="I27" s="715"/>
      <c r="J27" s="719"/>
      <c r="K27" s="714">
        <f>+'3. Gesz költségvetés'!C30</f>
        <v>0</v>
      </c>
      <c r="L27" s="715">
        <f>+'3. Gesz költségvetés'!D30</f>
        <v>0</v>
      </c>
      <c r="M27" s="715">
        <f>+'3. Gesz költségvetés'!E30</f>
        <v>0</v>
      </c>
      <c r="N27" s="716"/>
    </row>
    <row r="28" spans="1:14" s="22" customFormat="1" ht="69.75" x14ac:dyDescent="0.35">
      <c r="A28" s="759" t="s">
        <v>264</v>
      </c>
      <c r="B28" s="760" t="s">
        <v>263</v>
      </c>
      <c r="C28" s="707">
        <f t="shared" si="1"/>
        <v>0</v>
      </c>
      <c r="D28" s="708">
        <f t="shared" si="1"/>
        <v>0</v>
      </c>
      <c r="E28" s="708">
        <f t="shared" si="1"/>
        <v>0</v>
      </c>
      <c r="F28" s="709"/>
      <c r="G28" s="707"/>
      <c r="H28" s="708"/>
      <c r="I28" s="708"/>
      <c r="J28" s="709"/>
      <c r="K28" s="707"/>
      <c r="L28" s="708"/>
      <c r="M28" s="708"/>
      <c r="N28" s="709"/>
    </row>
    <row r="29" spans="1:14" s="22" customFormat="1" ht="23.25" x14ac:dyDescent="0.35">
      <c r="A29" s="759" t="s">
        <v>266</v>
      </c>
      <c r="B29" s="634" t="s">
        <v>265</v>
      </c>
      <c r="C29" s="707">
        <f t="shared" si="1"/>
        <v>0</v>
      </c>
      <c r="D29" s="708">
        <f t="shared" si="1"/>
        <v>0</v>
      </c>
      <c r="E29" s="708">
        <f t="shared" si="1"/>
        <v>0</v>
      </c>
      <c r="F29" s="709"/>
      <c r="G29" s="707"/>
      <c r="H29" s="708"/>
      <c r="I29" s="708"/>
      <c r="J29" s="709"/>
      <c r="K29" s="707"/>
      <c r="L29" s="708"/>
      <c r="M29" s="708"/>
      <c r="N29" s="709"/>
    </row>
    <row r="30" spans="1:14" s="22" customFormat="1" ht="22.5" x14ac:dyDescent="0.3">
      <c r="A30" s="761" t="s">
        <v>268</v>
      </c>
      <c r="B30" s="626" t="s">
        <v>267</v>
      </c>
      <c r="C30" s="714">
        <f t="shared" si="1"/>
        <v>0</v>
      </c>
      <c r="D30" s="715">
        <f t="shared" si="1"/>
        <v>0</v>
      </c>
      <c r="E30" s="715">
        <f t="shared" si="1"/>
        <v>0</v>
      </c>
      <c r="F30" s="719"/>
      <c r="G30" s="714">
        <f>SUM(G28:G29)</f>
        <v>0</v>
      </c>
      <c r="H30" s="715">
        <f>SUM(H28:H29)</f>
        <v>0</v>
      </c>
      <c r="I30" s="715">
        <f>SUM(I28:I29)</f>
        <v>0</v>
      </c>
      <c r="J30" s="719"/>
      <c r="K30" s="714">
        <f>SUM(K28:K29)</f>
        <v>0</v>
      </c>
      <c r="L30" s="715">
        <f>SUM(L28:L29)</f>
        <v>0</v>
      </c>
      <c r="M30" s="715">
        <f>SUM(M28:M29)</f>
        <v>0</v>
      </c>
      <c r="N30" s="719"/>
    </row>
    <row r="31" spans="1:14" s="22" customFormat="1" ht="22.5" x14ac:dyDescent="0.3">
      <c r="A31" s="40"/>
      <c r="B31" s="639" t="s">
        <v>55</v>
      </c>
      <c r="C31" s="722">
        <f t="shared" si="1"/>
        <v>-300</v>
      </c>
      <c r="D31" s="723">
        <f t="shared" si="1"/>
        <v>-80</v>
      </c>
      <c r="E31" s="723">
        <f t="shared" si="1"/>
        <v>-80</v>
      </c>
      <c r="F31" s="724">
        <f>E31/D31%</f>
        <v>100</v>
      </c>
      <c r="G31" s="722">
        <f>G11+G12+G16+G25+G27</f>
        <v>300</v>
      </c>
      <c r="H31" s="723">
        <f>H11+H12+H16+H25+H27</f>
        <v>80</v>
      </c>
      <c r="I31" s="723">
        <f>I11+I12+I16+I25+I27</f>
        <v>80</v>
      </c>
      <c r="J31" s="724">
        <f>I31/H31%</f>
        <v>100</v>
      </c>
      <c r="K31" s="722">
        <f>K11+K12+K16+K25+K27</f>
        <v>0</v>
      </c>
      <c r="L31" s="723">
        <f>L11+L12+L16+L25+L27</f>
        <v>0</v>
      </c>
      <c r="M31" s="723">
        <f>M11+M12+M16+M25+M27</f>
        <v>0</v>
      </c>
      <c r="N31" s="724" t="e">
        <f>M31/L31%</f>
        <v>#DIV/0!</v>
      </c>
    </row>
    <row r="32" spans="1:14" ht="22.5" x14ac:dyDescent="0.3">
      <c r="A32" s="40"/>
      <c r="B32" s="639" t="s">
        <v>56</v>
      </c>
      <c r="C32" s="722">
        <f t="shared" si="1"/>
        <v>0</v>
      </c>
      <c r="D32" s="723">
        <f t="shared" si="1"/>
        <v>0</v>
      </c>
      <c r="E32" s="723">
        <f t="shared" si="1"/>
        <v>0</v>
      </c>
      <c r="F32" s="764"/>
      <c r="G32" s="722">
        <f>G26+G30</f>
        <v>0</v>
      </c>
      <c r="H32" s="723">
        <f>H26+H30</f>
        <v>0</v>
      </c>
      <c r="I32" s="723">
        <f>I26+I30</f>
        <v>0</v>
      </c>
      <c r="J32" s="764"/>
      <c r="K32" s="722">
        <f>K26+K30</f>
        <v>0</v>
      </c>
      <c r="L32" s="723">
        <f>L26+L30</f>
        <v>0</v>
      </c>
      <c r="M32" s="723">
        <f>M26+M30</f>
        <v>0</v>
      </c>
      <c r="N32" s="764"/>
    </row>
    <row r="33" spans="1:14" ht="22.5" x14ac:dyDescent="0.3">
      <c r="A33" s="38" t="s">
        <v>270</v>
      </c>
      <c r="B33" s="646" t="s">
        <v>269</v>
      </c>
      <c r="C33" s="725">
        <f t="shared" si="1"/>
        <v>-300</v>
      </c>
      <c r="D33" s="726">
        <f t="shared" si="1"/>
        <v>-80</v>
      </c>
      <c r="E33" s="726">
        <f t="shared" si="1"/>
        <v>-80</v>
      </c>
      <c r="F33" s="727">
        <f>E33/D33%</f>
        <v>100</v>
      </c>
      <c r="G33" s="725">
        <f>SUM(G31:G32)</f>
        <v>300</v>
      </c>
      <c r="H33" s="726">
        <f>SUM(H31:H32)</f>
        <v>80</v>
      </c>
      <c r="I33" s="726">
        <f>SUM(I31:I32)</f>
        <v>80</v>
      </c>
      <c r="J33" s="727">
        <f>I33/H33%</f>
        <v>100</v>
      </c>
      <c r="K33" s="725">
        <f>SUM(K31:K32)</f>
        <v>0</v>
      </c>
      <c r="L33" s="726">
        <f>SUM(L31:L32)</f>
        <v>0</v>
      </c>
      <c r="M33" s="726">
        <f>SUM(M31:M32)</f>
        <v>0</v>
      </c>
      <c r="N33" s="727" t="e">
        <f>M33/L33%</f>
        <v>#DIV/0!</v>
      </c>
    </row>
    <row r="34" spans="1:14" ht="23.25" x14ac:dyDescent="0.35">
      <c r="A34" s="41"/>
      <c r="B34" s="765" t="s">
        <v>271</v>
      </c>
      <c r="C34" s="730">
        <f>C31-C62</f>
        <v>0</v>
      </c>
      <c r="D34" s="731">
        <f>D31-D62</f>
        <v>0</v>
      </c>
      <c r="E34" s="731">
        <f>E31-E62</f>
        <v>0</v>
      </c>
      <c r="F34" s="732"/>
      <c r="G34" s="730">
        <f>G62-G31</f>
        <v>0</v>
      </c>
      <c r="H34" s="731">
        <f>H31-H62</f>
        <v>0</v>
      </c>
      <c r="I34" s="731">
        <f>I31-I62</f>
        <v>0</v>
      </c>
      <c r="J34" s="732"/>
      <c r="K34" s="730">
        <f t="shared" ref="K34:M35" si="2">K31-K62</f>
        <v>0</v>
      </c>
      <c r="L34" s="730">
        <f t="shared" si="2"/>
        <v>0</v>
      </c>
      <c r="M34" s="731">
        <f t="shared" si="2"/>
        <v>0</v>
      </c>
      <c r="N34" s="732"/>
    </row>
    <row r="35" spans="1:14" ht="23.25" x14ac:dyDescent="0.35">
      <c r="A35" s="41"/>
      <c r="B35" s="729" t="s">
        <v>272</v>
      </c>
      <c r="C35" s="730">
        <f t="shared" si="1"/>
        <v>0</v>
      </c>
      <c r="D35" s="731">
        <f t="shared" si="1"/>
        <v>0</v>
      </c>
      <c r="E35" s="731">
        <f t="shared" si="1"/>
        <v>0</v>
      </c>
      <c r="F35" s="732"/>
      <c r="G35" s="730">
        <f>G32-G63</f>
        <v>0</v>
      </c>
      <c r="H35" s="731">
        <f>H32-H63</f>
        <v>0</v>
      </c>
      <c r="I35" s="731">
        <f>I32-I63</f>
        <v>0</v>
      </c>
      <c r="J35" s="732"/>
      <c r="K35" s="730">
        <f t="shared" si="2"/>
        <v>0</v>
      </c>
      <c r="L35" s="731">
        <f t="shared" si="2"/>
        <v>0</v>
      </c>
      <c r="M35" s="731">
        <f t="shared" si="2"/>
        <v>0</v>
      </c>
      <c r="N35" s="732"/>
    </row>
    <row r="36" spans="1:14" ht="23.25" x14ac:dyDescent="0.35">
      <c r="A36" s="766" t="s">
        <v>276</v>
      </c>
      <c r="B36" s="634" t="s">
        <v>275</v>
      </c>
      <c r="C36" s="707">
        <f t="shared" si="1"/>
        <v>0</v>
      </c>
      <c r="D36" s="708">
        <f t="shared" si="1"/>
        <v>0</v>
      </c>
      <c r="E36" s="708">
        <f t="shared" si="1"/>
        <v>0</v>
      </c>
      <c r="F36" s="709"/>
      <c r="G36" s="707"/>
      <c r="H36" s="708"/>
      <c r="I36" s="708"/>
      <c r="J36" s="709"/>
      <c r="K36" s="707"/>
      <c r="L36" s="708"/>
      <c r="M36" s="708"/>
      <c r="N36" s="709"/>
    </row>
    <row r="37" spans="1:14" ht="46.5" x14ac:dyDescent="0.35">
      <c r="A37" s="766" t="s">
        <v>278</v>
      </c>
      <c r="B37" s="760" t="s">
        <v>277</v>
      </c>
      <c r="C37" s="707">
        <f t="shared" si="1"/>
        <v>0</v>
      </c>
      <c r="D37" s="708">
        <f t="shared" si="1"/>
        <v>0</v>
      </c>
      <c r="E37" s="708">
        <f t="shared" si="1"/>
        <v>0</v>
      </c>
      <c r="F37" s="711" t="e">
        <f>E37/D37%</f>
        <v>#DIV/0!</v>
      </c>
      <c r="G37" s="707"/>
      <c r="H37" s="708"/>
      <c r="I37" s="708"/>
      <c r="J37" s="709"/>
      <c r="K37" s="707">
        <f>+'3. Gesz költségvetés'!C35</f>
        <v>0</v>
      </c>
      <c r="L37" s="708">
        <f>+'3. Gesz költségvetés'!D35</f>
        <v>0</v>
      </c>
      <c r="M37" s="708">
        <f>+'3. Gesz költségvetés'!E35</f>
        <v>0</v>
      </c>
      <c r="N37" s="711" t="e">
        <f>M37/L37%</f>
        <v>#DIV/0!</v>
      </c>
    </row>
    <row r="38" spans="1:14" ht="46.5" x14ac:dyDescent="0.35">
      <c r="A38" s="766" t="s">
        <v>278</v>
      </c>
      <c r="B38" s="760" t="s">
        <v>279</v>
      </c>
      <c r="C38" s="707">
        <f t="shared" si="1"/>
        <v>0</v>
      </c>
      <c r="D38" s="708">
        <f t="shared" si="1"/>
        <v>0</v>
      </c>
      <c r="E38" s="708">
        <f t="shared" si="1"/>
        <v>0</v>
      </c>
      <c r="F38" s="709"/>
      <c r="G38" s="707"/>
      <c r="H38" s="708"/>
      <c r="I38" s="708"/>
      <c r="J38" s="709"/>
      <c r="K38" s="707">
        <f>+'3. Gesz költségvetés'!C36</f>
        <v>0</v>
      </c>
      <c r="L38" s="708">
        <f>+'3. Gesz költségvetés'!D36</f>
        <v>0</v>
      </c>
      <c r="M38" s="708">
        <f>+'3. Gesz költségvetés'!E36</f>
        <v>0</v>
      </c>
      <c r="N38" s="709"/>
    </row>
    <row r="39" spans="1:14" s="22" customFormat="1" ht="22.5" x14ac:dyDescent="0.3">
      <c r="A39" s="767" t="s">
        <v>281</v>
      </c>
      <c r="B39" s="626" t="s">
        <v>280</v>
      </c>
      <c r="C39" s="714">
        <f t="shared" si="1"/>
        <v>0</v>
      </c>
      <c r="D39" s="715">
        <f t="shared" si="1"/>
        <v>0</v>
      </c>
      <c r="E39" s="715">
        <f t="shared" si="1"/>
        <v>0</v>
      </c>
      <c r="F39" s="716" t="e">
        <f>E39/D39%</f>
        <v>#DIV/0!</v>
      </c>
      <c r="G39" s="714"/>
      <c r="H39" s="715"/>
      <c r="I39" s="715"/>
      <c r="J39" s="719"/>
      <c r="K39" s="714">
        <f>SUM(K37:K38)</f>
        <v>0</v>
      </c>
      <c r="L39" s="715">
        <f>SUM(L37:L38)</f>
        <v>0</v>
      </c>
      <c r="M39" s="715">
        <f>SUM(M37:M38)</f>
        <v>0</v>
      </c>
      <c r="N39" s="716" t="e">
        <f>M39/L39%</f>
        <v>#DIV/0!</v>
      </c>
    </row>
    <row r="40" spans="1:14" ht="23.25" x14ac:dyDescent="0.35">
      <c r="A40" s="766" t="s">
        <v>283</v>
      </c>
      <c r="B40" s="760" t="s">
        <v>282</v>
      </c>
      <c r="C40" s="707">
        <f t="shared" si="1"/>
        <v>0</v>
      </c>
      <c r="D40" s="708">
        <f t="shared" si="1"/>
        <v>0</v>
      </c>
      <c r="E40" s="708">
        <f t="shared" si="1"/>
        <v>0</v>
      </c>
      <c r="F40" s="711" t="e">
        <f>E40/D40%</f>
        <v>#DIV/0!</v>
      </c>
      <c r="G40" s="707"/>
      <c r="H40" s="708"/>
      <c r="I40" s="708"/>
      <c r="J40" s="709"/>
      <c r="K40" s="707">
        <f>+'3. Gesz költségvetés'!C38</f>
        <v>0</v>
      </c>
      <c r="L40" s="707">
        <f>+'3. Gesz költségvetés'!D38</f>
        <v>0</v>
      </c>
      <c r="M40" s="707">
        <f>+'3. Gesz költségvetés'!E38</f>
        <v>0</v>
      </c>
      <c r="N40" s="711" t="e">
        <f>M40/L40%</f>
        <v>#DIV/0!</v>
      </c>
    </row>
    <row r="41" spans="1:14" ht="22.5" x14ac:dyDescent="0.3">
      <c r="A41" s="42" t="s">
        <v>291</v>
      </c>
      <c r="B41" s="662" t="s">
        <v>290</v>
      </c>
      <c r="C41" s="725">
        <f t="shared" si="1"/>
        <v>0</v>
      </c>
      <c r="D41" s="726">
        <f t="shared" si="1"/>
        <v>0</v>
      </c>
      <c r="E41" s="726">
        <f t="shared" si="1"/>
        <v>0</v>
      </c>
      <c r="F41" s="727" t="e">
        <f>E41/D41%</f>
        <v>#DIV/0!</v>
      </c>
      <c r="G41" s="725">
        <f>SUM(G36:G40)</f>
        <v>0</v>
      </c>
      <c r="H41" s="726">
        <f>SUM(H36:H40)</f>
        <v>0</v>
      </c>
      <c r="I41" s="726">
        <f>SUM(I36:I40)</f>
        <v>0</v>
      </c>
      <c r="J41" s="768"/>
      <c r="K41" s="725">
        <f>+K39+K40</f>
        <v>0</v>
      </c>
      <c r="L41" s="726">
        <f>+L39+L40</f>
        <v>0</v>
      </c>
      <c r="M41" s="726">
        <f>+M39+M40</f>
        <v>0</v>
      </c>
      <c r="N41" s="727" t="e">
        <f>M41/L41%</f>
        <v>#DIV/0!</v>
      </c>
    </row>
    <row r="42" spans="1:14" ht="23.25" thickBot="1" x14ac:dyDescent="0.35">
      <c r="A42" s="44"/>
      <c r="B42" s="754" t="s">
        <v>211</v>
      </c>
      <c r="C42" s="736">
        <f t="shared" si="1"/>
        <v>-300</v>
      </c>
      <c r="D42" s="737">
        <f t="shared" si="1"/>
        <v>-80</v>
      </c>
      <c r="E42" s="737">
        <f t="shared" si="1"/>
        <v>-80</v>
      </c>
      <c r="F42" s="738">
        <f>E42/D42%</f>
        <v>100</v>
      </c>
      <c r="G42" s="736">
        <f>G33+G40</f>
        <v>300</v>
      </c>
      <c r="H42" s="737">
        <f>H33+H40</f>
        <v>80</v>
      </c>
      <c r="I42" s="737">
        <f>I33+I40</f>
        <v>80</v>
      </c>
      <c r="J42" s="738">
        <f>I42/H42%</f>
        <v>100</v>
      </c>
      <c r="K42" s="736">
        <f>+K31+K32+K41</f>
        <v>0</v>
      </c>
      <c r="L42" s="737">
        <f>+L31+L32+L41</f>
        <v>0</v>
      </c>
      <c r="M42" s="737">
        <f>+M31+M32+M41</f>
        <v>0</v>
      </c>
      <c r="N42" s="738" t="e">
        <f>M42/L42%</f>
        <v>#DIV/0!</v>
      </c>
    </row>
    <row r="43" spans="1:14" ht="17.25" thickBot="1" x14ac:dyDescent="0.3">
      <c r="A43" s="769"/>
      <c r="B43" s="769"/>
      <c r="C43" s="769"/>
      <c r="D43" s="769"/>
      <c r="E43" s="769"/>
      <c r="F43" s="769"/>
      <c r="G43" s="769"/>
      <c r="H43" s="769"/>
      <c r="I43" s="769"/>
      <c r="J43" s="769"/>
      <c r="K43" s="769"/>
      <c r="L43" s="770"/>
      <c r="M43" s="770"/>
      <c r="N43" s="770"/>
    </row>
    <row r="44" spans="1:14" s="225" customFormat="1" ht="23.25" x14ac:dyDescent="0.35">
      <c r="A44" s="2006" t="s">
        <v>216</v>
      </c>
      <c r="B44" s="2023" t="s">
        <v>467</v>
      </c>
      <c r="C44" s="2003" t="s">
        <v>94</v>
      </c>
      <c r="D44" s="2004"/>
      <c r="E44" s="2004"/>
      <c r="F44" s="2005"/>
      <c r="G44" s="2025" t="s">
        <v>895</v>
      </c>
      <c r="H44" s="2004"/>
      <c r="I44" s="2004"/>
      <c r="J44" s="2026"/>
      <c r="K44" s="2003" t="s">
        <v>292</v>
      </c>
      <c r="L44" s="2004"/>
      <c r="M44" s="2004"/>
      <c r="N44" s="2005"/>
    </row>
    <row r="45" spans="1:14" s="225" customFormat="1" ht="121.5" x14ac:dyDescent="0.3">
      <c r="A45" s="2007"/>
      <c r="B45" s="2024" t="s">
        <v>465</v>
      </c>
      <c r="C45" s="615" t="s">
        <v>896</v>
      </c>
      <c r="D45" s="616" t="s">
        <v>919</v>
      </c>
      <c r="E45" s="616" t="s">
        <v>920</v>
      </c>
      <c r="F45" s="617" t="s">
        <v>592</v>
      </c>
      <c r="G45" s="757" t="s">
        <v>897</v>
      </c>
      <c r="H45" s="616" t="s">
        <v>921</v>
      </c>
      <c r="I45" s="616" t="s">
        <v>922</v>
      </c>
      <c r="J45" s="758" t="s">
        <v>592</v>
      </c>
      <c r="K45" s="615" t="s">
        <v>522</v>
      </c>
      <c r="L45" s="616" t="s">
        <v>923</v>
      </c>
      <c r="M45" s="616" t="s">
        <v>924</v>
      </c>
      <c r="N45" s="617" t="s">
        <v>592</v>
      </c>
    </row>
    <row r="46" spans="1:14" ht="23.25" x14ac:dyDescent="0.35">
      <c r="A46" s="771" t="s">
        <v>144</v>
      </c>
      <c r="B46" s="674" t="s">
        <v>145</v>
      </c>
      <c r="C46" s="707">
        <f>+K46-G46</f>
        <v>0</v>
      </c>
      <c r="D46" s="708">
        <f t="shared" ref="D46:E61" si="3">+L46-H46</f>
        <v>0</v>
      </c>
      <c r="E46" s="708">
        <f t="shared" si="3"/>
        <v>0</v>
      </c>
      <c r="F46" s="711" t="e">
        <f>E46/D46%</f>
        <v>#DIV/0!</v>
      </c>
      <c r="G46" s="772"/>
      <c r="H46" s="708"/>
      <c r="I46" s="708"/>
      <c r="J46" s="773"/>
      <c r="K46" s="707">
        <f>+'3. Gesz költségvetés'!C43</f>
        <v>0</v>
      </c>
      <c r="L46" s="708">
        <f>+'3. Gesz költségvetés'!D43</f>
        <v>0</v>
      </c>
      <c r="M46" s="708">
        <f>+'3. Gesz költségvetés'!E43</f>
        <v>0</v>
      </c>
      <c r="N46" s="711" t="e">
        <f>M46/L46%</f>
        <v>#DIV/0!</v>
      </c>
    </row>
    <row r="47" spans="1:14" ht="46.5" x14ac:dyDescent="0.35">
      <c r="A47" s="771" t="s">
        <v>146</v>
      </c>
      <c r="B47" s="760" t="s">
        <v>147</v>
      </c>
      <c r="C47" s="707">
        <f t="shared" ref="C47:C61" si="4">+K47-G47</f>
        <v>0</v>
      </c>
      <c r="D47" s="708">
        <f t="shared" si="3"/>
        <v>0</v>
      </c>
      <c r="E47" s="708">
        <f t="shared" si="3"/>
        <v>0</v>
      </c>
      <c r="F47" s="711" t="e">
        <f>E47/D47%</f>
        <v>#DIV/0!</v>
      </c>
      <c r="G47" s="772"/>
      <c r="H47" s="708"/>
      <c r="I47" s="708"/>
      <c r="J47" s="773"/>
      <c r="K47" s="707">
        <f>+'3. Gesz költségvetés'!C44</f>
        <v>0</v>
      </c>
      <c r="L47" s="708">
        <f>+'3. Gesz költségvetés'!D44</f>
        <v>0</v>
      </c>
      <c r="M47" s="708">
        <f>+'3. Gesz költségvetés'!E44</f>
        <v>0</v>
      </c>
      <c r="N47" s="711" t="e">
        <f>M47/L47%</f>
        <v>#DIV/0!</v>
      </c>
    </row>
    <row r="48" spans="1:14" ht="23.25" x14ac:dyDescent="0.35">
      <c r="A48" s="771" t="s">
        <v>148</v>
      </c>
      <c r="B48" s="760" t="s">
        <v>149</v>
      </c>
      <c r="C48" s="707">
        <f t="shared" si="4"/>
        <v>-300</v>
      </c>
      <c r="D48" s="708">
        <f t="shared" si="3"/>
        <v>-80</v>
      </c>
      <c r="E48" s="708">
        <f t="shared" si="3"/>
        <v>-80</v>
      </c>
      <c r="F48" s="711">
        <f>E48/D48%</f>
        <v>100</v>
      </c>
      <c r="G48" s="772">
        <v>300</v>
      </c>
      <c r="H48" s="708">
        <v>80</v>
      </c>
      <c r="I48" s="708">
        <v>80</v>
      </c>
      <c r="J48" s="774">
        <f>I48/H48%</f>
        <v>100</v>
      </c>
      <c r="K48" s="707">
        <f>+'3. Gesz költségvetés'!C45</f>
        <v>0</v>
      </c>
      <c r="L48" s="708">
        <f>+'3. Gesz költségvetés'!D45</f>
        <v>0</v>
      </c>
      <c r="M48" s="708">
        <f>+'3. Gesz költségvetés'!E45</f>
        <v>0</v>
      </c>
      <c r="N48" s="711" t="e">
        <f>M48/L48%</f>
        <v>#DIV/0!</v>
      </c>
    </row>
    <row r="49" spans="1:14" ht="23.25" x14ac:dyDescent="0.35">
      <c r="A49" s="771" t="s">
        <v>150</v>
      </c>
      <c r="B49" s="634" t="s">
        <v>19</v>
      </c>
      <c r="C49" s="707">
        <f>+K49-G49</f>
        <v>0</v>
      </c>
      <c r="D49" s="708">
        <f t="shared" si="3"/>
        <v>0</v>
      </c>
      <c r="E49" s="708">
        <f t="shared" si="3"/>
        <v>0</v>
      </c>
      <c r="F49" s="709"/>
      <c r="G49" s="772"/>
      <c r="H49" s="708"/>
      <c r="I49" s="708"/>
      <c r="J49" s="773"/>
      <c r="K49" s="707"/>
      <c r="L49" s="708"/>
      <c r="M49" s="708"/>
      <c r="N49" s="709"/>
    </row>
    <row r="50" spans="1:14" ht="23.25" x14ac:dyDescent="0.35">
      <c r="A50" s="771" t="s">
        <v>75</v>
      </c>
      <c r="B50" s="634" t="s">
        <v>76</v>
      </c>
      <c r="C50" s="707">
        <f t="shared" si="4"/>
        <v>0</v>
      </c>
      <c r="D50" s="708">
        <f t="shared" si="3"/>
        <v>0</v>
      </c>
      <c r="E50" s="708">
        <f t="shared" si="3"/>
        <v>0</v>
      </c>
      <c r="F50" s="709"/>
      <c r="G50" s="772"/>
      <c r="H50" s="708"/>
      <c r="I50" s="708"/>
      <c r="J50" s="773"/>
      <c r="K50" s="707"/>
      <c r="L50" s="708"/>
      <c r="M50" s="708"/>
      <c r="N50" s="709"/>
    </row>
    <row r="51" spans="1:14" ht="46.5" x14ac:dyDescent="0.35">
      <c r="A51" s="771" t="s">
        <v>151</v>
      </c>
      <c r="B51" s="775" t="s">
        <v>152</v>
      </c>
      <c r="C51" s="707">
        <f t="shared" si="4"/>
        <v>0</v>
      </c>
      <c r="D51" s="708">
        <f t="shared" si="3"/>
        <v>0</v>
      </c>
      <c r="E51" s="708">
        <f t="shared" si="3"/>
        <v>0</v>
      </c>
      <c r="F51" s="709"/>
      <c r="G51" s="772"/>
      <c r="H51" s="708"/>
      <c r="I51" s="708"/>
      <c r="J51" s="773"/>
      <c r="K51" s="707"/>
      <c r="L51" s="708"/>
      <c r="M51" s="708"/>
      <c r="N51" s="709"/>
    </row>
    <row r="52" spans="1:14" ht="46.5" x14ac:dyDescent="0.35">
      <c r="A52" s="771" t="s">
        <v>154</v>
      </c>
      <c r="B52" s="776" t="s">
        <v>153</v>
      </c>
      <c r="C52" s="744">
        <f t="shared" si="4"/>
        <v>0</v>
      </c>
      <c r="D52" s="745">
        <f t="shared" si="3"/>
        <v>0</v>
      </c>
      <c r="E52" s="745">
        <f t="shared" si="3"/>
        <v>0</v>
      </c>
      <c r="F52" s="709"/>
      <c r="G52" s="772"/>
      <c r="H52" s="708"/>
      <c r="I52" s="708"/>
      <c r="J52" s="773"/>
      <c r="K52" s="744"/>
      <c r="L52" s="745"/>
      <c r="M52" s="745"/>
      <c r="N52" s="709"/>
    </row>
    <row r="53" spans="1:14" ht="23.25" x14ac:dyDescent="0.35">
      <c r="A53" s="771" t="s">
        <v>456</v>
      </c>
      <c r="B53" s="777" t="s">
        <v>155</v>
      </c>
      <c r="C53" s="744">
        <f t="shared" si="4"/>
        <v>0</v>
      </c>
      <c r="D53" s="745">
        <f t="shared" si="3"/>
        <v>0</v>
      </c>
      <c r="E53" s="745">
        <f t="shared" si="3"/>
        <v>0</v>
      </c>
      <c r="F53" s="709"/>
      <c r="G53" s="772"/>
      <c r="H53" s="708"/>
      <c r="I53" s="708"/>
      <c r="J53" s="773"/>
      <c r="K53" s="744"/>
      <c r="L53" s="745"/>
      <c r="M53" s="745"/>
      <c r="N53" s="709"/>
    </row>
    <row r="54" spans="1:14" ht="23.25" x14ac:dyDescent="0.35">
      <c r="A54" s="771" t="s">
        <v>456</v>
      </c>
      <c r="B54" s="778" t="s">
        <v>97</v>
      </c>
      <c r="C54" s="707">
        <f t="shared" si="4"/>
        <v>0</v>
      </c>
      <c r="D54" s="708">
        <f t="shared" si="3"/>
        <v>0</v>
      </c>
      <c r="E54" s="708">
        <f t="shared" si="3"/>
        <v>0</v>
      </c>
      <c r="F54" s="709"/>
      <c r="G54" s="772"/>
      <c r="H54" s="708"/>
      <c r="I54" s="708"/>
      <c r="J54" s="773"/>
      <c r="K54" s="707"/>
      <c r="L54" s="708"/>
      <c r="M54" s="708"/>
      <c r="N54" s="709"/>
    </row>
    <row r="55" spans="1:14" ht="23.25" x14ac:dyDescent="0.35">
      <c r="A55" s="771" t="s">
        <v>456</v>
      </c>
      <c r="B55" s="778" t="s">
        <v>156</v>
      </c>
      <c r="C55" s="707">
        <f t="shared" si="4"/>
        <v>0</v>
      </c>
      <c r="D55" s="708">
        <f t="shared" si="3"/>
        <v>0</v>
      </c>
      <c r="E55" s="708">
        <f t="shared" si="3"/>
        <v>0</v>
      </c>
      <c r="F55" s="709"/>
      <c r="G55" s="772"/>
      <c r="H55" s="708"/>
      <c r="I55" s="708"/>
      <c r="J55" s="773"/>
      <c r="K55" s="707"/>
      <c r="L55" s="708"/>
      <c r="M55" s="708"/>
      <c r="N55" s="709"/>
    </row>
    <row r="56" spans="1:14" s="22" customFormat="1" ht="22.5" x14ac:dyDescent="0.3">
      <c r="A56" s="779" t="s">
        <v>157</v>
      </c>
      <c r="B56" s="635" t="s">
        <v>158</v>
      </c>
      <c r="C56" s="714">
        <f t="shared" si="4"/>
        <v>0</v>
      </c>
      <c r="D56" s="715">
        <f t="shared" si="3"/>
        <v>0</v>
      </c>
      <c r="E56" s="715">
        <f t="shared" si="3"/>
        <v>0</v>
      </c>
      <c r="F56" s="716" t="e">
        <f>E56/D56%</f>
        <v>#DIV/0!</v>
      </c>
      <c r="G56" s="780"/>
      <c r="H56" s="715"/>
      <c r="I56" s="715"/>
      <c r="J56" s="781"/>
      <c r="K56" s="714">
        <f>+'3. Gesz költségvetés'!C51</f>
        <v>0</v>
      </c>
      <c r="L56" s="715">
        <f>+'3. Gesz költségvetés'!D51</f>
        <v>0</v>
      </c>
      <c r="M56" s="715">
        <f>+'3. Gesz költségvetés'!E51</f>
        <v>0</v>
      </c>
      <c r="N56" s="716" t="e">
        <f>M56/L56%</f>
        <v>#DIV/0!</v>
      </c>
    </row>
    <row r="57" spans="1:14" ht="23.25" x14ac:dyDescent="0.35">
      <c r="A57" s="771" t="s">
        <v>159</v>
      </c>
      <c r="B57" s="782" t="s">
        <v>294</v>
      </c>
      <c r="C57" s="707">
        <f t="shared" si="4"/>
        <v>0</v>
      </c>
      <c r="D57" s="708">
        <f t="shared" si="3"/>
        <v>0</v>
      </c>
      <c r="E57" s="708">
        <f t="shared" si="3"/>
        <v>0</v>
      </c>
      <c r="F57" s="711" t="e">
        <f>E57/D57%</f>
        <v>#DIV/0!</v>
      </c>
      <c r="G57" s="772"/>
      <c r="H57" s="708"/>
      <c r="I57" s="708"/>
      <c r="J57" s="773"/>
      <c r="K57" s="707">
        <f>+'3. Gesz költségvetés'!C53</f>
        <v>0</v>
      </c>
      <c r="L57" s="708">
        <f>+'3. Gesz költségvetés'!D53</f>
        <v>0</v>
      </c>
      <c r="M57" s="708">
        <f>+'3. Gesz költségvetés'!E53</f>
        <v>0</v>
      </c>
      <c r="N57" s="711" t="e">
        <f>M57/L57%</f>
        <v>#DIV/0!</v>
      </c>
    </row>
    <row r="58" spans="1:14" ht="23.25" x14ac:dyDescent="0.35">
      <c r="A58" s="771" t="s">
        <v>160</v>
      </c>
      <c r="B58" s="634" t="s">
        <v>161</v>
      </c>
      <c r="C58" s="707">
        <f t="shared" si="4"/>
        <v>0</v>
      </c>
      <c r="D58" s="708">
        <f t="shared" si="3"/>
        <v>0</v>
      </c>
      <c r="E58" s="708">
        <f t="shared" si="3"/>
        <v>0</v>
      </c>
      <c r="F58" s="711"/>
      <c r="G58" s="772"/>
      <c r="H58" s="708"/>
      <c r="I58" s="708"/>
      <c r="J58" s="773"/>
      <c r="K58" s="707">
        <f>+'3. Gesz költségvetés'!C54</f>
        <v>0</v>
      </c>
      <c r="L58" s="708">
        <f>+'3. Gesz költségvetés'!D54</f>
        <v>0</v>
      </c>
      <c r="M58" s="708">
        <f>+'3. Gesz költségvetés'!E54</f>
        <v>0</v>
      </c>
      <c r="N58" s="711"/>
    </row>
    <row r="59" spans="1:14" ht="46.5" x14ac:dyDescent="0.35">
      <c r="A59" s="771" t="s">
        <v>117</v>
      </c>
      <c r="B59" s="634" t="s">
        <v>96</v>
      </c>
      <c r="C59" s="707">
        <f t="shared" si="4"/>
        <v>0</v>
      </c>
      <c r="D59" s="708">
        <f t="shared" si="3"/>
        <v>0</v>
      </c>
      <c r="E59" s="708">
        <f t="shared" si="3"/>
        <v>0</v>
      </c>
      <c r="F59" s="709"/>
      <c r="G59" s="772"/>
      <c r="H59" s="708"/>
      <c r="I59" s="708"/>
      <c r="J59" s="773"/>
      <c r="K59" s="707"/>
      <c r="L59" s="708"/>
      <c r="M59" s="708"/>
      <c r="N59" s="709"/>
    </row>
    <row r="60" spans="1:14" ht="46.5" x14ac:dyDescent="0.35">
      <c r="A60" s="771" t="s">
        <v>162</v>
      </c>
      <c r="B60" s="634" t="s">
        <v>163</v>
      </c>
      <c r="C60" s="707">
        <f t="shared" si="4"/>
        <v>0</v>
      </c>
      <c r="D60" s="708">
        <f t="shared" si="3"/>
        <v>0</v>
      </c>
      <c r="E60" s="708">
        <f t="shared" si="3"/>
        <v>0</v>
      </c>
      <c r="F60" s="709"/>
      <c r="G60" s="772"/>
      <c r="H60" s="708"/>
      <c r="I60" s="708"/>
      <c r="J60" s="773"/>
      <c r="K60" s="707"/>
      <c r="L60" s="708"/>
      <c r="M60" s="708"/>
      <c r="N60" s="709"/>
    </row>
    <row r="61" spans="1:14" ht="23.25" x14ac:dyDescent="0.35">
      <c r="A61" s="771" t="s">
        <v>164</v>
      </c>
      <c r="B61" s="634" t="s">
        <v>165</v>
      </c>
      <c r="C61" s="707">
        <f t="shared" si="4"/>
        <v>0</v>
      </c>
      <c r="D61" s="708">
        <f t="shared" si="3"/>
        <v>0</v>
      </c>
      <c r="E61" s="708">
        <f t="shared" si="3"/>
        <v>0</v>
      </c>
      <c r="F61" s="709"/>
      <c r="G61" s="772"/>
      <c r="H61" s="708"/>
      <c r="I61" s="708"/>
      <c r="J61" s="773"/>
      <c r="K61" s="707">
        <f>+'3. Gesz költségvetés'!C55</f>
        <v>0</v>
      </c>
      <c r="L61" s="708">
        <f>+'3. Gesz költségvetés'!D55</f>
        <v>0</v>
      </c>
      <c r="M61" s="708">
        <f>+'3. Gesz költségvetés'!E55</f>
        <v>0</v>
      </c>
      <c r="N61" s="709"/>
    </row>
    <row r="62" spans="1:14" ht="23.25" x14ac:dyDescent="0.35">
      <c r="A62" s="43"/>
      <c r="B62" s="750" t="s">
        <v>180</v>
      </c>
      <c r="C62" s="751">
        <f>SUM(C46:C56)</f>
        <v>-300</v>
      </c>
      <c r="D62" s="752">
        <f>SUM(D46:D56)</f>
        <v>-80</v>
      </c>
      <c r="E62" s="752">
        <f>SUM(E46:E56)</f>
        <v>-80</v>
      </c>
      <c r="F62" s="753">
        <f>E62/D62%</f>
        <v>100</v>
      </c>
      <c r="G62" s="783">
        <f>SUM(G46:G56)</f>
        <v>300</v>
      </c>
      <c r="H62" s="752">
        <f>SUM(H46:H56)</f>
        <v>80</v>
      </c>
      <c r="I62" s="752">
        <f>SUM(I46:I56)</f>
        <v>80</v>
      </c>
      <c r="J62" s="784">
        <f>I62/H62%</f>
        <v>100</v>
      </c>
      <c r="K62" s="751">
        <f>SUM(K46:K56)</f>
        <v>0</v>
      </c>
      <c r="L62" s="752">
        <f>SUM(L46:L56)</f>
        <v>0</v>
      </c>
      <c r="M62" s="752">
        <f>SUM(M46:M56)</f>
        <v>0</v>
      </c>
      <c r="N62" s="753" t="e">
        <f>M62/L62%</f>
        <v>#DIV/0!</v>
      </c>
    </row>
    <row r="63" spans="1:14" ht="23.25" x14ac:dyDescent="0.35">
      <c r="A63" s="43"/>
      <c r="B63" s="750" t="s">
        <v>181</v>
      </c>
      <c r="C63" s="751">
        <f>SUM(C57:C61)</f>
        <v>0</v>
      </c>
      <c r="D63" s="752">
        <f>SUM(D57:D61)</f>
        <v>0</v>
      </c>
      <c r="E63" s="752">
        <f>SUM(E57:E61)</f>
        <v>0</v>
      </c>
      <c r="F63" s="753" t="e">
        <f>E63/D63%</f>
        <v>#DIV/0!</v>
      </c>
      <c r="G63" s="783">
        <f>SUM(G57:G61)</f>
        <v>0</v>
      </c>
      <c r="H63" s="752">
        <f>SUM(H57:H61)</f>
        <v>0</v>
      </c>
      <c r="I63" s="752">
        <f>SUM(I57:I61)</f>
        <v>0</v>
      </c>
      <c r="J63" s="784"/>
      <c r="K63" s="751">
        <f>SUM(K57:K61)</f>
        <v>0</v>
      </c>
      <c r="L63" s="752">
        <f>SUM(L57:L61)</f>
        <v>0</v>
      </c>
      <c r="M63" s="752">
        <f>SUM(M57:M61)</f>
        <v>0</v>
      </c>
      <c r="N63" s="753" t="e">
        <f>M63/L63%</f>
        <v>#DIV/0!</v>
      </c>
    </row>
    <row r="64" spans="1:14" ht="22.5" x14ac:dyDescent="0.3">
      <c r="A64" s="38" t="s">
        <v>166</v>
      </c>
      <c r="B64" s="646" t="s">
        <v>167</v>
      </c>
      <c r="C64" s="725">
        <f>SUM(C62:C63)</f>
        <v>-300</v>
      </c>
      <c r="D64" s="726">
        <f>SUM(D62:D63)</f>
        <v>-80</v>
      </c>
      <c r="E64" s="726">
        <f>SUM(E62:E63)</f>
        <v>-80</v>
      </c>
      <c r="F64" s="727">
        <f>E64/D64%</f>
        <v>100</v>
      </c>
      <c r="G64" s="785">
        <f>SUM(G62:G63)</f>
        <v>300</v>
      </c>
      <c r="H64" s="726">
        <f>SUM(H62:H63)</f>
        <v>80</v>
      </c>
      <c r="I64" s="726">
        <f>SUM(I62:I63)</f>
        <v>80</v>
      </c>
      <c r="J64" s="786">
        <f>I64/H64%</f>
        <v>100</v>
      </c>
      <c r="K64" s="725">
        <f>SUM(K62:K63)</f>
        <v>0</v>
      </c>
      <c r="L64" s="726">
        <f>SUM(L62:L63)</f>
        <v>0</v>
      </c>
      <c r="M64" s="726">
        <f>SUM(M62:M63)</f>
        <v>0</v>
      </c>
      <c r="N64" s="727" t="e">
        <f>M64/L64%</f>
        <v>#DIV/0!</v>
      </c>
    </row>
    <row r="65" spans="1:14" ht="23.25" x14ac:dyDescent="0.2">
      <c r="A65" s="766" t="s">
        <v>168</v>
      </c>
      <c r="B65" s="634" t="s">
        <v>118</v>
      </c>
      <c r="C65" s="678"/>
      <c r="D65" s="679"/>
      <c r="E65" s="679"/>
      <c r="F65" s="787"/>
      <c r="G65" s="788"/>
      <c r="H65" s="679"/>
      <c r="I65" s="679"/>
      <c r="J65" s="789"/>
      <c r="K65" s="678"/>
      <c r="L65" s="679"/>
      <c r="M65" s="679"/>
      <c r="N65" s="787"/>
    </row>
    <row r="66" spans="1:14" ht="23.25" x14ac:dyDescent="0.2">
      <c r="A66" s="766" t="s">
        <v>182</v>
      </c>
      <c r="B66" s="634" t="s">
        <v>183</v>
      </c>
      <c r="C66" s="681"/>
      <c r="D66" s="163"/>
      <c r="E66" s="163"/>
      <c r="F66" s="790"/>
      <c r="G66" s="791"/>
      <c r="H66" s="163"/>
      <c r="I66" s="163"/>
      <c r="J66" s="792"/>
      <c r="K66" s="681"/>
      <c r="L66" s="163"/>
      <c r="M66" s="163"/>
      <c r="N66" s="790"/>
    </row>
    <row r="67" spans="1:14" ht="22.5" x14ac:dyDescent="0.3">
      <c r="A67" s="42" t="s">
        <v>178</v>
      </c>
      <c r="B67" s="662" t="s">
        <v>21</v>
      </c>
      <c r="C67" s="725">
        <f>SUM(C65:C66)</f>
        <v>0</v>
      </c>
      <c r="D67" s="726">
        <f>SUM(D65:D66)</f>
        <v>0</v>
      </c>
      <c r="E67" s="726">
        <f>SUM(E65:E66)</f>
        <v>0</v>
      </c>
      <c r="F67" s="768"/>
      <c r="G67" s="785">
        <f>SUM(G65:G66)</f>
        <v>0</v>
      </c>
      <c r="H67" s="726">
        <f>SUM(H65:H66)</f>
        <v>0</v>
      </c>
      <c r="I67" s="726">
        <f>SUM(I65:I66)</f>
        <v>0</v>
      </c>
      <c r="J67" s="793"/>
      <c r="K67" s="725">
        <f>SUM(K65:K66)</f>
        <v>0</v>
      </c>
      <c r="L67" s="726">
        <f>SUM(L65:L66)</f>
        <v>0</v>
      </c>
      <c r="M67" s="726">
        <f>SUM(M65:M66)</f>
        <v>0</v>
      </c>
      <c r="N67" s="768"/>
    </row>
    <row r="68" spans="1:14" ht="23.25" thickBot="1" x14ac:dyDescent="0.35">
      <c r="A68" s="44"/>
      <c r="B68" s="754" t="s">
        <v>201</v>
      </c>
      <c r="C68" s="736">
        <f>C64+C67</f>
        <v>-300</v>
      </c>
      <c r="D68" s="737">
        <f>D64+D67</f>
        <v>-80</v>
      </c>
      <c r="E68" s="737">
        <f>E64+E67</f>
        <v>-80</v>
      </c>
      <c r="F68" s="738">
        <f>E68/D68%</f>
        <v>100</v>
      </c>
      <c r="G68" s="794">
        <f>G64+G67</f>
        <v>300</v>
      </c>
      <c r="H68" s="737">
        <f>H64+H67</f>
        <v>80</v>
      </c>
      <c r="I68" s="737">
        <f>I64+I67</f>
        <v>80</v>
      </c>
      <c r="J68" s="795">
        <f>I68/H68%</f>
        <v>100</v>
      </c>
      <c r="K68" s="736">
        <f>K64+K67</f>
        <v>0</v>
      </c>
      <c r="L68" s="737">
        <f>L64+L67</f>
        <v>0</v>
      </c>
      <c r="M68" s="737">
        <f>M64+M67</f>
        <v>0</v>
      </c>
      <c r="N68" s="738" t="e">
        <f>M68/L68%</f>
        <v>#DIV/0!</v>
      </c>
    </row>
    <row r="69" spans="1:14" ht="12.75" x14ac:dyDescent="0.2">
      <c r="C69" s="149"/>
      <c r="D69" s="149"/>
      <c r="E69" s="149"/>
      <c r="K69" s="149">
        <f>+'[8]3. Gesz költségvetés'!C50</f>
        <v>174946</v>
      </c>
      <c r="L69" s="149">
        <f>+'[8]3. Gesz költségvetés'!D50</f>
        <v>185523</v>
      </c>
      <c r="M69" s="149">
        <f>+'[8]3. Gesz költségvetés'!E50</f>
        <v>169011</v>
      </c>
    </row>
    <row r="70" spans="1:14" ht="12.75" x14ac:dyDescent="0.2">
      <c r="C70" s="149"/>
      <c r="D70" s="149"/>
      <c r="E70" s="149"/>
      <c r="K70" s="149">
        <f>+K69-K68</f>
        <v>174946</v>
      </c>
      <c r="L70" s="149">
        <f>+L69-L68</f>
        <v>185523</v>
      </c>
      <c r="M70" s="149">
        <f>+M69-M68</f>
        <v>169011</v>
      </c>
      <c r="N70" s="149"/>
    </row>
    <row r="71" spans="1:14" ht="12.75" x14ac:dyDescent="0.2">
      <c r="K71" s="149"/>
      <c r="L71" s="149"/>
      <c r="M71" s="149"/>
      <c r="N71" s="149"/>
    </row>
    <row r="72" spans="1:14" ht="12.75" x14ac:dyDescent="0.2"/>
    <row r="73" spans="1:14" ht="15" customHeight="1" x14ac:dyDescent="0.2">
      <c r="K73" s="149"/>
      <c r="L73" s="149"/>
      <c r="M73" s="149"/>
    </row>
    <row r="74" spans="1:14" ht="15" customHeight="1" x14ac:dyDescent="0.2">
      <c r="M74" s="149"/>
    </row>
  </sheetData>
  <mergeCells count="13">
    <mergeCell ref="A44:A45"/>
    <mergeCell ref="B44:B45"/>
    <mergeCell ref="C44:F44"/>
    <mergeCell ref="G44:J44"/>
    <mergeCell ref="K44:N44"/>
    <mergeCell ref="A1:N1"/>
    <mergeCell ref="A2:N2"/>
    <mergeCell ref="A4:N4"/>
    <mergeCell ref="A7:A8"/>
    <mergeCell ref="B7:B8"/>
    <mergeCell ref="C7:F7"/>
    <mergeCell ref="G7:J7"/>
    <mergeCell ref="K7:N7"/>
  </mergeCells>
  <hyperlinks>
    <hyperlink ref="O1" location="Tartalom!A1" display="Tartalom!A1" xr:uid="{00000000-0004-0000-0900-000000000000}"/>
  </hyperlinks>
  <printOptions horizontalCentered="1"/>
  <pageMargins left="0.31496062992125984" right="0.27559055118110237" top="0.27559055118110237" bottom="0.31496062992125984" header="0.51181102362204722" footer="0.15748031496062992"/>
  <pageSetup paperSize="9" scale="3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5"/>
  <sheetViews>
    <sheetView view="pageBreakPreview" topLeftCell="A19" zoomScale="40" zoomScaleSheetLayoutView="40" workbookViewId="0">
      <selection activeCell="A19" sqref="A1:XFD1048576"/>
    </sheetView>
  </sheetViews>
  <sheetFormatPr defaultColWidth="9.140625" defaultRowHeight="15" customHeight="1" x14ac:dyDescent="0.2"/>
  <cols>
    <col min="1" max="1" width="14.140625" style="35" customWidth="1"/>
    <col min="2" max="2" width="131.5703125" style="35" customWidth="1"/>
    <col min="3" max="5" width="23.140625" style="35" customWidth="1"/>
    <col min="6" max="6" width="17.7109375" style="35" customWidth="1"/>
    <col min="7" max="9" width="23.140625" style="35" customWidth="1"/>
    <col min="10" max="10" width="17.7109375" style="35" customWidth="1"/>
    <col min="11" max="13" width="23.140625" style="35" customWidth="1"/>
    <col min="14" max="14" width="17.7109375" style="35" customWidth="1"/>
    <col min="15" max="15" width="9.140625" style="35" hidden="1" customWidth="1"/>
    <col min="16" max="17" width="0" style="35" hidden="1" customWidth="1"/>
    <col min="18" max="16384" width="9.140625" style="35"/>
  </cols>
  <sheetData>
    <row r="1" spans="1:15" s="225" customFormat="1" ht="26.25" x14ac:dyDescent="0.4">
      <c r="A1" s="1992" t="str">
        <f>'7.Ligeti cseperedő Ovi'!A1:K1</f>
        <v>Pilisvörösvár Város Önkormányzata Képviselő-testületének 9/2023. (IV. 20.) önkormányzati rendelete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2015"/>
      <c r="M1" s="2015"/>
      <c r="N1" s="2015"/>
      <c r="O1" s="417" t="s">
        <v>893</v>
      </c>
    </row>
    <row r="2" spans="1:15" s="225" customFormat="1" ht="26.25" x14ac:dyDescent="0.4">
      <c r="A2" s="1992" t="str">
        <f>'7.Ligeti cseperedő Ovi'!A2:K2</f>
        <v>Pilisvörösvár Város Önkormányzata 2022. évi zárszámadásáról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2015"/>
      <c r="M2" s="2015"/>
      <c r="N2" s="2015"/>
    </row>
    <row r="3" spans="1:15" s="225" customFormat="1" ht="26.25" x14ac:dyDescent="0.4">
      <c r="A3" s="687"/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</row>
    <row r="4" spans="1:15" s="225" customFormat="1" ht="26.25" x14ac:dyDescent="0.4">
      <c r="A4" s="1992" t="str">
        <f>Tartalom!B13</f>
        <v>Pilisvörösvári Német Nemzetiségi Óvoda költségvetése kötelező és önként vállalt feladat szerinti bontásban</v>
      </c>
      <c r="B4" s="1992"/>
      <c r="C4" s="1992"/>
      <c r="D4" s="1992"/>
      <c r="E4" s="1992"/>
      <c r="F4" s="1992"/>
      <c r="G4" s="1992"/>
      <c r="H4" s="1992"/>
      <c r="I4" s="1992"/>
      <c r="J4" s="1992"/>
      <c r="K4" s="1992"/>
      <c r="L4" s="2015"/>
      <c r="M4" s="2015"/>
      <c r="N4" s="2015"/>
    </row>
    <row r="5" spans="1:15" s="225" customFormat="1" ht="26.25" x14ac:dyDescent="0.4">
      <c r="A5" s="687"/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756"/>
      <c r="M5" s="756"/>
      <c r="N5" s="71" t="s">
        <v>15</v>
      </c>
    </row>
    <row r="6" spans="1:15" s="225" customFormat="1" ht="27" thickBot="1" x14ac:dyDescent="0.45">
      <c r="A6" s="687"/>
      <c r="B6" s="687"/>
      <c r="C6" s="687"/>
      <c r="D6" s="687"/>
      <c r="E6" s="687"/>
      <c r="F6" s="687"/>
      <c r="G6" s="687"/>
      <c r="H6" s="687"/>
      <c r="I6" s="687"/>
      <c r="J6" s="687"/>
      <c r="K6" s="687"/>
      <c r="L6" s="756"/>
      <c r="M6" s="756"/>
      <c r="N6" s="71" t="s">
        <v>469</v>
      </c>
    </row>
    <row r="7" spans="1:15" s="225" customFormat="1" ht="21" x14ac:dyDescent="0.35">
      <c r="A7" s="2006" t="s">
        <v>216</v>
      </c>
      <c r="B7" s="2023" t="s">
        <v>465</v>
      </c>
      <c r="C7" s="2020" t="s">
        <v>1299</v>
      </c>
      <c r="D7" s="2021"/>
      <c r="E7" s="2021"/>
      <c r="F7" s="2022"/>
      <c r="G7" s="2027" t="s">
        <v>1300</v>
      </c>
      <c r="H7" s="2021"/>
      <c r="I7" s="2021"/>
      <c r="J7" s="2028"/>
      <c r="K7" s="2020" t="s">
        <v>292</v>
      </c>
      <c r="L7" s="2021"/>
      <c r="M7" s="2021"/>
      <c r="N7" s="2022"/>
    </row>
    <row r="8" spans="1:15" s="225" customFormat="1" ht="101.25" x14ac:dyDescent="0.3">
      <c r="A8" s="2007"/>
      <c r="B8" s="2024" t="s">
        <v>465</v>
      </c>
      <c r="C8" s="615" t="s">
        <v>896</v>
      </c>
      <c r="D8" s="616" t="s">
        <v>1149</v>
      </c>
      <c r="E8" s="616" t="s">
        <v>1150</v>
      </c>
      <c r="F8" s="617" t="s">
        <v>592</v>
      </c>
      <c r="G8" s="757" t="s">
        <v>897</v>
      </c>
      <c r="H8" s="616" t="s">
        <v>1151</v>
      </c>
      <c r="I8" s="616" t="s">
        <v>1152</v>
      </c>
      <c r="J8" s="758" t="s">
        <v>592</v>
      </c>
      <c r="K8" s="615" t="s">
        <v>522</v>
      </c>
      <c r="L8" s="616" t="s">
        <v>1153</v>
      </c>
      <c r="M8" s="616" t="s">
        <v>1154</v>
      </c>
      <c r="N8" s="617" t="s">
        <v>592</v>
      </c>
    </row>
    <row r="9" spans="1:15" s="22" customFormat="1" ht="23.25" x14ac:dyDescent="0.35">
      <c r="A9" s="759" t="s">
        <v>226</v>
      </c>
      <c r="B9" s="760" t="s">
        <v>225</v>
      </c>
      <c r="C9" s="707">
        <f>+K9-G9</f>
        <v>0</v>
      </c>
      <c r="D9" s="708">
        <f t="shared" ref="D9:E28" si="0">+L9-H9</f>
        <v>0</v>
      </c>
      <c r="E9" s="708">
        <f t="shared" si="0"/>
        <v>0</v>
      </c>
      <c r="F9" s="711"/>
      <c r="G9" s="707"/>
      <c r="H9" s="708"/>
      <c r="I9" s="708"/>
      <c r="J9" s="709"/>
      <c r="K9" s="707"/>
      <c r="L9" s="708"/>
      <c r="M9" s="708"/>
      <c r="N9" s="711"/>
    </row>
    <row r="10" spans="1:15" s="22" customFormat="1" ht="23.25" x14ac:dyDescent="0.35">
      <c r="A10" s="759" t="s">
        <v>228</v>
      </c>
      <c r="B10" s="760" t="s">
        <v>227</v>
      </c>
      <c r="C10" s="707">
        <f t="shared" ref="C10:E44" si="1">+K10-G10</f>
        <v>0</v>
      </c>
      <c r="D10" s="708">
        <f t="shared" si="0"/>
        <v>0</v>
      </c>
      <c r="E10" s="708">
        <f t="shared" si="0"/>
        <v>0</v>
      </c>
      <c r="F10" s="709"/>
      <c r="G10" s="707"/>
      <c r="H10" s="708"/>
      <c r="I10" s="708"/>
      <c r="J10" s="709"/>
      <c r="K10" s="707"/>
      <c r="L10" s="708"/>
      <c r="M10" s="708"/>
      <c r="N10" s="709"/>
    </row>
    <row r="11" spans="1:15" s="22" customFormat="1" ht="22.5" x14ac:dyDescent="0.3">
      <c r="A11" s="761" t="s">
        <v>230</v>
      </c>
      <c r="B11" s="626" t="s">
        <v>229</v>
      </c>
      <c r="C11" s="714">
        <f t="shared" si="1"/>
        <v>0</v>
      </c>
      <c r="D11" s="715">
        <f t="shared" si="0"/>
        <v>0</v>
      </c>
      <c r="E11" s="715">
        <f t="shared" si="0"/>
        <v>0</v>
      </c>
      <c r="F11" s="716"/>
      <c r="G11" s="714"/>
      <c r="H11" s="715"/>
      <c r="I11" s="715"/>
      <c r="J11" s="719"/>
      <c r="K11" s="714">
        <f>SUM(K9:K10)</f>
        <v>0</v>
      </c>
      <c r="L11" s="715">
        <f>SUM(L9:L10)</f>
        <v>0</v>
      </c>
      <c r="M11" s="715">
        <f>SUM(M9:M10)</f>
        <v>0</v>
      </c>
      <c r="N11" s="716"/>
    </row>
    <row r="12" spans="1:15" s="22" customFormat="1" ht="22.5" x14ac:dyDescent="0.3">
      <c r="A12" s="761" t="s">
        <v>234</v>
      </c>
      <c r="B12" s="626" t="s">
        <v>233</v>
      </c>
      <c r="C12" s="714">
        <f t="shared" si="1"/>
        <v>0</v>
      </c>
      <c r="D12" s="715">
        <f t="shared" si="0"/>
        <v>0</v>
      </c>
      <c r="E12" s="715">
        <f t="shared" si="0"/>
        <v>0</v>
      </c>
      <c r="F12" s="719"/>
      <c r="G12" s="714"/>
      <c r="H12" s="715"/>
      <c r="I12" s="715"/>
      <c r="J12" s="719"/>
      <c r="K12" s="714">
        <f>+'3. Gesz költségvetés'!G11</f>
        <v>0</v>
      </c>
      <c r="L12" s="715">
        <f>+'3. Gesz költségvetés'!H11</f>
        <v>0</v>
      </c>
      <c r="M12" s="715">
        <f>+'3. Gesz költségvetés'!I11</f>
        <v>0</v>
      </c>
      <c r="N12" s="719"/>
    </row>
    <row r="13" spans="1:15" ht="23.25" x14ac:dyDescent="0.3">
      <c r="A13" s="762" t="s">
        <v>90</v>
      </c>
      <c r="B13" s="763" t="s">
        <v>89</v>
      </c>
      <c r="C13" s="714">
        <f t="shared" si="1"/>
        <v>0</v>
      </c>
      <c r="D13" s="715">
        <f t="shared" si="0"/>
        <v>0</v>
      </c>
      <c r="E13" s="715">
        <f t="shared" si="0"/>
        <v>0</v>
      </c>
      <c r="F13" s="719"/>
      <c r="G13" s="714"/>
      <c r="H13" s="715"/>
      <c r="I13" s="715"/>
      <c r="J13" s="719"/>
      <c r="K13" s="714"/>
      <c r="L13" s="715"/>
      <c r="M13" s="715"/>
      <c r="N13" s="719"/>
    </row>
    <row r="14" spans="1:15" s="22" customFormat="1" ht="23.25" x14ac:dyDescent="0.35">
      <c r="A14" s="759" t="s">
        <v>65</v>
      </c>
      <c r="B14" s="760" t="s">
        <v>66</v>
      </c>
      <c r="C14" s="707">
        <f t="shared" si="1"/>
        <v>0</v>
      </c>
      <c r="D14" s="708">
        <f t="shared" si="0"/>
        <v>0</v>
      </c>
      <c r="E14" s="708">
        <f t="shared" si="0"/>
        <v>0</v>
      </c>
      <c r="F14" s="709"/>
      <c r="G14" s="707"/>
      <c r="H14" s="708"/>
      <c r="I14" s="708"/>
      <c r="J14" s="709"/>
      <c r="K14" s="707"/>
      <c r="L14" s="708"/>
      <c r="M14" s="708"/>
      <c r="N14" s="709"/>
    </row>
    <row r="15" spans="1:15" s="22" customFormat="1" ht="23.25" x14ac:dyDescent="0.35">
      <c r="A15" s="759" t="s">
        <v>235</v>
      </c>
      <c r="B15" s="760" t="s">
        <v>95</v>
      </c>
      <c r="C15" s="707">
        <f t="shared" si="1"/>
        <v>0</v>
      </c>
      <c r="D15" s="708">
        <f t="shared" si="0"/>
        <v>0</v>
      </c>
      <c r="E15" s="708">
        <f t="shared" si="0"/>
        <v>0</v>
      </c>
      <c r="F15" s="709"/>
      <c r="G15" s="707"/>
      <c r="H15" s="708"/>
      <c r="I15" s="708"/>
      <c r="J15" s="709"/>
      <c r="K15" s="707"/>
      <c r="L15" s="708"/>
      <c r="M15" s="708"/>
      <c r="N15" s="709"/>
    </row>
    <row r="16" spans="1:15" s="22" customFormat="1" ht="22.5" x14ac:dyDescent="0.3">
      <c r="A16" s="761" t="s">
        <v>237</v>
      </c>
      <c r="B16" s="626" t="s">
        <v>236</v>
      </c>
      <c r="C16" s="714">
        <f t="shared" si="1"/>
        <v>0</v>
      </c>
      <c r="D16" s="715">
        <f t="shared" si="0"/>
        <v>0</v>
      </c>
      <c r="E16" s="715">
        <f t="shared" si="0"/>
        <v>0</v>
      </c>
      <c r="F16" s="719"/>
      <c r="G16" s="714"/>
      <c r="H16" s="715"/>
      <c r="I16" s="715"/>
      <c r="J16" s="719"/>
      <c r="K16" s="714"/>
      <c r="L16" s="715"/>
      <c r="M16" s="715"/>
      <c r="N16" s="719"/>
    </row>
    <row r="17" spans="1:14" s="22" customFormat="1" ht="23.25" x14ac:dyDescent="0.35">
      <c r="A17" s="759" t="s">
        <v>239</v>
      </c>
      <c r="B17" s="760" t="s">
        <v>238</v>
      </c>
      <c r="C17" s="707">
        <f t="shared" si="1"/>
        <v>0</v>
      </c>
      <c r="D17" s="708">
        <f t="shared" si="0"/>
        <v>0</v>
      </c>
      <c r="E17" s="708">
        <f t="shared" si="0"/>
        <v>0</v>
      </c>
      <c r="F17" s="709"/>
      <c r="G17" s="707"/>
      <c r="H17" s="708"/>
      <c r="I17" s="708"/>
      <c r="J17" s="709"/>
      <c r="K17" s="707"/>
      <c r="L17" s="708"/>
      <c r="M17" s="708"/>
      <c r="N17" s="709"/>
    </row>
    <row r="18" spans="1:14" s="22" customFormat="1" ht="23.25" x14ac:dyDescent="0.35">
      <c r="A18" s="759" t="s">
        <v>241</v>
      </c>
      <c r="B18" s="760" t="s">
        <v>72</v>
      </c>
      <c r="C18" s="707">
        <f t="shared" si="1"/>
        <v>0</v>
      </c>
      <c r="D18" s="708">
        <f>+L18-H18</f>
        <v>0</v>
      </c>
      <c r="E18" s="708">
        <f t="shared" si="0"/>
        <v>0</v>
      </c>
      <c r="F18" s="711"/>
      <c r="G18" s="707">
        <v>400000</v>
      </c>
      <c r="H18" s="708">
        <v>543200</v>
      </c>
      <c r="I18" s="708">
        <v>895200</v>
      </c>
      <c r="J18" s="711">
        <f>I18/H18%</f>
        <v>164.80117820324006</v>
      </c>
      <c r="K18" s="707">
        <f>+'3. Gesz költségvetés'!G21</f>
        <v>400000</v>
      </c>
      <c r="L18" s="708">
        <f>+'3. Gesz költségvetés'!H21</f>
        <v>543200</v>
      </c>
      <c r="M18" s="708">
        <f>+'3. Gesz költségvetés'!I21</f>
        <v>895200</v>
      </c>
      <c r="N18" s="711">
        <f>M18/L18%</f>
        <v>164.80117820324006</v>
      </c>
    </row>
    <row r="19" spans="1:14" s="22" customFormat="1" ht="23.25" x14ac:dyDescent="0.35">
      <c r="A19" s="759" t="s">
        <v>243</v>
      </c>
      <c r="B19" s="760" t="s">
        <v>67</v>
      </c>
      <c r="C19" s="707">
        <f t="shared" si="1"/>
        <v>0</v>
      </c>
      <c r="D19" s="708">
        <f t="shared" si="0"/>
        <v>0</v>
      </c>
      <c r="E19" s="708">
        <f t="shared" si="0"/>
        <v>0</v>
      </c>
      <c r="F19" s="709"/>
      <c r="G19" s="707"/>
      <c r="H19" s="708"/>
      <c r="I19" s="708"/>
      <c r="J19" s="709"/>
      <c r="K19" s="707"/>
      <c r="L19" s="708"/>
      <c r="M19" s="708"/>
      <c r="N19" s="709"/>
    </row>
    <row r="20" spans="1:14" s="22" customFormat="1" ht="23.25" x14ac:dyDescent="0.35">
      <c r="A20" s="759" t="s">
        <v>245</v>
      </c>
      <c r="B20" s="760" t="s">
        <v>244</v>
      </c>
      <c r="C20" s="707">
        <f t="shared" si="1"/>
        <v>0</v>
      </c>
      <c r="D20" s="708">
        <f t="shared" si="0"/>
        <v>0</v>
      </c>
      <c r="E20" s="708">
        <f t="shared" si="0"/>
        <v>0</v>
      </c>
      <c r="F20" s="709"/>
      <c r="G20" s="707"/>
      <c r="H20" s="708"/>
      <c r="I20" s="708"/>
      <c r="J20" s="709"/>
      <c r="K20" s="707"/>
      <c r="L20" s="708"/>
      <c r="M20" s="708"/>
      <c r="N20" s="709"/>
    </row>
    <row r="21" spans="1:14" s="22" customFormat="1" ht="23.25" x14ac:dyDescent="0.35">
      <c r="A21" s="759" t="s">
        <v>247</v>
      </c>
      <c r="B21" s="760" t="s">
        <v>246</v>
      </c>
      <c r="C21" s="707">
        <f t="shared" si="1"/>
        <v>0</v>
      </c>
      <c r="D21" s="708">
        <f t="shared" si="0"/>
        <v>0</v>
      </c>
      <c r="E21" s="708">
        <f t="shared" si="0"/>
        <v>0</v>
      </c>
      <c r="F21" s="711"/>
      <c r="G21" s="707"/>
      <c r="H21" s="708"/>
      <c r="I21" s="708"/>
      <c r="J21" s="709"/>
      <c r="K21" s="707"/>
      <c r="L21" s="708"/>
      <c r="M21" s="708"/>
      <c r="N21" s="711"/>
    </row>
    <row r="22" spans="1:14" s="22" customFormat="1" ht="23.25" x14ac:dyDescent="0.35">
      <c r="A22" s="759" t="s">
        <v>41</v>
      </c>
      <c r="B22" s="760" t="s">
        <v>1179</v>
      </c>
      <c r="C22" s="707">
        <f t="shared" si="1"/>
        <v>0</v>
      </c>
      <c r="D22" s="708">
        <f t="shared" si="0"/>
        <v>0</v>
      </c>
      <c r="E22" s="708">
        <f t="shared" si="0"/>
        <v>0</v>
      </c>
      <c r="F22" s="711"/>
      <c r="G22" s="707"/>
      <c r="H22" s="708"/>
      <c r="I22" s="708"/>
      <c r="J22" s="709"/>
      <c r="K22" s="707"/>
      <c r="L22" s="708"/>
      <c r="M22" s="708"/>
      <c r="N22" s="711"/>
    </row>
    <row r="23" spans="1:14" s="22" customFormat="1" ht="23.25" x14ac:dyDescent="0.35">
      <c r="A23" s="759" t="s">
        <v>249</v>
      </c>
      <c r="B23" s="760" t="s">
        <v>248</v>
      </c>
      <c r="C23" s="707">
        <f t="shared" si="1"/>
        <v>0</v>
      </c>
      <c r="D23" s="708">
        <f t="shared" si="0"/>
        <v>0</v>
      </c>
      <c r="E23" s="708">
        <f t="shared" si="0"/>
        <v>0</v>
      </c>
      <c r="F23" s="711"/>
      <c r="G23" s="707"/>
      <c r="H23" s="708"/>
      <c r="I23" s="708"/>
      <c r="J23" s="709"/>
      <c r="K23" s="707"/>
      <c r="L23" s="708"/>
      <c r="M23" s="708"/>
      <c r="N23" s="711"/>
    </row>
    <row r="24" spans="1:14" s="22" customFormat="1" ht="23.25" x14ac:dyDescent="0.35">
      <c r="A24" s="759" t="s">
        <v>251</v>
      </c>
      <c r="B24" s="760" t="s">
        <v>250</v>
      </c>
      <c r="C24" s="707">
        <f t="shared" si="1"/>
        <v>0</v>
      </c>
      <c r="D24" s="708">
        <f t="shared" si="0"/>
        <v>37654</v>
      </c>
      <c r="E24" s="708">
        <f t="shared" si="0"/>
        <v>37654</v>
      </c>
      <c r="F24" s="711">
        <f>E24/D24%</f>
        <v>100</v>
      </c>
      <c r="G24" s="707"/>
      <c r="H24" s="708"/>
      <c r="I24" s="708"/>
      <c r="J24" s="709"/>
      <c r="K24" s="707">
        <f>+'3. Gesz költségvetés'!G26</f>
        <v>0</v>
      </c>
      <c r="L24" s="708">
        <f>+'3. Gesz költségvetés'!H26</f>
        <v>37654</v>
      </c>
      <c r="M24" s="708">
        <f>+'3. Gesz költségvetés'!I26</f>
        <v>37654</v>
      </c>
      <c r="N24" s="711">
        <f>M24/L24%</f>
        <v>100</v>
      </c>
    </row>
    <row r="25" spans="1:14" s="22" customFormat="1" ht="23.25" x14ac:dyDescent="0.35">
      <c r="A25" s="759" t="s">
        <v>585</v>
      </c>
      <c r="B25" s="760" t="s">
        <v>603</v>
      </c>
      <c r="C25" s="707">
        <f>+K25-G25</f>
        <v>0</v>
      </c>
      <c r="D25" s="708">
        <f>+L25-H25</f>
        <v>0</v>
      </c>
      <c r="E25" s="708">
        <f>+M25-I25</f>
        <v>0</v>
      </c>
      <c r="F25" s="711"/>
      <c r="G25" s="707"/>
      <c r="H25" s="708"/>
      <c r="I25" s="708"/>
      <c r="J25" s="709"/>
      <c r="K25" s="707"/>
      <c r="L25" s="708"/>
      <c r="M25" s="708"/>
      <c r="N25" s="711"/>
    </row>
    <row r="26" spans="1:14" s="22" customFormat="1" ht="23.25" x14ac:dyDescent="0.35">
      <c r="A26" s="759" t="s">
        <v>571</v>
      </c>
      <c r="B26" s="760" t="s">
        <v>513</v>
      </c>
      <c r="C26" s="707">
        <f t="shared" si="1"/>
        <v>0</v>
      </c>
      <c r="D26" s="708">
        <f t="shared" si="0"/>
        <v>0</v>
      </c>
      <c r="E26" s="708">
        <f t="shared" si="0"/>
        <v>0</v>
      </c>
      <c r="F26" s="711"/>
      <c r="G26" s="707"/>
      <c r="H26" s="708"/>
      <c r="I26" s="708"/>
      <c r="J26" s="709"/>
      <c r="K26" s="707"/>
      <c r="L26" s="708"/>
      <c r="M26" s="708"/>
      <c r="N26" s="711"/>
    </row>
    <row r="27" spans="1:14" s="22" customFormat="1" ht="22.5" x14ac:dyDescent="0.3">
      <c r="A27" s="761" t="s">
        <v>253</v>
      </c>
      <c r="B27" s="635" t="s">
        <v>252</v>
      </c>
      <c r="C27" s="714">
        <f t="shared" si="1"/>
        <v>0</v>
      </c>
      <c r="D27" s="715">
        <f t="shared" si="0"/>
        <v>37654</v>
      </c>
      <c r="E27" s="715">
        <f t="shared" si="0"/>
        <v>37654</v>
      </c>
      <c r="F27" s="716">
        <f>E27/D27%</f>
        <v>100</v>
      </c>
      <c r="G27" s="714">
        <f>SUM(G17:G24)</f>
        <v>400000</v>
      </c>
      <c r="H27" s="715">
        <f>SUM(H17:H24)</f>
        <v>543200</v>
      </c>
      <c r="I27" s="715">
        <f>SUM(I17:I24)</f>
        <v>895200</v>
      </c>
      <c r="J27" s="716">
        <f>I27/H27%</f>
        <v>164.80117820324006</v>
      </c>
      <c r="K27" s="714">
        <f>SUM(K17:K26)</f>
        <v>400000</v>
      </c>
      <c r="L27" s="715">
        <f>SUM(L17:L26)</f>
        <v>580854</v>
      </c>
      <c r="M27" s="715">
        <f>SUM(M17:M26)</f>
        <v>932854</v>
      </c>
      <c r="N27" s="716">
        <f>M27/L27%</f>
        <v>160.60042626890751</v>
      </c>
    </row>
    <row r="28" spans="1:14" s="22" customFormat="1" ht="22.5" x14ac:dyDescent="0.3">
      <c r="A28" s="761" t="s">
        <v>259</v>
      </c>
      <c r="B28" s="626" t="s">
        <v>258</v>
      </c>
      <c r="C28" s="714">
        <f t="shared" si="1"/>
        <v>0</v>
      </c>
      <c r="D28" s="715">
        <f t="shared" si="0"/>
        <v>0</v>
      </c>
      <c r="E28" s="715">
        <f t="shared" si="0"/>
        <v>0</v>
      </c>
      <c r="F28" s="719"/>
      <c r="G28" s="714"/>
      <c r="H28" s="715"/>
      <c r="I28" s="715"/>
      <c r="J28" s="719"/>
      <c r="K28" s="714"/>
      <c r="L28" s="715"/>
      <c r="M28" s="715"/>
      <c r="N28" s="719"/>
    </row>
    <row r="29" spans="1:14" s="22" customFormat="1" ht="22.5" x14ac:dyDescent="0.3">
      <c r="A29" s="761" t="s">
        <v>262</v>
      </c>
      <c r="B29" s="626" t="s">
        <v>261</v>
      </c>
      <c r="C29" s="714">
        <f t="shared" si="1"/>
        <v>0</v>
      </c>
      <c r="D29" s="715">
        <f t="shared" si="1"/>
        <v>0</v>
      </c>
      <c r="E29" s="715">
        <f t="shared" si="1"/>
        <v>0</v>
      </c>
      <c r="F29" s="719"/>
      <c r="G29" s="714"/>
      <c r="H29" s="715"/>
      <c r="I29" s="715"/>
      <c r="J29" s="719"/>
      <c r="K29" s="714">
        <f>+'3. Gesz költségvetés'!G30</f>
        <v>0</v>
      </c>
      <c r="L29" s="715">
        <f>+'3. Gesz költségvetés'!H30</f>
        <v>0</v>
      </c>
      <c r="M29" s="715">
        <f>+'3. Gesz költségvetés'!I30</f>
        <v>0</v>
      </c>
      <c r="N29" s="719"/>
    </row>
    <row r="30" spans="1:14" s="22" customFormat="1" ht="46.5" x14ac:dyDescent="0.35">
      <c r="A30" s="759" t="s">
        <v>264</v>
      </c>
      <c r="B30" s="760" t="s">
        <v>263</v>
      </c>
      <c r="C30" s="707">
        <f t="shared" si="1"/>
        <v>0</v>
      </c>
      <c r="D30" s="708">
        <f t="shared" si="1"/>
        <v>0</v>
      </c>
      <c r="E30" s="708">
        <f t="shared" si="1"/>
        <v>0</v>
      </c>
      <c r="F30" s="709"/>
      <c r="G30" s="707"/>
      <c r="H30" s="708"/>
      <c r="I30" s="708"/>
      <c r="J30" s="709"/>
      <c r="K30" s="707"/>
      <c r="L30" s="708"/>
      <c r="M30" s="708"/>
      <c r="N30" s="709"/>
    </row>
    <row r="31" spans="1:14" s="22" customFormat="1" ht="23.25" x14ac:dyDescent="0.35">
      <c r="A31" s="759" t="s">
        <v>266</v>
      </c>
      <c r="B31" s="634" t="s">
        <v>265</v>
      </c>
      <c r="C31" s="707">
        <f t="shared" si="1"/>
        <v>0</v>
      </c>
      <c r="D31" s="708">
        <f t="shared" si="1"/>
        <v>0</v>
      </c>
      <c r="E31" s="708">
        <f t="shared" si="1"/>
        <v>0</v>
      </c>
      <c r="F31" s="709"/>
      <c r="G31" s="707"/>
      <c r="H31" s="708"/>
      <c r="I31" s="708"/>
      <c r="J31" s="709"/>
      <c r="K31" s="707"/>
      <c r="L31" s="708"/>
      <c r="M31" s="708"/>
      <c r="N31" s="709"/>
    </row>
    <row r="32" spans="1:14" s="22" customFormat="1" ht="22.5" x14ac:dyDescent="0.3">
      <c r="A32" s="761" t="s">
        <v>268</v>
      </c>
      <c r="B32" s="626" t="s">
        <v>267</v>
      </c>
      <c r="C32" s="714">
        <f t="shared" si="1"/>
        <v>0</v>
      </c>
      <c r="D32" s="715">
        <f t="shared" si="1"/>
        <v>0</v>
      </c>
      <c r="E32" s="715">
        <f t="shared" si="1"/>
        <v>0</v>
      </c>
      <c r="F32" s="719"/>
      <c r="G32" s="714"/>
      <c r="H32" s="715"/>
      <c r="I32" s="715"/>
      <c r="J32" s="719"/>
      <c r="K32" s="714">
        <v>0</v>
      </c>
      <c r="L32" s="715">
        <v>0</v>
      </c>
      <c r="M32" s="715">
        <v>0</v>
      </c>
      <c r="N32" s="719"/>
    </row>
    <row r="33" spans="1:14" s="22" customFormat="1" ht="22.5" x14ac:dyDescent="0.3">
      <c r="A33" s="40"/>
      <c r="B33" s="639" t="s">
        <v>55</v>
      </c>
      <c r="C33" s="722">
        <f t="shared" si="1"/>
        <v>0</v>
      </c>
      <c r="D33" s="723">
        <f t="shared" si="1"/>
        <v>37654</v>
      </c>
      <c r="E33" s="723">
        <f t="shared" si="1"/>
        <v>37654</v>
      </c>
      <c r="F33" s="724">
        <f>E33/D33%</f>
        <v>100</v>
      </c>
      <c r="G33" s="722">
        <f>G11+G12+G16+G27+G29</f>
        <v>400000</v>
      </c>
      <c r="H33" s="723">
        <f>H11+H12+H16+H27+H29</f>
        <v>543200</v>
      </c>
      <c r="I33" s="723">
        <f>I11+I12+I16+I27+I29</f>
        <v>895200</v>
      </c>
      <c r="J33" s="724">
        <f>I33/H33%</f>
        <v>164.80117820324006</v>
      </c>
      <c r="K33" s="722">
        <f>K11+K12+K16+K27+K29</f>
        <v>400000</v>
      </c>
      <c r="L33" s="723">
        <f>L11+L12+L16+L27+L29</f>
        <v>580854</v>
      </c>
      <c r="M33" s="723">
        <f>M11+M12+M16+M27+M29</f>
        <v>932854</v>
      </c>
      <c r="N33" s="724">
        <f>M33/L33%</f>
        <v>160.60042626890751</v>
      </c>
    </row>
    <row r="34" spans="1:14" ht="22.5" x14ac:dyDescent="0.3">
      <c r="A34" s="40"/>
      <c r="B34" s="639" t="s">
        <v>56</v>
      </c>
      <c r="C34" s="722">
        <f t="shared" si="1"/>
        <v>0</v>
      </c>
      <c r="D34" s="723">
        <f t="shared" si="1"/>
        <v>0</v>
      </c>
      <c r="E34" s="723">
        <f t="shared" si="1"/>
        <v>0</v>
      </c>
      <c r="F34" s="764"/>
      <c r="G34" s="722">
        <f>G28+G32</f>
        <v>0</v>
      </c>
      <c r="H34" s="723">
        <f>H28+H32</f>
        <v>0</v>
      </c>
      <c r="I34" s="723">
        <f>I28+I32</f>
        <v>0</v>
      </c>
      <c r="J34" s="764"/>
      <c r="K34" s="722">
        <f>K28+K32</f>
        <v>0</v>
      </c>
      <c r="L34" s="723">
        <f>L28+L32</f>
        <v>0</v>
      </c>
      <c r="M34" s="723">
        <f>M28+M32</f>
        <v>0</v>
      </c>
      <c r="N34" s="764"/>
    </row>
    <row r="35" spans="1:14" ht="22.5" x14ac:dyDescent="0.3">
      <c r="A35" s="38" t="s">
        <v>270</v>
      </c>
      <c r="B35" s="646" t="s">
        <v>269</v>
      </c>
      <c r="C35" s="725">
        <f t="shared" si="1"/>
        <v>0</v>
      </c>
      <c r="D35" s="726">
        <f t="shared" si="1"/>
        <v>37654</v>
      </c>
      <c r="E35" s="726">
        <f t="shared" si="1"/>
        <v>37654</v>
      </c>
      <c r="F35" s="727">
        <f>E35/D35%</f>
        <v>100</v>
      </c>
      <c r="G35" s="725">
        <f>SUM(G33:G34)</f>
        <v>400000</v>
      </c>
      <c r="H35" s="726">
        <f>SUM(H33:H34)</f>
        <v>543200</v>
      </c>
      <c r="I35" s="726">
        <f>SUM(I33:I34)</f>
        <v>895200</v>
      </c>
      <c r="J35" s="727">
        <f>I35/H35%</f>
        <v>164.80117820324006</v>
      </c>
      <c r="K35" s="725">
        <f>SUM(K33:K34)</f>
        <v>400000</v>
      </c>
      <c r="L35" s="726">
        <f>SUM(L33:L34)</f>
        <v>580854</v>
      </c>
      <c r="M35" s="726">
        <f>SUM(M33:M34)</f>
        <v>932854</v>
      </c>
      <c r="N35" s="727">
        <f>M35/L35%</f>
        <v>160.60042626890751</v>
      </c>
    </row>
    <row r="36" spans="1:14" ht="23.25" x14ac:dyDescent="0.35">
      <c r="A36" s="41"/>
      <c r="B36" s="765" t="s">
        <v>271</v>
      </c>
      <c r="C36" s="730">
        <f t="shared" si="1"/>
        <v>-507704521</v>
      </c>
      <c r="D36" s="731">
        <f t="shared" si="1"/>
        <v>-507343470</v>
      </c>
      <c r="E36" s="731">
        <f t="shared" si="1"/>
        <v>-455559290</v>
      </c>
      <c r="F36" s="732"/>
      <c r="G36" s="730">
        <f t="shared" ref="G36:I37" si="2">G33-G64</f>
        <v>0</v>
      </c>
      <c r="H36" s="731">
        <f t="shared" si="2"/>
        <v>0</v>
      </c>
      <c r="I36" s="731">
        <f t="shared" si="2"/>
        <v>0</v>
      </c>
      <c r="J36" s="732"/>
      <c r="K36" s="730">
        <f t="shared" ref="K36:M37" si="3">K33-K64</f>
        <v>-507704521</v>
      </c>
      <c r="L36" s="731">
        <f t="shared" si="3"/>
        <v>-507343470</v>
      </c>
      <c r="M36" s="731">
        <f t="shared" si="3"/>
        <v>-455559290</v>
      </c>
      <c r="N36" s="732"/>
    </row>
    <row r="37" spans="1:14" ht="23.25" x14ac:dyDescent="0.35">
      <c r="A37" s="41"/>
      <c r="B37" s="765" t="s">
        <v>272</v>
      </c>
      <c r="C37" s="730">
        <f t="shared" si="1"/>
        <v>-1524000</v>
      </c>
      <c r="D37" s="731">
        <f t="shared" si="1"/>
        <v>-1524000</v>
      </c>
      <c r="E37" s="731">
        <f t="shared" si="1"/>
        <v>-1351051</v>
      </c>
      <c r="F37" s="732"/>
      <c r="G37" s="730">
        <f t="shared" si="2"/>
        <v>0</v>
      </c>
      <c r="H37" s="731">
        <f t="shared" si="2"/>
        <v>0</v>
      </c>
      <c r="I37" s="731">
        <f t="shared" si="2"/>
        <v>0</v>
      </c>
      <c r="J37" s="732"/>
      <c r="K37" s="730">
        <f t="shared" si="3"/>
        <v>-1524000</v>
      </c>
      <c r="L37" s="731">
        <f t="shared" si="3"/>
        <v>-1524000</v>
      </c>
      <c r="M37" s="731">
        <f t="shared" si="3"/>
        <v>-1351051</v>
      </c>
      <c r="N37" s="732"/>
    </row>
    <row r="38" spans="1:14" ht="23.25" x14ac:dyDescent="0.35">
      <c r="A38" s="766" t="s">
        <v>276</v>
      </c>
      <c r="B38" s="634" t="s">
        <v>275</v>
      </c>
      <c r="C38" s="707">
        <f t="shared" si="1"/>
        <v>0</v>
      </c>
      <c r="D38" s="708">
        <f t="shared" si="1"/>
        <v>0</v>
      </c>
      <c r="E38" s="708">
        <f t="shared" si="1"/>
        <v>0</v>
      </c>
      <c r="F38" s="709"/>
      <c r="G38" s="707"/>
      <c r="H38" s="708"/>
      <c r="I38" s="708"/>
      <c r="J38" s="709"/>
      <c r="K38" s="707"/>
      <c r="L38" s="708"/>
      <c r="M38" s="708"/>
      <c r="N38" s="709"/>
    </row>
    <row r="39" spans="1:14" ht="23.25" x14ac:dyDescent="0.2">
      <c r="A39" s="766" t="s">
        <v>278</v>
      </c>
      <c r="B39" s="760" t="s">
        <v>277</v>
      </c>
      <c r="C39" s="619">
        <f t="shared" si="1"/>
        <v>0</v>
      </c>
      <c r="D39" s="620">
        <f t="shared" si="1"/>
        <v>1971929</v>
      </c>
      <c r="E39" s="620">
        <f t="shared" si="1"/>
        <v>1971929</v>
      </c>
      <c r="F39" s="621">
        <f>E39/D39%</f>
        <v>100</v>
      </c>
      <c r="G39" s="619"/>
      <c r="H39" s="620"/>
      <c r="I39" s="620"/>
      <c r="J39" s="802"/>
      <c r="K39" s="619">
        <f>+'3. Gesz költségvetés'!G35</f>
        <v>0</v>
      </c>
      <c r="L39" s="620">
        <f>+'3. Gesz költségvetés'!H35</f>
        <v>1971929</v>
      </c>
      <c r="M39" s="620">
        <f>+'3. Gesz költségvetés'!I35</f>
        <v>1971929</v>
      </c>
      <c r="N39" s="621">
        <f>M39/L39%</f>
        <v>100</v>
      </c>
    </row>
    <row r="40" spans="1:14" ht="23.25" x14ac:dyDescent="0.2">
      <c r="A40" s="766" t="s">
        <v>278</v>
      </c>
      <c r="B40" s="760" t="s">
        <v>279</v>
      </c>
      <c r="C40" s="619">
        <f t="shared" si="1"/>
        <v>0</v>
      </c>
      <c r="D40" s="620">
        <f t="shared" si="1"/>
        <v>0</v>
      </c>
      <c r="E40" s="620">
        <f t="shared" si="1"/>
        <v>0</v>
      </c>
      <c r="F40" s="802"/>
      <c r="G40" s="619"/>
      <c r="H40" s="620"/>
      <c r="I40" s="620"/>
      <c r="J40" s="802"/>
      <c r="K40" s="619"/>
      <c r="L40" s="620"/>
      <c r="M40" s="620"/>
      <c r="N40" s="802"/>
    </row>
    <row r="41" spans="1:14" s="22" customFormat="1" ht="23.25" x14ac:dyDescent="0.35">
      <c r="A41" s="766" t="s">
        <v>281</v>
      </c>
      <c r="B41" s="760" t="s">
        <v>280</v>
      </c>
      <c r="C41" s="707">
        <f t="shared" si="1"/>
        <v>0</v>
      </c>
      <c r="D41" s="708">
        <f t="shared" si="1"/>
        <v>1971929</v>
      </c>
      <c r="E41" s="708">
        <f t="shared" si="1"/>
        <v>1971929</v>
      </c>
      <c r="F41" s="711">
        <f>E41/D41%</f>
        <v>100</v>
      </c>
      <c r="G41" s="707"/>
      <c r="H41" s="708"/>
      <c r="I41" s="708"/>
      <c r="J41" s="709"/>
      <c r="K41" s="707">
        <f>SUM(K39:K40)</f>
        <v>0</v>
      </c>
      <c r="L41" s="708">
        <f>SUM(L39:L40)</f>
        <v>1971929</v>
      </c>
      <c r="M41" s="708">
        <f>SUM(M39:M40)</f>
        <v>1971929</v>
      </c>
      <c r="N41" s="711">
        <f>M41/L41%</f>
        <v>100</v>
      </c>
    </row>
    <row r="42" spans="1:14" ht="23.25" x14ac:dyDescent="0.35">
      <c r="A42" s="796" t="s">
        <v>283</v>
      </c>
      <c r="B42" s="760" t="s">
        <v>282</v>
      </c>
      <c r="C42" s="707">
        <f t="shared" si="1"/>
        <v>509228521</v>
      </c>
      <c r="D42" s="708">
        <f t="shared" si="1"/>
        <v>506895541</v>
      </c>
      <c r="E42" s="708">
        <f t="shared" si="1"/>
        <v>458288116</v>
      </c>
      <c r="F42" s="711">
        <f>E42/D42%</f>
        <v>90.410760981620072</v>
      </c>
      <c r="G42" s="707"/>
      <c r="H42" s="708"/>
      <c r="I42" s="708"/>
      <c r="J42" s="709"/>
      <c r="K42" s="707">
        <f>+'3. Gesz költségvetés'!G38</f>
        <v>509228521</v>
      </c>
      <c r="L42" s="708">
        <f>+'3. Gesz költségvetés'!H38</f>
        <v>506895541</v>
      </c>
      <c r="M42" s="708">
        <f>+'3. Gesz költségvetés'!I38</f>
        <v>458288116</v>
      </c>
      <c r="N42" s="711">
        <f>M42/L42%</f>
        <v>90.410760981620072</v>
      </c>
    </row>
    <row r="43" spans="1:14" ht="22.5" x14ac:dyDescent="0.3">
      <c r="A43" s="42" t="s">
        <v>291</v>
      </c>
      <c r="B43" s="662" t="s">
        <v>290</v>
      </c>
      <c r="C43" s="725">
        <f t="shared" si="1"/>
        <v>509228521</v>
      </c>
      <c r="D43" s="726">
        <f t="shared" si="1"/>
        <v>508867470</v>
      </c>
      <c r="E43" s="726">
        <f t="shared" si="1"/>
        <v>460260045</v>
      </c>
      <c r="F43" s="727">
        <f>E43/D43%</f>
        <v>90.447920555817802</v>
      </c>
      <c r="G43" s="725">
        <f>SUM(G38:G42)</f>
        <v>0</v>
      </c>
      <c r="H43" s="726">
        <f>SUM(H38:H42)</f>
        <v>0</v>
      </c>
      <c r="I43" s="726">
        <f>SUM(I38:I42)</f>
        <v>0</v>
      </c>
      <c r="J43" s="768"/>
      <c r="K43" s="725">
        <f>+K41+K42</f>
        <v>509228521</v>
      </c>
      <c r="L43" s="726">
        <f>+L41+L42</f>
        <v>508867470</v>
      </c>
      <c r="M43" s="726">
        <f>+M41+M42</f>
        <v>460260045</v>
      </c>
      <c r="N43" s="727">
        <f>M43/L43%</f>
        <v>90.447920555817802</v>
      </c>
    </row>
    <row r="44" spans="1:14" ht="23.25" thickBot="1" x14ac:dyDescent="0.35">
      <c r="A44" s="44"/>
      <c r="B44" s="754" t="s">
        <v>211</v>
      </c>
      <c r="C44" s="736">
        <f t="shared" si="1"/>
        <v>509228521</v>
      </c>
      <c r="D44" s="737">
        <f t="shared" si="1"/>
        <v>508905124</v>
      </c>
      <c r="E44" s="737">
        <f t="shared" si="1"/>
        <v>460297699</v>
      </c>
      <c r="F44" s="738">
        <f>E44/D44%</f>
        <v>90.448627316238216</v>
      </c>
      <c r="G44" s="736">
        <f>G35+G42</f>
        <v>400000</v>
      </c>
      <c r="H44" s="737">
        <f>H35+H42</f>
        <v>543200</v>
      </c>
      <c r="I44" s="737">
        <f>I35+I42</f>
        <v>895200</v>
      </c>
      <c r="J44" s="738">
        <f>I44/H44%</f>
        <v>164.80117820324006</v>
      </c>
      <c r="K44" s="736">
        <f>+K33+K34+K43</f>
        <v>509628521</v>
      </c>
      <c r="L44" s="737">
        <f>+L33+L34+L43</f>
        <v>509448324</v>
      </c>
      <c r="M44" s="737">
        <f>+M33+M34+M43</f>
        <v>461192899</v>
      </c>
      <c r="N44" s="738">
        <f>M44/L44%</f>
        <v>90.527905829365338</v>
      </c>
    </row>
    <row r="45" spans="1:14" ht="17.25" thickBot="1" x14ac:dyDescent="0.3">
      <c r="A45" s="769"/>
      <c r="B45" s="769"/>
      <c r="C45" s="769"/>
      <c r="D45" s="769"/>
      <c r="E45" s="769"/>
      <c r="F45" s="769"/>
      <c r="G45" s="769"/>
      <c r="H45" s="769"/>
      <c r="I45" s="769"/>
      <c r="J45" s="769"/>
      <c r="K45" s="769"/>
      <c r="L45" s="770"/>
      <c r="M45" s="770"/>
      <c r="N45" s="770"/>
    </row>
    <row r="46" spans="1:14" s="225" customFormat="1" ht="23.25" x14ac:dyDescent="0.35">
      <c r="A46" s="2006" t="s">
        <v>216</v>
      </c>
      <c r="B46" s="2023" t="s">
        <v>467</v>
      </c>
      <c r="C46" s="2003" t="s">
        <v>1299</v>
      </c>
      <c r="D46" s="2004"/>
      <c r="E46" s="2004"/>
      <c r="F46" s="2005"/>
      <c r="G46" s="2025" t="s">
        <v>1300</v>
      </c>
      <c r="H46" s="2004"/>
      <c r="I46" s="2004"/>
      <c r="J46" s="2026"/>
      <c r="K46" s="2003" t="s">
        <v>292</v>
      </c>
      <c r="L46" s="2004"/>
      <c r="M46" s="2004"/>
      <c r="N46" s="2005"/>
    </row>
    <row r="47" spans="1:14" s="225" customFormat="1" ht="101.25" x14ac:dyDescent="0.3">
      <c r="A47" s="2007"/>
      <c r="B47" s="2024" t="s">
        <v>465</v>
      </c>
      <c r="C47" s="615" t="s">
        <v>896</v>
      </c>
      <c r="D47" s="616" t="s">
        <v>1149</v>
      </c>
      <c r="E47" s="616" t="s">
        <v>1150</v>
      </c>
      <c r="F47" s="617" t="s">
        <v>592</v>
      </c>
      <c r="G47" s="615" t="s">
        <v>897</v>
      </c>
      <c r="H47" s="616" t="s">
        <v>1151</v>
      </c>
      <c r="I47" s="616" t="s">
        <v>1152</v>
      </c>
      <c r="J47" s="617" t="s">
        <v>592</v>
      </c>
      <c r="K47" s="615" t="s">
        <v>522</v>
      </c>
      <c r="L47" s="616" t="s">
        <v>1153</v>
      </c>
      <c r="M47" s="616" t="s">
        <v>1154</v>
      </c>
      <c r="N47" s="617" t="s">
        <v>592</v>
      </c>
    </row>
    <row r="48" spans="1:14" ht="22.5" x14ac:dyDescent="0.3">
      <c r="A48" s="779" t="s">
        <v>144</v>
      </c>
      <c r="B48" s="803" t="s">
        <v>145</v>
      </c>
      <c r="C48" s="714">
        <f>+K48-G48</f>
        <v>407247836</v>
      </c>
      <c r="D48" s="715">
        <f t="shared" ref="D48:E63" si="4">+L48-H48</f>
        <v>405183251</v>
      </c>
      <c r="E48" s="715">
        <f t="shared" si="4"/>
        <v>370532782</v>
      </c>
      <c r="F48" s="716">
        <f>E48/D48%</f>
        <v>91.448198089510868</v>
      </c>
      <c r="G48" s="714"/>
      <c r="H48" s="715"/>
      <c r="I48" s="715"/>
      <c r="J48" s="716"/>
      <c r="K48" s="780">
        <f>+'3. Gesz költségvetés'!G43</f>
        <v>407247836</v>
      </c>
      <c r="L48" s="715">
        <f>+'3. Gesz költségvetés'!H43</f>
        <v>405183251</v>
      </c>
      <c r="M48" s="715">
        <f>+'3. Gesz költségvetés'!I43</f>
        <v>370532782</v>
      </c>
      <c r="N48" s="716">
        <f>M48/L48%</f>
        <v>91.448198089510868</v>
      </c>
    </row>
    <row r="49" spans="1:14" ht="22.5" x14ac:dyDescent="0.3">
      <c r="A49" s="779" t="s">
        <v>146</v>
      </c>
      <c r="B49" s="626" t="s">
        <v>147</v>
      </c>
      <c r="C49" s="714">
        <f>+K49-G49</f>
        <v>56950805</v>
      </c>
      <c r="D49" s="715">
        <f t="shared" si="4"/>
        <v>56682410</v>
      </c>
      <c r="E49" s="715">
        <f t="shared" si="4"/>
        <v>52136218</v>
      </c>
      <c r="F49" s="716">
        <f>E49/D49%</f>
        <v>91.979536508768774</v>
      </c>
      <c r="G49" s="714"/>
      <c r="H49" s="715"/>
      <c r="I49" s="715"/>
      <c r="J49" s="716"/>
      <c r="K49" s="780">
        <f>+'3. Gesz költségvetés'!G44</f>
        <v>56950805</v>
      </c>
      <c r="L49" s="715">
        <f>+'3. Gesz költségvetés'!H44</f>
        <v>56682410</v>
      </c>
      <c r="M49" s="715">
        <f>+'3. Gesz költségvetés'!I44</f>
        <v>52136218</v>
      </c>
      <c r="N49" s="716">
        <f>M49/L49%</f>
        <v>91.979536508768774</v>
      </c>
    </row>
    <row r="50" spans="1:14" ht="22.5" x14ac:dyDescent="0.3">
      <c r="A50" s="779" t="s">
        <v>148</v>
      </c>
      <c r="B50" s="626" t="s">
        <v>149</v>
      </c>
      <c r="C50" s="714">
        <f>+K50-G50</f>
        <v>43505880</v>
      </c>
      <c r="D50" s="715">
        <f t="shared" si="4"/>
        <v>43543534</v>
      </c>
      <c r="E50" s="715">
        <f t="shared" si="4"/>
        <v>30956015</v>
      </c>
      <c r="F50" s="716">
        <f>E50/D50%</f>
        <v>71.092105202117949</v>
      </c>
      <c r="G50" s="714">
        <v>400000</v>
      </c>
      <c r="H50" s="715">
        <v>543200</v>
      </c>
      <c r="I50" s="715">
        <v>895200</v>
      </c>
      <c r="J50" s="716">
        <f>I50/H50%</f>
        <v>164.80117820324006</v>
      </c>
      <c r="K50" s="780">
        <f>+'3. Gesz költségvetés'!G45</f>
        <v>43905880</v>
      </c>
      <c r="L50" s="715">
        <f>+'3. Gesz költségvetés'!H45</f>
        <v>44086734</v>
      </c>
      <c r="M50" s="715">
        <f>+'3. Gesz költségvetés'!I45</f>
        <v>31851215</v>
      </c>
      <c r="N50" s="716">
        <f>M50/L50%</f>
        <v>72.246710314263694</v>
      </c>
    </row>
    <row r="51" spans="1:14" ht="22.5" x14ac:dyDescent="0.3">
      <c r="A51" s="779" t="s">
        <v>150</v>
      </c>
      <c r="B51" s="635" t="s">
        <v>19</v>
      </c>
      <c r="C51" s="714">
        <f>+K51-G51</f>
        <v>0</v>
      </c>
      <c r="D51" s="715">
        <f t="shared" si="4"/>
        <v>0</v>
      </c>
      <c r="E51" s="715">
        <f t="shared" si="4"/>
        <v>0</v>
      </c>
      <c r="F51" s="719"/>
      <c r="G51" s="714"/>
      <c r="H51" s="715"/>
      <c r="I51" s="715"/>
      <c r="J51" s="719"/>
      <c r="K51" s="780"/>
      <c r="L51" s="715"/>
      <c r="M51" s="715"/>
      <c r="N51" s="719"/>
    </row>
    <row r="52" spans="1:14" ht="23.25" x14ac:dyDescent="0.35">
      <c r="A52" s="771" t="s">
        <v>75</v>
      </c>
      <c r="B52" s="634" t="s">
        <v>76</v>
      </c>
      <c r="C52" s="707"/>
      <c r="D52" s="708"/>
      <c r="E52" s="708"/>
      <c r="F52" s="709"/>
      <c r="G52" s="707"/>
      <c r="H52" s="708"/>
      <c r="I52" s="708"/>
      <c r="J52" s="709"/>
      <c r="K52" s="772"/>
      <c r="L52" s="708"/>
      <c r="M52" s="708"/>
      <c r="N52" s="709"/>
    </row>
    <row r="53" spans="1:14" ht="23.25" x14ac:dyDescent="0.35">
      <c r="A53" s="771" t="s">
        <v>151</v>
      </c>
      <c r="B53" s="775" t="s">
        <v>152</v>
      </c>
      <c r="C53" s="707"/>
      <c r="D53" s="708"/>
      <c r="E53" s="708"/>
      <c r="F53" s="709"/>
      <c r="G53" s="707"/>
      <c r="H53" s="708"/>
      <c r="I53" s="708"/>
      <c r="J53" s="709"/>
      <c r="K53" s="772"/>
      <c r="L53" s="708"/>
      <c r="M53" s="708"/>
      <c r="N53" s="709"/>
    </row>
    <row r="54" spans="1:14" ht="23.25" x14ac:dyDescent="0.35">
      <c r="A54" s="771" t="s">
        <v>154</v>
      </c>
      <c r="B54" s="776" t="s">
        <v>153</v>
      </c>
      <c r="C54" s="744"/>
      <c r="D54" s="745"/>
      <c r="E54" s="745"/>
      <c r="F54" s="709"/>
      <c r="G54" s="744"/>
      <c r="H54" s="745"/>
      <c r="I54" s="745"/>
      <c r="J54" s="709"/>
      <c r="K54" s="772"/>
      <c r="L54" s="708"/>
      <c r="M54" s="708"/>
      <c r="N54" s="709"/>
    </row>
    <row r="55" spans="1:14" ht="23.25" x14ac:dyDescent="0.35">
      <c r="A55" s="771" t="s">
        <v>456</v>
      </c>
      <c r="B55" s="777" t="s">
        <v>155</v>
      </c>
      <c r="C55" s="744"/>
      <c r="D55" s="745"/>
      <c r="E55" s="745"/>
      <c r="F55" s="709"/>
      <c r="G55" s="744"/>
      <c r="H55" s="745"/>
      <c r="I55" s="745"/>
      <c r="J55" s="709"/>
      <c r="K55" s="772"/>
      <c r="L55" s="708"/>
      <c r="M55" s="708"/>
      <c r="N55" s="709"/>
    </row>
    <row r="56" spans="1:14" ht="23.25" x14ac:dyDescent="0.35">
      <c r="A56" s="771" t="s">
        <v>456</v>
      </c>
      <c r="B56" s="778" t="s">
        <v>97</v>
      </c>
      <c r="C56" s="707"/>
      <c r="D56" s="708"/>
      <c r="E56" s="708"/>
      <c r="F56" s="709"/>
      <c r="G56" s="707"/>
      <c r="H56" s="708"/>
      <c r="I56" s="708"/>
      <c r="J56" s="709"/>
      <c r="K56" s="772"/>
      <c r="L56" s="708"/>
      <c r="M56" s="708"/>
      <c r="N56" s="709"/>
    </row>
    <row r="57" spans="1:14" ht="23.25" x14ac:dyDescent="0.35">
      <c r="A57" s="771" t="s">
        <v>456</v>
      </c>
      <c r="B57" s="778" t="s">
        <v>156</v>
      </c>
      <c r="C57" s="707"/>
      <c r="D57" s="708"/>
      <c r="E57" s="708"/>
      <c r="F57" s="709"/>
      <c r="G57" s="707"/>
      <c r="H57" s="708"/>
      <c r="I57" s="708"/>
      <c r="J57" s="709"/>
      <c r="K57" s="772"/>
      <c r="L57" s="708"/>
      <c r="M57" s="708"/>
      <c r="N57" s="709"/>
    </row>
    <row r="58" spans="1:14" s="22" customFormat="1" ht="22.5" x14ac:dyDescent="0.3">
      <c r="A58" s="779" t="s">
        <v>157</v>
      </c>
      <c r="B58" s="635" t="s">
        <v>158</v>
      </c>
      <c r="C58" s="714">
        <f>+K58-G58</f>
        <v>0</v>
      </c>
      <c r="D58" s="715">
        <f t="shared" si="4"/>
        <v>1971929</v>
      </c>
      <c r="E58" s="715">
        <f t="shared" si="4"/>
        <v>1971929</v>
      </c>
      <c r="F58" s="716">
        <f>E58/D58%</f>
        <v>100</v>
      </c>
      <c r="G58" s="714"/>
      <c r="H58" s="715"/>
      <c r="I58" s="715"/>
      <c r="J58" s="716"/>
      <c r="K58" s="780">
        <f>+'3. Gesz költségvetés'!G51</f>
        <v>0</v>
      </c>
      <c r="L58" s="715">
        <f>+'3. Gesz költségvetés'!H51</f>
        <v>1971929</v>
      </c>
      <c r="M58" s="715">
        <f>+'3. Gesz költségvetés'!I51</f>
        <v>1971929</v>
      </c>
      <c r="N58" s="716">
        <f>M58/L58%</f>
        <v>100</v>
      </c>
    </row>
    <row r="59" spans="1:14" ht="22.5" x14ac:dyDescent="0.3">
      <c r="A59" s="779" t="s">
        <v>159</v>
      </c>
      <c r="B59" s="804" t="s">
        <v>294</v>
      </c>
      <c r="C59" s="714">
        <f>+K59-G59</f>
        <v>1524000</v>
      </c>
      <c r="D59" s="715">
        <f t="shared" si="4"/>
        <v>1524000</v>
      </c>
      <c r="E59" s="715">
        <f t="shared" si="4"/>
        <v>1351051</v>
      </c>
      <c r="F59" s="716">
        <f>E59/D59%</f>
        <v>88.651640419947512</v>
      </c>
      <c r="G59" s="714"/>
      <c r="H59" s="715"/>
      <c r="I59" s="715"/>
      <c r="J59" s="716"/>
      <c r="K59" s="780">
        <f>+'3. Gesz költségvetés'!G53</f>
        <v>1524000</v>
      </c>
      <c r="L59" s="715">
        <f>+'3. Gesz költségvetés'!H53</f>
        <v>1524000</v>
      </c>
      <c r="M59" s="715">
        <f>+'3. Gesz költségvetés'!I53</f>
        <v>1351051</v>
      </c>
      <c r="N59" s="716">
        <f>M59/L59%</f>
        <v>88.651640419947512</v>
      </c>
    </row>
    <row r="60" spans="1:14" ht="22.5" x14ac:dyDescent="0.3">
      <c r="A60" s="779" t="s">
        <v>160</v>
      </c>
      <c r="B60" s="635" t="s">
        <v>161</v>
      </c>
      <c r="C60" s="714">
        <f>+K60-G60</f>
        <v>0</v>
      </c>
      <c r="D60" s="715">
        <f t="shared" si="4"/>
        <v>0</v>
      </c>
      <c r="E60" s="715">
        <f t="shared" si="4"/>
        <v>0</v>
      </c>
      <c r="F60" s="716"/>
      <c r="G60" s="714"/>
      <c r="H60" s="715"/>
      <c r="I60" s="715"/>
      <c r="J60" s="716"/>
      <c r="K60" s="780">
        <f>+'3. Gesz költségvetés'!G54</f>
        <v>0</v>
      </c>
      <c r="L60" s="715">
        <f>+'3. Gesz költségvetés'!H54</f>
        <v>0</v>
      </c>
      <c r="M60" s="715">
        <f>+'3. Gesz költségvetés'!I54</f>
        <v>0</v>
      </c>
      <c r="N60" s="719"/>
    </row>
    <row r="61" spans="1:14" ht="23.25" x14ac:dyDescent="0.35">
      <c r="A61" s="771" t="s">
        <v>117</v>
      </c>
      <c r="B61" s="634" t="s">
        <v>96</v>
      </c>
      <c r="C61" s="707"/>
      <c r="D61" s="708"/>
      <c r="E61" s="708"/>
      <c r="F61" s="709"/>
      <c r="G61" s="707"/>
      <c r="H61" s="708"/>
      <c r="I61" s="708"/>
      <c r="J61" s="709"/>
      <c r="K61" s="772"/>
      <c r="L61" s="708"/>
      <c r="M61" s="708"/>
      <c r="N61" s="709"/>
    </row>
    <row r="62" spans="1:14" ht="23.25" x14ac:dyDescent="0.35">
      <c r="A62" s="771" t="s">
        <v>162</v>
      </c>
      <c r="B62" s="634" t="s">
        <v>163</v>
      </c>
      <c r="C62" s="707"/>
      <c r="D62" s="708"/>
      <c r="E62" s="708"/>
      <c r="F62" s="709"/>
      <c r="G62" s="707"/>
      <c r="H62" s="708"/>
      <c r="I62" s="708"/>
      <c r="J62" s="709"/>
      <c r="K62" s="772"/>
      <c r="L62" s="708"/>
      <c r="M62" s="708"/>
      <c r="N62" s="709"/>
    </row>
    <row r="63" spans="1:14" ht="22.5" x14ac:dyDescent="0.3">
      <c r="A63" s="779" t="s">
        <v>164</v>
      </c>
      <c r="B63" s="635" t="s">
        <v>165</v>
      </c>
      <c r="C63" s="714">
        <f>+K63-G63</f>
        <v>0</v>
      </c>
      <c r="D63" s="715">
        <f t="shared" si="4"/>
        <v>0</v>
      </c>
      <c r="E63" s="715">
        <f t="shared" si="4"/>
        <v>0</v>
      </c>
      <c r="F63" s="719"/>
      <c r="G63" s="714"/>
      <c r="H63" s="715"/>
      <c r="I63" s="715"/>
      <c r="J63" s="719"/>
      <c r="K63" s="780">
        <f>+'[8]3. Gesz költségvetés'!G48</f>
        <v>0</v>
      </c>
      <c r="L63" s="715">
        <f>+'[8]3. Gesz költségvetés'!H48</f>
        <v>0</v>
      </c>
      <c r="M63" s="715">
        <f>+'[8]3. Gesz költségvetés'!I48</f>
        <v>0</v>
      </c>
      <c r="N63" s="719"/>
    </row>
    <row r="64" spans="1:14" ht="23.25" x14ac:dyDescent="0.35">
      <c r="A64" s="43"/>
      <c r="B64" s="750" t="s">
        <v>180</v>
      </c>
      <c r="C64" s="751">
        <f>SUM(C48:C58)</f>
        <v>507704521</v>
      </c>
      <c r="D64" s="752">
        <f>SUM(D48:D58)</f>
        <v>507381124</v>
      </c>
      <c r="E64" s="752">
        <f>SUM(E48:E58)</f>
        <v>455596944</v>
      </c>
      <c r="F64" s="753">
        <f>E64/D64%</f>
        <v>89.793830012485842</v>
      </c>
      <c r="G64" s="751">
        <f>SUM(G48:G58)</f>
        <v>400000</v>
      </c>
      <c r="H64" s="752">
        <f>SUM(H48:H58)</f>
        <v>543200</v>
      </c>
      <c r="I64" s="752">
        <f>SUM(I48:I58)</f>
        <v>895200</v>
      </c>
      <c r="J64" s="753">
        <f>I64/H64%</f>
        <v>164.80117820324006</v>
      </c>
      <c r="K64" s="783">
        <f>SUM(K48:K58)</f>
        <v>508104521</v>
      </c>
      <c r="L64" s="752">
        <f>SUM(L48:L58)</f>
        <v>507924324</v>
      </c>
      <c r="M64" s="752">
        <f>SUM(M48:M58)</f>
        <v>456492144</v>
      </c>
      <c r="N64" s="753">
        <f>M64/L64%</f>
        <v>89.874046669991728</v>
      </c>
    </row>
    <row r="65" spans="1:14" ht="23.25" x14ac:dyDescent="0.35">
      <c r="A65" s="43"/>
      <c r="B65" s="750" t="s">
        <v>181</v>
      </c>
      <c r="C65" s="751">
        <f>SUM(C59:C63)</f>
        <v>1524000</v>
      </c>
      <c r="D65" s="752">
        <f>SUM(D59:D63)</f>
        <v>1524000</v>
      </c>
      <c r="E65" s="752">
        <f>SUM(E59:E63)</f>
        <v>1351051</v>
      </c>
      <c r="F65" s="753">
        <f>E65/D65%</f>
        <v>88.651640419947512</v>
      </c>
      <c r="G65" s="751">
        <f>SUM(G59:G63)</f>
        <v>0</v>
      </c>
      <c r="H65" s="752">
        <f>SUM(H59:H63)</f>
        <v>0</v>
      </c>
      <c r="I65" s="752">
        <f>SUM(I59:I63)</f>
        <v>0</v>
      </c>
      <c r="J65" s="753"/>
      <c r="K65" s="783">
        <f>SUM(K59:K63)</f>
        <v>1524000</v>
      </c>
      <c r="L65" s="752">
        <f>SUM(L59:L63)</f>
        <v>1524000</v>
      </c>
      <c r="M65" s="752">
        <f>SUM(M59:M63)</f>
        <v>1351051</v>
      </c>
      <c r="N65" s="753">
        <f>M65/L65%</f>
        <v>88.651640419947512</v>
      </c>
    </row>
    <row r="66" spans="1:14" ht="22.5" x14ac:dyDescent="0.3">
      <c r="A66" s="38" t="s">
        <v>166</v>
      </c>
      <c r="B66" s="646" t="s">
        <v>167</v>
      </c>
      <c r="C66" s="725">
        <f>SUM(C64:C65)</f>
        <v>509228521</v>
      </c>
      <c r="D66" s="726">
        <f>SUM(D64:D65)</f>
        <v>508905124</v>
      </c>
      <c r="E66" s="726">
        <f>SUM(E64:E65)</f>
        <v>456947995</v>
      </c>
      <c r="F66" s="727">
        <f>E66/D66%</f>
        <v>89.790409538104782</v>
      </c>
      <c r="G66" s="725">
        <f>SUM(G64:G65)</f>
        <v>400000</v>
      </c>
      <c r="H66" s="726">
        <f>SUM(H64:H65)</f>
        <v>543200</v>
      </c>
      <c r="I66" s="726">
        <f>SUM(I64:I65)</f>
        <v>895200</v>
      </c>
      <c r="J66" s="727">
        <f>I66/H66%</f>
        <v>164.80117820324006</v>
      </c>
      <c r="K66" s="785">
        <f>SUM(K64:K65)</f>
        <v>509628521</v>
      </c>
      <c r="L66" s="726">
        <f>SUM(L64:L65)</f>
        <v>509448324</v>
      </c>
      <c r="M66" s="726">
        <f>SUM(M64:M65)</f>
        <v>457843195</v>
      </c>
      <c r="N66" s="727">
        <f>M66/L66%</f>
        <v>89.870389876873944</v>
      </c>
    </row>
    <row r="67" spans="1:14" ht="23.25" x14ac:dyDescent="0.2">
      <c r="A67" s="766" t="s">
        <v>168</v>
      </c>
      <c r="B67" s="634" t="s">
        <v>118</v>
      </c>
      <c r="C67" s="678"/>
      <c r="D67" s="679"/>
      <c r="E67" s="679"/>
      <c r="F67" s="787"/>
      <c r="G67" s="678"/>
      <c r="H67" s="679"/>
      <c r="I67" s="679"/>
      <c r="J67" s="787"/>
      <c r="K67" s="788"/>
      <c r="L67" s="679"/>
      <c r="M67" s="679"/>
      <c r="N67" s="787"/>
    </row>
    <row r="68" spans="1:14" ht="23.25" x14ac:dyDescent="0.2">
      <c r="A68" s="766" t="s">
        <v>182</v>
      </c>
      <c r="B68" s="634" t="s">
        <v>183</v>
      </c>
      <c r="C68" s="681"/>
      <c r="D68" s="163"/>
      <c r="E68" s="163"/>
      <c r="F68" s="790"/>
      <c r="G68" s="681"/>
      <c r="H68" s="163"/>
      <c r="I68" s="163"/>
      <c r="J68" s="790"/>
      <c r="K68" s="791"/>
      <c r="L68" s="163"/>
      <c r="M68" s="163"/>
      <c r="N68" s="790"/>
    </row>
    <row r="69" spans="1:14" ht="22.5" x14ac:dyDescent="0.3">
      <c r="A69" s="42" t="s">
        <v>178</v>
      </c>
      <c r="B69" s="662" t="s">
        <v>21</v>
      </c>
      <c r="C69" s="725">
        <f>SUM(C67:C68)</f>
        <v>0</v>
      </c>
      <c r="D69" s="726">
        <f>SUM(D67:D68)</f>
        <v>0</v>
      </c>
      <c r="E69" s="726">
        <f>SUM(E67:E68)</f>
        <v>0</v>
      </c>
      <c r="F69" s="768"/>
      <c r="G69" s="725">
        <f>SUM(G67:G68)</f>
        <v>0</v>
      </c>
      <c r="H69" s="726">
        <f>SUM(H67:H68)</f>
        <v>0</v>
      </c>
      <c r="I69" s="726">
        <f>SUM(I67:I68)</f>
        <v>0</v>
      </c>
      <c r="J69" s="768"/>
      <c r="K69" s="785">
        <f>SUM(K67:K68)</f>
        <v>0</v>
      </c>
      <c r="L69" s="726">
        <f>SUM(L67:L68)</f>
        <v>0</v>
      </c>
      <c r="M69" s="726">
        <f>SUM(M67:M68)</f>
        <v>0</v>
      </c>
      <c r="N69" s="768"/>
    </row>
    <row r="70" spans="1:14" ht="23.25" thickBot="1" x14ac:dyDescent="0.35">
      <c r="A70" s="44"/>
      <c r="B70" s="754" t="s">
        <v>201</v>
      </c>
      <c r="C70" s="736">
        <f>C66+C69</f>
        <v>509228521</v>
      </c>
      <c r="D70" s="737">
        <f>D66+D69</f>
        <v>508905124</v>
      </c>
      <c r="E70" s="737">
        <f>E66+E69</f>
        <v>456947995</v>
      </c>
      <c r="F70" s="738">
        <f>E70/D70%</f>
        <v>89.790409538104782</v>
      </c>
      <c r="G70" s="736">
        <f>G66+G69</f>
        <v>400000</v>
      </c>
      <c r="H70" s="737">
        <f>H66+H69</f>
        <v>543200</v>
      </c>
      <c r="I70" s="737">
        <f>I66+I69</f>
        <v>895200</v>
      </c>
      <c r="J70" s="738">
        <f>I70/H70%</f>
        <v>164.80117820324006</v>
      </c>
      <c r="K70" s="794">
        <f>K66+K69</f>
        <v>509628521</v>
      </c>
      <c r="L70" s="737">
        <f>L66+L69</f>
        <v>509448324</v>
      </c>
      <c r="M70" s="737">
        <f>M66+M69</f>
        <v>457843195</v>
      </c>
      <c r="N70" s="738">
        <f>M70/L70%</f>
        <v>89.870389876873944</v>
      </c>
    </row>
    <row r="71" spans="1:14" ht="12.75" x14ac:dyDescent="0.2"/>
    <row r="72" spans="1:14" ht="12.75" x14ac:dyDescent="0.2">
      <c r="K72" s="149"/>
      <c r="L72" s="149"/>
      <c r="M72" s="149"/>
      <c r="N72" s="149"/>
    </row>
    <row r="73" spans="1:14" ht="12.75" x14ac:dyDescent="0.2">
      <c r="K73" s="149"/>
      <c r="L73" s="149"/>
      <c r="M73" s="149"/>
      <c r="N73" s="149"/>
    </row>
    <row r="74" spans="1:14" ht="12.75" x14ac:dyDescent="0.2">
      <c r="M74" s="149"/>
    </row>
    <row r="75" spans="1:14" ht="15" customHeight="1" x14ac:dyDescent="0.2">
      <c r="M75" s="149"/>
    </row>
  </sheetData>
  <mergeCells count="13">
    <mergeCell ref="A46:A47"/>
    <mergeCell ref="B46:B47"/>
    <mergeCell ref="C46:F46"/>
    <mergeCell ref="G46:J46"/>
    <mergeCell ref="K46:N46"/>
    <mergeCell ref="A1:N1"/>
    <mergeCell ref="A2:N2"/>
    <mergeCell ref="A4:N4"/>
    <mergeCell ref="A7:A8"/>
    <mergeCell ref="B7:B8"/>
    <mergeCell ref="C7:F7"/>
    <mergeCell ref="G7:J7"/>
    <mergeCell ref="K7:N7"/>
  </mergeCells>
  <hyperlinks>
    <hyperlink ref="O1" location="Tartalom!A1" display="Tartalom!A1" xr:uid="{00000000-0004-0000-0A00-000000000000}"/>
  </hyperlinks>
  <printOptions horizontalCentered="1"/>
  <pageMargins left="0.31496062992125984" right="0.27559055118110237" top="0.27559055118110237" bottom="0.31496062992125984" header="0.51181102362204722" footer="0.15748031496062992"/>
  <pageSetup paperSize="9" scale="2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75"/>
  <sheetViews>
    <sheetView view="pageBreakPreview" zoomScale="40" zoomScaleSheetLayoutView="40" workbookViewId="0">
      <selection sqref="A1:XFD1048576"/>
    </sheetView>
  </sheetViews>
  <sheetFormatPr defaultColWidth="9.140625" defaultRowHeight="15" customHeight="1" x14ac:dyDescent="0.2"/>
  <cols>
    <col min="1" max="1" width="15.28515625" style="35" customWidth="1"/>
    <col min="2" max="2" width="131.7109375" style="35" customWidth="1"/>
    <col min="3" max="5" width="23.140625" style="35" customWidth="1"/>
    <col min="6" max="6" width="16.7109375" style="35" customWidth="1"/>
    <col min="7" max="9" width="23.140625" style="35" customWidth="1"/>
    <col min="10" max="10" width="16.7109375" style="35" customWidth="1"/>
    <col min="11" max="13" width="23.140625" style="35" hidden="1" customWidth="1"/>
    <col min="14" max="14" width="14.28515625" style="35" hidden="1" customWidth="1"/>
    <col min="15" max="17" width="23.140625" style="35" customWidth="1"/>
    <col min="18" max="18" width="16.7109375" style="35" customWidth="1"/>
    <col min="19" max="19" width="9.140625" style="35" hidden="1" customWidth="1"/>
    <col min="20" max="21" width="0" style="35" hidden="1" customWidth="1"/>
    <col min="22" max="16384" width="9.140625" style="35"/>
  </cols>
  <sheetData>
    <row r="1" spans="1:19" s="225" customFormat="1" ht="26.25" x14ac:dyDescent="0.4">
      <c r="A1" s="1992" t="str">
        <f>'7.Német nemzetiségi Ovi'!A1:K1</f>
        <v>Pilisvörösvár Város Önkormányzata Képviselő-testületének 9/2023. (IV. 20.) önkormányzati rendelete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1992"/>
      <c r="M1" s="1992"/>
      <c r="N1" s="1992"/>
      <c r="O1" s="1992"/>
      <c r="P1" s="2015"/>
      <c r="Q1" s="2015"/>
      <c r="R1" s="2015"/>
      <c r="S1" s="417" t="s">
        <v>893</v>
      </c>
    </row>
    <row r="2" spans="1:19" s="225" customFormat="1" ht="26.25" x14ac:dyDescent="0.4">
      <c r="A2" s="1992" t="str">
        <f>'7.Német nemzetiségi Ovi'!A2:K2</f>
        <v>Pilisvörösvár Város Önkormányzata 2022. évi zárszámadásáról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1992"/>
      <c r="M2" s="1992"/>
      <c r="N2" s="1992"/>
      <c r="O2" s="1992"/>
      <c r="P2" s="2015"/>
      <c r="Q2" s="2015"/>
      <c r="R2" s="2015"/>
    </row>
    <row r="3" spans="1:19" s="225" customFormat="1" ht="15" customHeight="1" x14ac:dyDescent="0.4">
      <c r="A3" s="687"/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  <c r="O3" s="687"/>
      <c r="P3" s="687"/>
      <c r="Q3" s="687"/>
      <c r="R3" s="687"/>
    </row>
    <row r="4" spans="1:19" s="225" customFormat="1" ht="26.25" x14ac:dyDescent="0.4">
      <c r="A4" s="1992" t="str">
        <f>Tartalom!B14</f>
        <v>Művészetek Háza költségvetése kötelező, önként vállalt és vállakozási feladat szerinti bontásban</v>
      </c>
      <c r="B4" s="1992"/>
      <c r="C4" s="1992"/>
      <c r="D4" s="1992"/>
      <c r="E4" s="1992"/>
      <c r="F4" s="1992"/>
      <c r="G4" s="1992"/>
      <c r="H4" s="1992"/>
      <c r="I4" s="1992"/>
      <c r="J4" s="1992"/>
      <c r="K4" s="1992"/>
      <c r="L4" s="1992"/>
      <c r="M4" s="1992"/>
      <c r="N4" s="1992"/>
      <c r="O4" s="1992"/>
      <c r="P4" s="2015"/>
      <c r="Q4" s="2015"/>
      <c r="R4" s="2015"/>
    </row>
    <row r="5" spans="1:19" s="225" customFormat="1" ht="33" x14ac:dyDescent="0.45">
      <c r="A5" s="797"/>
      <c r="B5" s="797"/>
      <c r="C5" s="797"/>
      <c r="D5" s="797"/>
      <c r="E5" s="797"/>
      <c r="F5" s="797"/>
      <c r="G5" s="797"/>
      <c r="H5" s="797"/>
      <c r="I5" s="797"/>
      <c r="J5" s="797"/>
      <c r="K5" s="797"/>
      <c r="L5" s="797"/>
      <c r="M5" s="797"/>
      <c r="N5" s="797"/>
      <c r="O5" s="797"/>
      <c r="P5" s="798"/>
      <c r="Q5" s="2037" t="s">
        <v>961</v>
      </c>
      <c r="R5" s="2002"/>
    </row>
    <row r="6" spans="1:19" s="225" customFormat="1" ht="33.75" thickBot="1" x14ac:dyDescent="0.5">
      <c r="A6" s="797"/>
      <c r="B6" s="797"/>
      <c r="C6" s="797"/>
      <c r="D6" s="797"/>
      <c r="E6" s="797"/>
      <c r="F6" s="797"/>
      <c r="G6" s="797"/>
      <c r="H6" s="797"/>
      <c r="I6" s="797"/>
      <c r="J6" s="797"/>
      <c r="K6" s="797"/>
      <c r="L6" s="797"/>
      <c r="M6" s="797"/>
      <c r="N6" s="797"/>
      <c r="O6" s="797"/>
      <c r="P6" s="798"/>
      <c r="Q6" s="71"/>
      <c r="R6" s="71" t="s">
        <v>1176</v>
      </c>
    </row>
    <row r="7" spans="1:19" s="687" customFormat="1" ht="28.5" x14ac:dyDescent="0.45">
      <c r="A7" s="2006" t="s">
        <v>216</v>
      </c>
      <c r="B7" s="2029" t="s">
        <v>465</v>
      </c>
      <c r="C7" s="2031" t="s">
        <v>1299</v>
      </c>
      <c r="D7" s="2032"/>
      <c r="E7" s="2032"/>
      <c r="F7" s="2033"/>
      <c r="G7" s="2034" t="s">
        <v>1300</v>
      </c>
      <c r="H7" s="2032"/>
      <c r="I7" s="2032"/>
      <c r="J7" s="2035"/>
      <c r="K7" s="2031" t="s">
        <v>1301</v>
      </c>
      <c r="L7" s="2032"/>
      <c r="M7" s="2032"/>
      <c r="N7" s="2033"/>
      <c r="O7" s="2031" t="s">
        <v>292</v>
      </c>
      <c r="P7" s="2032"/>
      <c r="Q7" s="2032"/>
      <c r="R7" s="2033"/>
    </row>
    <row r="8" spans="1:19" s="612" customFormat="1" ht="127.5" customHeight="1" x14ac:dyDescent="0.35">
      <c r="A8" s="2007"/>
      <c r="B8" s="2030" t="s">
        <v>465</v>
      </c>
      <c r="C8" s="615" t="s">
        <v>896</v>
      </c>
      <c r="D8" s="616" t="s">
        <v>1149</v>
      </c>
      <c r="E8" s="616" t="s">
        <v>1150</v>
      </c>
      <c r="F8" s="617" t="s">
        <v>592</v>
      </c>
      <c r="G8" s="757" t="s">
        <v>897</v>
      </c>
      <c r="H8" s="616" t="s">
        <v>1151</v>
      </c>
      <c r="I8" s="616" t="s">
        <v>1152</v>
      </c>
      <c r="J8" s="758" t="s">
        <v>592</v>
      </c>
      <c r="K8" s="615" t="s">
        <v>522</v>
      </c>
      <c r="L8" s="616" t="s">
        <v>1153</v>
      </c>
      <c r="M8" s="616" t="s">
        <v>1154</v>
      </c>
      <c r="N8" s="617" t="s">
        <v>592</v>
      </c>
      <c r="O8" s="615" t="s">
        <v>522</v>
      </c>
      <c r="P8" s="616" t="s">
        <v>1153</v>
      </c>
      <c r="Q8" s="616" t="s">
        <v>1154</v>
      </c>
      <c r="R8" s="617" t="s">
        <v>592</v>
      </c>
    </row>
    <row r="9" spans="1:19" s="22" customFormat="1" ht="23.25" x14ac:dyDescent="0.35">
      <c r="A9" s="618" t="s">
        <v>226</v>
      </c>
      <c r="B9" s="760" t="s">
        <v>225</v>
      </c>
      <c r="C9" s="707">
        <f t="shared" ref="C9:C26" si="0">+O9-K9-G9</f>
        <v>0</v>
      </c>
      <c r="D9" s="708">
        <f t="shared" ref="D9:E26" si="1">+P9-L9-H9</f>
        <v>0</v>
      </c>
      <c r="E9" s="708">
        <f t="shared" si="1"/>
        <v>0</v>
      </c>
      <c r="F9" s="709"/>
      <c r="G9" s="707"/>
      <c r="H9" s="708"/>
      <c r="I9" s="708"/>
      <c r="J9" s="709"/>
      <c r="K9" s="707"/>
      <c r="L9" s="708"/>
      <c r="M9" s="708"/>
      <c r="N9" s="709"/>
      <c r="O9" s="707"/>
      <c r="P9" s="708"/>
      <c r="Q9" s="708"/>
      <c r="R9" s="709"/>
    </row>
    <row r="10" spans="1:19" s="22" customFormat="1" ht="23.25" x14ac:dyDescent="0.35">
      <c r="A10" s="618" t="s">
        <v>228</v>
      </c>
      <c r="B10" s="760" t="s">
        <v>227</v>
      </c>
      <c r="C10" s="707">
        <f t="shared" si="0"/>
        <v>0</v>
      </c>
      <c r="D10" s="708">
        <f t="shared" si="1"/>
        <v>0</v>
      </c>
      <c r="E10" s="708">
        <f t="shared" si="1"/>
        <v>0</v>
      </c>
      <c r="F10" s="709"/>
      <c r="G10" s="707"/>
      <c r="H10" s="708"/>
      <c r="I10" s="708"/>
      <c r="J10" s="709"/>
      <c r="K10" s="707"/>
      <c r="L10" s="708"/>
      <c r="M10" s="708"/>
      <c r="N10" s="709"/>
      <c r="O10" s="707"/>
      <c r="P10" s="708"/>
      <c r="Q10" s="708"/>
      <c r="R10" s="709"/>
    </row>
    <row r="11" spans="1:19" s="22" customFormat="1" ht="22.5" x14ac:dyDescent="0.3">
      <c r="A11" s="625" t="s">
        <v>230</v>
      </c>
      <c r="B11" s="626" t="s">
        <v>229</v>
      </c>
      <c r="C11" s="714">
        <f t="shared" si="0"/>
        <v>0</v>
      </c>
      <c r="D11" s="715">
        <f t="shared" si="1"/>
        <v>9098863</v>
      </c>
      <c r="E11" s="715">
        <f t="shared" si="1"/>
        <v>9098863</v>
      </c>
      <c r="F11" s="716">
        <f>E11/D11%</f>
        <v>100</v>
      </c>
      <c r="G11" s="714"/>
      <c r="H11" s="715"/>
      <c r="I11" s="715"/>
      <c r="J11" s="719"/>
      <c r="K11" s="714"/>
      <c r="L11" s="715"/>
      <c r="M11" s="715"/>
      <c r="N11" s="719"/>
      <c r="O11" s="714">
        <f>+'3. Gesz költségvetés'!K10</f>
        <v>0</v>
      </c>
      <c r="P11" s="715">
        <f>+'3. Gesz költségvetés'!L10</f>
        <v>9098863</v>
      </c>
      <c r="Q11" s="715">
        <f>+'3. Gesz költségvetés'!M10</f>
        <v>9098863</v>
      </c>
      <c r="R11" s="716">
        <f>Q11/P11%</f>
        <v>100</v>
      </c>
    </row>
    <row r="12" spans="1:19" ht="22.5" x14ac:dyDescent="0.3">
      <c r="A12" s="625" t="s">
        <v>234</v>
      </c>
      <c r="B12" s="626" t="s">
        <v>233</v>
      </c>
      <c r="C12" s="714">
        <f t="shared" si="0"/>
        <v>0</v>
      </c>
      <c r="D12" s="715">
        <f t="shared" si="1"/>
        <v>0</v>
      </c>
      <c r="E12" s="715">
        <f t="shared" si="1"/>
        <v>0</v>
      </c>
      <c r="F12" s="719"/>
      <c r="G12" s="714"/>
      <c r="H12" s="715"/>
      <c r="I12" s="715"/>
      <c r="J12" s="719"/>
      <c r="K12" s="714"/>
      <c r="L12" s="715"/>
      <c r="M12" s="715"/>
      <c r="N12" s="719"/>
      <c r="O12" s="714">
        <f>+'3. Gesz költségvetés'!K11</f>
        <v>0</v>
      </c>
      <c r="P12" s="715">
        <f>+'3. Gesz költségvetés'!L11</f>
        <v>0</v>
      </c>
      <c r="Q12" s="715">
        <f>+'3. Gesz költségvetés'!M11</f>
        <v>0</v>
      </c>
      <c r="R12" s="719"/>
    </row>
    <row r="13" spans="1:19" ht="23.25" x14ac:dyDescent="0.3">
      <c r="A13" s="1109" t="s">
        <v>90</v>
      </c>
      <c r="B13" s="763" t="s">
        <v>99</v>
      </c>
      <c r="C13" s="714">
        <f t="shared" si="0"/>
        <v>0</v>
      </c>
      <c r="D13" s="715">
        <f t="shared" si="1"/>
        <v>0</v>
      </c>
      <c r="E13" s="715">
        <f t="shared" si="1"/>
        <v>0</v>
      </c>
      <c r="F13" s="719"/>
      <c r="G13" s="714"/>
      <c r="H13" s="715"/>
      <c r="I13" s="715"/>
      <c r="J13" s="719"/>
      <c r="K13" s="714"/>
      <c r="L13" s="715"/>
      <c r="M13" s="715"/>
      <c r="N13" s="719"/>
      <c r="O13" s="714"/>
      <c r="P13" s="715"/>
      <c r="Q13" s="715"/>
      <c r="R13" s="719"/>
    </row>
    <row r="14" spans="1:19" s="22" customFormat="1" ht="23.25" x14ac:dyDescent="0.35">
      <c r="A14" s="618" t="s">
        <v>65</v>
      </c>
      <c r="B14" s="760" t="s">
        <v>1297</v>
      </c>
      <c r="C14" s="707">
        <f t="shared" si="0"/>
        <v>0</v>
      </c>
      <c r="D14" s="708">
        <f t="shared" si="1"/>
        <v>0</v>
      </c>
      <c r="E14" s="708">
        <f t="shared" si="1"/>
        <v>0</v>
      </c>
      <c r="F14" s="709"/>
      <c r="G14" s="707"/>
      <c r="H14" s="708"/>
      <c r="I14" s="708"/>
      <c r="J14" s="709"/>
      <c r="K14" s="707"/>
      <c r="L14" s="708"/>
      <c r="M14" s="708"/>
      <c r="N14" s="709"/>
      <c r="O14" s="707"/>
      <c r="P14" s="708"/>
      <c r="Q14" s="708"/>
      <c r="R14" s="709"/>
    </row>
    <row r="15" spans="1:19" s="22" customFormat="1" ht="23.25" x14ac:dyDescent="0.35">
      <c r="A15" s="618" t="s">
        <v>235</v>
      </c>
      <c r="B15" s="760" t="s">
        <v>95</v>
      </c>
      <c r="C15" s="707">
        <f t="shared" si="0"/>
        <v>0</v>
      </c>
      <c r="D15" s="708">
        <f t="shared" si="1"/>
        <v>0</v>
      </c>
      <c r="E15" s="708">
        <f t="shared" si="1"/>
        <v>0</v>
      </c>
      <c r="F15" s="709"/>
      <c r="G15" s="707"/>
      <c r="H15" s="708"/>
      <c r="I15" s="708"/>
      <c r="J15" s="709"/>
      <c r="K15" s="707"/>
      <c r="L15" s="708"/>
      <c r="M15" s="708"/>
      <c r="N15" s="709"/>
      <c r="O15" s="707"/>
      <c r="P15" s="708"/>
      <c r="Q15" s="708"/>
      <c r="R15" s="709"/>
    </row>
    <row r="16" spans="1:19" s="22" customFormat="1" ht="22.5" x14ac:dyDescent="0.3">
      <c r="A16" s="625" t="s">
        <v>237</v>
      </c>
      <c r="B16" s="626" t="s">
        <v>236</v>
      </c>
      <c r="C16" s="714">
        <f t="shared" si="0"/>
        <v>0</v>
      </c>
      <c r="D16" s="715">
        <f t="shared" si="1"/>
        <v>0</v>
      </c>
      <c r="E16" s="715">
        <f t="shared" si="1"/>
        <v>0</v>
      </c>
      <c r="F16" s="719"/>
      <c r="G16" s="714"/>
      <c r="H16" s="715"/>
      <c r="I16" s="715"/>
      <c r="J16" s="719"/>
      <c r="K16" s="714"/>
      <c r="L16" s="715"/>
      <c r="M16" s="715"/>
      <c r="N16" s="719"/>
      <c r="O16" s="714"/>
      <c r="P16" s="715"/>
      <c r="Q16" s="715"/>
      <c r="R16" s="719"/>
    </row>
    <row r="17" spans="1:18" s="22" customFormat="1" ht="23.25" x14ac:dyDescent="0.35">
      <c r="A17" s="618" t="s">
        <v>239</v>
      </c>
      <c r="B17" s="706" t="s">
        <v>238</v>
      </c>
      <c r="C17" s="707">
        <f t="shared" si="0"/>
        <v>0</v>
      </c>
      <c r="D17" s="708">
        <f t="shared" si="1"/>
        <v>16630</v>
      </c>
      <c r="E17" s="708">
        <f t="shared" si="1"/>
        <v>16630</v>
      </c>
      <c r="F17" s="711">
        <f>E17/D17%</f>
        <v>100</v>
      </c>
      <c r="G17" s="707"/>
      <c r="H17" s="708"/>
      <c r="I17" s="708"/>
      <c r="J17" s="709"/>
      <c r="K17" s="707"/>
      <c r="L17" s="708"/>
      <c r="M17" s="708"/>
      <c r="N17" s="711" t="e">
        <f>M17/L17%</f>
        <v>#DIV/0!</v>
      </c>
      <c r="O17" s="707">
        <f>+'3. Gesz költségvetés'!K13</f>
        <v>0</v>
      </c>
      <c r="P17" s="708">
        <f>+'3. Gesz költségvetés'!L13</f>
        <v>16630</v>
      </c>
      <c r="Q17" s="708">
        <f>+'3. Gesz költségvetés'!M13</f>
        <v>16630</v>
      </c>
      <c r="R17" s="711">
        <f>Q17/P17%</f>
        <v>100</v>
      </c>
    </row>
    <row r="18" spans="1:18" s="22" customFormat="1" ht="23.25" x14ac:dyDescent="0.35">
      <c r="A18" s="618" t="s">
        <v>241</v>
      </c>
      <c r="B18" s="760" t="s">
        <v>72</v>
      </c>
      <c r="C18" s="707">
        <f t="shared" si="0"/>
        <v>21100000</v>
      </c>
      <c r="D18" s="708">
        <f t="shared" si="1"/>
        <v>19501984</v>
      </c>
      <c r="E18" s="708">
        <f t="shared" si="1"/>
        <v>19574514</v>
      </c>
      <c r="F18" s="711">
        <f>E18/D18%</f>
        <v>100.37191087840088</v>
      </c>
      <c r="G18" s="707">
        <v>3000000</v>
      </c>
      <c r="H18" s="708">
        <v>8453990</v>
      </c>
      <c r="I18" s="708">
        <v>9575048</v>
      </c>
      <c r="J18" s="711">
        <f>I18/H18%</f>
        <v>113.26069701998702</v>
      </c>
      <c r="K18" s="707"/>
      <c r="L18" s="708"/>
      <c r="M18" s="708"/>
      <c r="N18" s="711"/>
      <c r="O18" s="707">
        <f>+'3. Gesz költségvetés'!K21</f>
        <v>24100000</v>
      </c>
      <c r="P18" s="708">
        <f>+'3. Gesz költségvetés'!L21</f>
        <v>27955974</v>
      </c>
      <c r="Q18" s="708">
        <f>+'3. Gesz költségvetés'!M21</f>
        <v>29149562</v>
      </c>
      <c r="R18" s="711">
        <f>Q18/P18%</f>
        <v>104.26952750778779</v>
      </c>
    </row>
    <row r="19" spans="1:18" s="22" customFormat="1" ht="23.25" x14ac:dyDescent="0.35">
      <c r="A19" s="618" t="s">
        <v>243</v>
      </c>
      <c r="B19" s="760" t="s">
        <v>67</v>
      </c>
      <c r="C19" s="707">
        <f t="shared" si="0"/>
        <v>0</v>
      </c>
      <c r="D19" s="708">
        <f t="shared" si="1"/>
        <v>0</v>
      </c>
      <c r="E19" s="708">
        <f t="shared" si="1"/>
        <v>0</v>
      </c>
      <c r="F19" s="709"/>
      <c r="G19" s="707"/>
      <c r="H19" s="708"/>
      <c r="I19" s="708"/>
      <c r="J19" s="709"/>
      <c r="K19" s="707"/>
      <c r="L19" s="708"/>
      <c r="M19" s="708"/>
      <c r="N19" s="709"/>
      <c r="O19" s="707"/>
      <c r="P19" s="708"/>
      <c r="Q19" s="708"/>
      <c r="R19" s="709"/>
    </row>
    <row r="20" spans="1:18" s="22" customFormat="1" ht="23.25" x14ac:dyDescent="0.35">
      <c r="A20" s="618" t="s">
        <v>245</v>
      </c>
      <c r="B20" s="760" t="s">
        <v>244</v>
      </c>
      <c r="C20" s="707">
        <f t="shared" si="0"/>
        <v>0</v>
      </c>
      <c r="D20" s="708">
        <f t="shared" si="1"/>
        <v>0</v>
      </c>
      <c r="E20" s="708">
        <f t="shared" si="1"/>
        <v>0</v>
      </c>
      <c r="F20" s="709"/>
      <c r="G20" s="707"/>
      <c r="H20" s="708"/>
      <c r="I20" s="708"/>
      <c r="J20" s="709"/>
      <c r="K20" s="707"/>
      <c r="L20" s="708"/>
      <c r="M20" s="708"/>
      <c r="N20" s="709"/>
      <c r="O20" s="707"/>
      <c r="P20" s="708"/>
      <c r="Q20" s="708"/>
      <c r="R20" s="709"/>
    </row>
    <row r="21" spans="1:18" s="22" customFormat="1" ht="23.25" x14ac:dyDescent="0.35">
      <c r="A21" s="618" t="s">
        <v>247</v>
      </c>
      <c r="B21" s="706" t="s">
        <v>246</v>
      </c>
      <c r="C21" s="707">
        <f t="shared" si="0"/>
        <v>0</v>
      </c>
      <c r="D21" s="708">
        <f t="shared" si="1"/>
        <v>0</v>
      </c>
      <c r="E21" s="708">
        <f t="shared" si="1"/>
        <v>0</v>
      </c>
      <c r="F21" s="709"/>
      <c r="G21" s="707"/>
      <c r="H21" s="708"/>
      <c r="I21" s="708"/>
      <c r="J21" s="709"/>
      <c r="K21" s="707"/>
      <c r="L21" s="708"/>
      <c r="M21" s="708"/>
      <c r="N21" s="709"/>
      <c r="O21" s="707">
        <f>+'3. Gesz költségvetés'!K23</f>
        <v>0</v>
      </c>
      <c r="P21" s="708">
        <f>+'3. Gesz költségvetés'!L23</f>
        <v>0</v>
      </c>
      <c r="Q21" s="708">
        <f>+'3. Gesz költségvetés'!M23</f>
        <v>0</v>
      </c>
      <c r="R21" s="709"/>
    </row>
    <row r="22" spans="1:18" s="22" customFormat="1" ht="23.25" x14ac:dyDescent="0.35">
      <c r="A22" s="618" t="s">
        <v>41</v>
      </c>
      <c r="B22" s="760" t="s">
        <v>1179</v>
      </c>
      <c r="C22" s="707">
        <f>O22-K22-G22</f>
        <v>0</v>
      </c>
      <c r="D22" s="708">
        <f>P22-L22-H22</f>
        <v>4202609</v>
      </c>
      <c r="E22" s="708">
        <f>Q22-M22-I22</f>
        <v>4232586</v>
      </c>
      <c r="F22" s="711">
        <f>E22/D22%</f>
        <v>100.71329500317542</v>
      </c>
      <c r="G22" s="707"/>
      <c r="H22" s="708"/>
      <c r="I22" s="708"/>
      <c r="J22" s="709"/>
      <c r="K22" s="707"/>
      <c r="L22" s="708"/>
      <c r="M22" s="708"/>
      <c r="N22" s="709"/>
      <c r="O22" s="1086">
        <f>'3. Gesz költségvetés'!K24</f>
        <v>0</v>
      </c>
      <c r="P22" s="708">
        <f>'3. Gesz költségvetés'!L24</f>
        <v>4202609</v>
      </c>
      <c r="Q22" s="708">
        <f>'3. Gesz költségvetés'!M24</f>
        <v>4232586</v>
      </c>
      <c r="R22" s="711">
        <f>Q22/P22%</f>
        <v>100.71329500317542</v>
      </c>
    </row>
    <row r="23" spans="1:18" s="22" customFormat="1" ht="23.25" x14ac:dyDescent="0.35">
      <c r="A23" s="618" t="s">
        <v>249</v>
      </c>
      <c r="B23" s="760" t="s">
        <v>248</v>
      </c>
      <c r="C23" s="707">
        <f>O23-K23-G23</f>
        <v>0</v>
      </c>
      <c r="D23" s="708">
        <f>P23-L23-H23</f>
        <v>5287000</v>
      </c>
      <c r="E23" s="708">
        <f t="shared" ref="E23:E24" si="2">Q23-M23-I23</f>
        <v>5287000</v>
      </c>
      <c r="F23" s="711">
        <f t="shared" ref="F23:F24" si="3">E23/D23%</f>
        <v>100</v>
      </c>
      <c r="G23" s="707"/>
      <c r="H23" s="708"/>
      <c r="I23" s="708"/>
      <c r="J23" s="709"/>
      <c r="K23" s="707"/>
      <c r="L23" s="708"/>
      <c r="M23" s="708"/>
      <c r="N23" s="709"/>
      <c r="O23" s="1086">
        <f>'3. Gesz költségvetés'!K25</f>
        <v>0</v>
      </c>
      <c r="P23" s="708">
        <f>'3. Gesz költségvetés'!L25</f>
        <v>5287000</v>
      </c>
      <c r="Q23" s="708">
        <f>'3. Gesz költségvetés'!M25</f>
        <v>5287000</v>
      </c>
      <c r="R23" s="711">
        <f>Q23/P23%</f>
        <v>100</v>
      </c>
    </row>
    <row r="24" spans="1:18" s="22" customFormat="1" ht="23.25" x14ac:dyDescent="0.35">
      <c r="A24" s="618" t="s">
        <v>251</v>
      </c>
      <c r="B24" s="760" t="s">
        <v>250</v>
      </c>
      <c r="C24" s="707">
        <f t="shared" si="0"/>
        <v>0</v>
      </c>
      <c r="D24" s="708">
        <f t="shared" si="1"/>
        <v>256419</v>
      </c>
      <c r="E24" s="708">
        <f t="shared" si="2"/>
        <v>256419</v>
      </c>
      <c r="F24" s="711">
        <f t="shared" si="3"/>
        <v>100</v>
      </c>
      <c r="G24" s="707"/>
      <c r="H24" s="708"/>
      <c r="I24" s="708"/>
      <c r="J24" s="709"/>
      <c r="K24" s="707"/>
      <c r="L24" s="708"/>
      <c r="M24" s="708"/>
      <c r="N24" s="709"/>
      <c r="O24" s="707">
        <f>+'3. Gesz költségvetés'!K27</f>
        <v>0</v>
      </c>
      <c r="P24" s="708">
        <f>+'3. Gesz költségvetés'!L26</f>
        <v>256419</v>
      </c>
      <c r="Q24" s="708">
        <f>+'3. Gesz költségvetés'!M26</f>
        <v>256419</v>
      </c>
      <c r="R24" s="711">
        <f>Q24/P24%</f>
        <v>100</v>
      </c>
    </row>
    <row r="25" spans="1:18" s="22" customFormat="1" ht="23.25" x14ac:dyDescent="0.35">
      <c r="A25" s="618" t="s">
        <v>585</v>
      </c>
      <c r="B25" s="760" t="s">
        <v>603</v>
      </c>
      <c r="C25" s="707">
        <f t="shared" si="0"/>
        <v>0</v>
      </c>
      <c r="D25" s="708">
        <f>+P25-L25-H25</f>
        <v>0</v>
      </c>
      <c r="E25" s="708">
        <f>+Q25-M25-I25</f>
        <v>0</v>
      </c>
      <c r="F25" s="709"/>
      <c r="G25" s="707"/>
      <c r="H25" s="708"/>
      <c r="I25" s="708"/>
      <c r="J25" s="709"/>
      <c r="K25" s="707"/>
      <c r="L25" s="708"/>
      <c r="M25" s="708"/>
      <c r="N25" s="709"/>
      <c r="O25" s="707">
        <f>+'3. Gesz költségvetés'!K27</f>
        <v>0</v>
      </c>
      <c r="P25" s="708">
        <f>+'3. Gesz költségvetés'!L27</f>
        <v>0</v>
      </c>
      <c r="Q25" s="708">
        <f>+'3. Gesz költségvetés'!M27</f>
        <v>0</v>
      </c>
      <c r="R25" s="709"/>
    </row>
    <row r="26" spans="1:18" s="22" customFormat="1" ht="23.25" x14ac:dyDescent="0.35">
      <c r="A26" s="618" t="s">
        <v>571</v>
      </c>
      <c r="B26" s="760" t="s">
        <v>513</v>
      </c>
      <c r="C26" s="707">
        <f t="shared" si="0"/>
        <v>0</v>
      </c>
      <c r="D26" s="708">
        <f t="shared" si="1"/>
        <v>0</v>
      </c>
      <c r="E26" s="708">
        <f t="shared" si="1"/>
        <v>0</v>
      </c>
      <c r="F26" s="711"/>
      <c r="G26" s="707"/>
      <c r="H26" s="708"/>
      <c r="I26" s="708"/>
      <c r="J26" s="709"/>
      <c r="K26" s="707"/>
      <c r="L26" s="708"/>
      <c r="M26" s="708"/>
      <c r="N26" s="709"/>
      <c r="O26" s="707">
        <f>+'3. Gesz költségvetés'!K28</f>
        <v>0</v>
      </c>
      <c r="P26" s="708">
        <f>+'3. Gesz költségvetés'!L28</f>
        <v>0</v>
      </c>
      <c r="Q26" s="708">
        <f>+'3. Gesz költségvetés'!M28</f>
        <v>0</v>
      </c>
      <c r="R26" s="711"/>
    </row>
    <row r="27" spans="1:18" s="22" customFormat="1" ht="22.5" x14ac:dyDescent="0.3">
      <c r="A27" s="625" t="s">
        <v>253</v>
      </c>
      <c r="B27" s="635" t="s">
        <v>252</v>
      </c>
      <c r="C27" s="714">
        <f>SUM(C17:C26)</f>
        <v>21100000</v>
      </c>
      <c r="D27" s="715">
        <f>SUM(D17:D26)</f>
        <v>29264642</v>
      </c>
      <c r="E27" s="715">
        <f>SUM(E17:E26)</f>
        <v>29367149</v>
      </c>
      <c r="F27" s="716">
        <f>E27/D27%</f>
        <v>100.35027594050186</v>
      </c>
      <c r="G27" s="714">
        <f>SUM(G17:G26)</f>
        <v>3000000</v>
      </c>
      <c r="H27" s="715">
        <f>SUM(H17:H26)</f>
        <v>8453990</v>
      </c>
      <c r="I27" s="715">
        <f>SUM(I17:I26)</f>
        <v>9575048</v>
      </c>
      <c r="J27" s="716">
        <f>I27/H27%</f>
        <v>113.26069701998702</v>
      </c>
      <c r="K27" s="714">
        <f>SUM(K17:K26)</f>
        <v>0</v>
      </c>
      <c r="L27" s="715">
        <f>SUM(L17:L26)</f>
        <v>0</v>
      </c>
      <c r="M27" s="715">
        <f>SUM(M17:M26)</f>
        <v>0</v>
      </c>
      <c r="N27" s="716" t="e">
        <f>M27/L27%</f>
        <v>#DIV/0!</v>
      </c>
      <c r="O27" s="714">
        <f>SUM(O17:O26)</f>
        <v>24100000</v>
      </c>
      <c r="P27" s="715">
        <f>SUM(P17:P26)</f>
        <v>37718632</v>
      </c>
      <c r="Q27" s="715">
        <f>SUM(Q17:Q26)</f>
        <v>38942197</v>
      </c>
      <c r="R27" s="716">
        <f>Q27/P27%</f>
        <v>103.24392729831771</v>
      </c>
    </row>
    <row r="28" spans="1:18" s="22" customFormat="1" ht="22.5" x14ac:dyDescent="0.3">
      <c r="A28" s="625" t="s">
        <v>259</v>
      </c>
      <c r="B28" s="626" t="s">
        <v>258</v>
      </c>
      <c r="C28" s="714">
        <f t="shared" ref="C28:E32" si="4">+O28-K28-G28</f>
        <v>0</v>
      </c>
      <c r="D28" s="715">
        <f t="shared" si="4"/>
        <v>0</v>
      </c>
      <c r="E28" s="715">
        <f t="shared" si="4"/>
        <v>0</v>
      </c>
      <c r="F28" s="719"/>
      <c r="G28" s="714"/>
      <c r="H28" s="715"/>
      <c r="I28" s="715"/>
      <c r="J28" s="719"/>
      <c r="K28" s="714"/>
      <c r="L28" s="715"/>
      <c r="M28" s="715"/>
      <c r="N28" s="719"/>
      <c r="O28" s="714"/>
      <c r="P28" s="715"/>
      <c r="Q28" s="715"/>
      <c r="R28" s="719"/>
    </row>
    <row r="29" spans="1:18" s="22" customFormat="1" ht="22.5" x14ac:dyDescent="0.3">
      <c r="A29" s="625" t="s">
        <v>262</v>
      </c>
      <c r="B29" s="626" t="s">
        <v>261</v>
      </c>
      <c r="C29" s="714">
        <f t="shared" si="4"/>
        <v>0</v>
      </c>
      <c r="D29" s="715">
        <f t="shared" si="4"/>
        <v>3096600</v>
      </c>
      <c r="E29" s="715">
        <f t="shared" si="4"/>
        <v>3096600</v>
      </c>
      <c r="F29" s="716">
        <f>E29/D29%</f>
        <v>100</v>
      </c>
      <c r="G29" s="714"/>
      <c r="H29" s="715"/>
      <c r="I29" s="715"/>
      <c r="J29" s="719"/>
      <c r="K29" s="714"/>
      <c r="L29" s="715"/>
      <c r="M29" s="715"/>
      <c r="N29" s="719"/>
      <c r="O29" s="714">
        <f>+'3. Gesz költségvetés'!K30</f>
        <v>0</v>
      </c>
      <c r="P29" s="715">
        <f>+'3. Gesz költségvetés'!L30</f>
        <v>3096600</v>
      </c>
      <c r="Q29" s="715">
        <f>+'3. Gesz költségvetés'!M30</f>
        <v>3096600</v>
      </c>
      <c r="R29" s="716">
        <f>Q29/P29%</f>
        <v>100</v>
      </c>
    </row>
    <row r="30" spans="1:18" s="22" customFormat="1" ht="46.5" x14ac:dyDescent="0.35">
      <c r="A30" s="618" t="s">
        <v>264</v>
      </c>
      <c r="B30" s="760" t="s">
        <v>263</v>
      </c>
      <c r="C30" s="707">
        <f t="shared" si="4"/>
        <v>0</v>
      </c>
      <c r="D30" s="708">
        <f t="shared" si="4"/>
        <v>0</v>
      </c>
      <c r="E30" s="708">
        <f t="shared" si="4"/>
        <v>0</v>
      </c>
      <c r="F30" s="709"/>
      <c r="G30" s="707"/>
      <c r="H30" s="708"/>
      <c r="I30" s="708"/>
      <c r="J30" s="709"/>
      <c r="K30" s="707"/>
      <c r="L30" s="708"/>
      <c r="M30" s="708"/>
      <c r="N30" s="709"/>
      <c r="O30" s="707"/>
      <c r="P30" s="708"/>
      <c r="Q30" s="708"/>
      <c r="R30" s="709"/>
    </row>
    <row r="31" spans="1:18" s="22" customFormat="1" ht="23.25" x14ac:dyDescent="0.35">
      <c r="A31" s="618" t="s">
        <v>266</v>
      </c>
      <c r="B31" s="634" t="s">
        <v>265</v>
      </c>
      <c r="C31" s="707">
        <f t="shared" si="4"/>
        <v>0</v>
      </c>
      <c r="D31" s="708">
        <f t="shared" si="4"/>
        <v>0</v>
      </c>
      <c r="E31" s="708">
        <f t="shared" si="4"/>
        <v>0</v>
      </c>
      <c r="F31" s="709"/>
      <c r="G31" s="707"/>
      <c r="H31" s="708"/>
      <c r="I31" s="708"/>
      <c r="J31" s="709"/>
      <c r="K31" s="707"/>
      <c r="L31" s="708"/>
      <c r="M31" s="708"/>
      <c r="N31" s="709"/>
      <c r="O31" s="707"/>
      <c r="P31" s="708"/>
      <c r="Q31" s="708"/>
      <c r="R31" s="709"/>
    </row>
    <row r="32" spans="1:18" s="22" customFormat="1" ht="22.5" x14ac:dyDescent="0.3">
      <c r="A32" s="625" t="s">
        <v>268</v>
      </c>
      <c r="B32" s="626" t="s">
        <v>267</v>
      </c>
      <c r="C32" s="714">
        <f t="shared" si="4"/>
        <v>0</v>
      </c>
      <c r="D32" s="715">
        <f t="shared" si="4"/>
        <v>0</v>
      </c>
      <c r="E32" s="715">
        <f t="shared" si="4"/>
        <v>0</v>
      </c>
      <c r="F32" s="719"/>
      <c r="G32" s="714"/>
      <c r="H32" s="715"/>
      <c r="I32" s="715"/>
      <c r="J32" s="719"/>
      <c r="K32" s="714"/>
      <c r="L32" s="715"/>
      <c r="M32" s="715"/>
      <c r="N32" s="719"/>
      <c r="O32" s="714">
        <v>0</v>
      </c>
      <c r="P32" s="715">
        <v>0</v>
      </c>
      <c r="Q32" s="715">
        <v>0</v>
      </c>
      <c r="R32" s="719"/>
    </row>
    <row r="33" spans="1:18" s="22" customFormat="1" ht="22.5" x14ac:dyDescent="0.3">
      <c r="A33" s="638"/>
      <c r="B33" s="639" t="s">
        <v>55</v>
      </c>
      <c r="C33" s="722">
        <f>C11+C12+C16+C27+C29</f>
        <v>21100000</v>
      </c>
      <c r="D33" s="723">
        <f>D11+D12+D16+D27+D29</f>
        <v>41460105</v>
      </c>
      <c r="E33" s="723">
        <f>E11+E12+E16+E27+E29</f>
        <v>41562612</v>
      </c>
      <c r="F33" s="724">
        <f>E33/D33%</f>
        <v>100.24724249974766</v>
      </c>
      <c r="G33" s="722">
        <f>G11+G12+G16+G27+G29</f>
        <v>3000000</v>
      </c>
      <c r="H33" s="723">
        <f>H11+H12+H16+H27+H29</f>
        <v>8453990</v>
      </c>
      <c r="I33" s="723">
        <f>I11+I12+I16+I27+I29</f>
        <v>9575048</v>
      </c>
      <c r="J33" s="724">
        <f>I33/H33%</f>
        <v>113.26069701998702</v>
      </c>
      <c r="K33" s="722">
        <f>K11+K12+K16+K27+K29</f>
        <v>0</v>
      </c>
      <c r="L33" s="723">
        <f>L11+L12+L16+L27+L29</f>
        <v>0</v>
      </c>
      <c r="M33" s="723">
        <f>M11+M12+M16+M27+M29</f>
        <v>0</v>
      </c>
      <c r="N33" s="724" t="e">
        <f>M33/L33%</f>
        <v>#DIV/0!</v>
      </c>
      <c r="O33" s="722">
        <f>O11+O12+O16+O27+O29</f>
        <v>24100000</v>
      </c>
      <c r="P33" s="723">
        <f>P11+P12+P16+P27+P29</f>
        <v>49914095</v>
      </c>
      <c r="Q33" s="723">
        <f>Q11+Q12+Q16+Q27+Q29</f>
        <v>51137660</v>
      </c>
      <c r="R33" s="724">
        <f>Q33/P33%</f>
        <v>102.45134165008902</v>
      </c>
    </row>
    <row r="34" spans="1:18" ht="22.5" x14ac:dyDescent="0.3">
      <c r="A34" s="638"/>
      <c r="B34" s="639" t="s">
        <v>56</v>
      </c>
      <c r="C34" s="722">
        <f>C28+C32</f>
        <v>0</v>
      </c>
      <c r="D34" s="723">
        <f>D28+D32</f>
        <v>0</v>
      </c>
      <c r="E34" s="723">
        <f>E28+E32</f>
        <v>0</v>
      </c>
      <c r="F34" s="764"/>
      <c r="G34" s="722">
        <f t="shared" ref="G34:I40" si="5">+O34-K34</f>
        <v>0</v>
      </c>
      <c r="H34" s="723">
        <f t="shared" si="5"/>
        <v>0</v>
      </c>
      <c r="I34" s="723">
        <f t="shared" si="5"/>
        <v>0</v>
      </c>
      <c r="J34" s="764"/>
      <c r="K34" s="722">
        <f>K28+K32</f>
        <v>0</v>
      </c>
      <c r="L34" s="723">
        <f>L28+L32</f>
        <v>0</v>
      </c>
      <c r="M34" s="723">
        <f>M28+M32</f>
        <v>0</v>
      </c>
      <c r="N34" s="764"/>
      <c r="O34" s="722">
        <f>O28+O32</f>
        <v>0</v>
      </c>
      <c r="P34" s="723">
        <f>P28+P32</f>
        <v>0</v>
      </c>
      <c r="Q34" s="723">
        <f>Q28+Q32</f>
        <v>0</v>
      </c>
      <c r="R34" s="764"/>
    </row>
    <row r="35" spans="1:18" ht="22.5" x14ac:dyDescent="0.3">
      <c r="A35" s="645" t="s">
        <v>270</v>
      </c>
      <c r="B35" s="646" t="s">
        <v>269</v>
      </c>
      <c r="C35" s="725">
        <f>SUM(C33:C34)</f>
        <v>21100000</v>
      </c>
      <c r="D35" s="726">
        <f>SUM(D33:D34)</f>
        <v>41460105</v>
      </c>
      <c r="E35" s="726">
        <f>SUM(E33:E34)</f>
        <v>41562612</v>
      </c>
      <c r="F35" s="727">
        <f>E35/D35%</f>
        <v>100.24724249974766</v>
      </c>
      <c r="G35" s="725">
        <f>SUM(G33:G34)</f>
        <v>3000000</v>
      </c>
      <c r="H35" s="726">
        <f>SUM(H33:H34)</f>
        <v>8453990</v>
      </c>
      <c r="I35" s="726">
        <f>SUM(I33:I34)</f>
        <v>9575048</v>
      </c>
      <c r="J35" s="727">
        <f>I35/H35%</f>
        <v>113.26069701998702</v>
      </c>
      <c r="K35" s="725">
        <f>SUM(K33:K34)</f>
        <v>0</v>
      </c>
      <c r="L35" s="726">
        <f>SUM(L33:L34)</f>
        <v>0</v>
      </c>
      <c r="M35" s="726">
        <f>SUM(M33:M34)</f>
        <v>0</v>
      </c>
      <c r="N35" s="727" t="e">
        <f>M35/L35%</f>
        <v>#DIV/0!</v>
      </c>
      <c r="O35" s="725">
        <f>SUM(O33:O34)</f>
        <v>24100000</v>
      </c>
      <c r="P35" s="726">
        <f>SUM(P33:P34)</f>
        <v>49914095</v>
      </c>
      <c r="Q35" s="726">
        <f>SUM(Q33:Q34)</f>
        <v>51137660</v>
      </c>
      <c r="R35" s="727">
        <f>Q35/P35%</f>
        <v>102.45134165008902</v>
      </c>
    </row>
    <row r="36" spans="1:18" ht="23.25" x14ac:dyDescent="0.35">
      <c r="A36" s="652"/>
      <c r="B36" s="765" t="s">
        <v>271</v>
      </c>
      <c r="C36" s="730">
        <f>C33-C64</f>
        <v>-153375141</v>
      </c>
      <c r="D36" s="731">
        <f>D33-D64</f>
        <v>-153195450</v>
      </c>
      <c r="E36" s="731">
        <f t="shared" ref="C36:E37" si="6">E33-E64</f>
        <v>-138435371</v>
      </c>
      <c r="F36" s="732"/>
      <c r="G36" s="730">
        <f t="shared" ref="G36:I37" si="7">G33-G64</f>
        <v>0</v>
      </c>
      <c r="H36" s="731">
        <f t="shared" si="7"/>
        <v>0</v>
      </c>
      <c r="I36" s="731">
        <f t="shared" si="7"/>
        <v>0</v>
      </c>
      <c r="J36" s="732"/>
      <c r="K36" s="730">
        <f t="shared" ref="K36:M37" si="8">K33-K64</f>
        <v>0</v>
      </c>
      <c r="L36" s="731">
        <f t="shared" si="8"/>
        <v>0</v>
      </c>
      <c r="M36" s="731">
        <f>M33-M64</f>
        <v>0</v>
      </c>
      <c r="N36" s="732"/>
      <c r="O36" s="730">
        <f t="shared" ref="O36:Q37" si="9">O33-O64</f>
        <v>-153375141</v>
      </c>
      <c r="P36" s="731">
        <f t="shared" si="9"/>
        <v>-153195450</v>
      </c>
      <c r="Q36" s="731">
        <f>Q33-Q64</f>
        <v>-138435371</v>
      </c>
      <c r="R36" s="732"/>
    </row>
    <row r="37" spans="1:18" ht="23.25" x14ac:dyDescent="0.35">
      <c r="A37" s="652"/>
      <c r="B37" s="765" t="s">
        <v>272</v>
      </c>
      <c r="C37" s="730">
        <f t="shared" si="6"/>
        <v>-9969500</v>
      </c>
      <c r="D37" s="731">
        <f t="shared" si="6"/>
        <v>-10990846</v>
      </c>
      <c r="E37" s="731">
        <f t="shared" si="6"/>
        <v>-9456414</v>
      </c>
      <c r="F37" s="732"/>
      <c r="G37" s="730">
        <f t="shared" si="7"/>
        <v>0</v>
      </c>
      <c r="H37" s="731">
        <f t="shared" si="7"/>
        <v>0</v>
      </c>
      <c r="I37" s="731">
        <f t="shared" si="7"/>
        <v>0</v>
      </c>
      <c r="J37" s="732"/>
      <c r="K37" s="730">
        <f t="shared" si="8"/>
        <v>0</v>
      </c>
      <c r="L37" s="731">
        <f t="shared" si="8"/>
        <v>0</v>
      </c>
      <c r="M37" s="731">
        <f t="shared" si="8"/>
        <v>0</v>
      </c>
      <c r="N37" s="732"/>
      <c r="O37" s="730">
        <f t="shared" si="9"/>
        <v>-9969500</v>
      </c>
      <c r="P37" s="731">
        <f t="shared" si="9"/>
        <v>-10990846</v>
      </c>
      <c r="Q37" s="731">
        <f t="shared" si="9"/>
        <v>-9456414</v>
      </c>
      <c r="R37" s="732"/>
    </row>
    <row r="38" spans="1:18" ht="23.25" x14ac:dyDescent="0.35">
      <c r="A38" s="660" t="s">
        <v>276</v>
      </c>
      <c r="B38" s="634" t="s">
        <v>275</v>
      </c>
      <c r="C38" s="707">
        <f t="shared" ref="C38:E40" si="10">+O38-K38-G38</f>
        <v>0</v>
      </c>
      <c r="D38" s="708">
        <f t="shared" si="10"/>
        <v>0</v>
      </c>
      <c r="E38" s="708">
        <f t="shared" si="10"/>
        <v>0</v>
      </c>
      <c r="F38" s="709"/>
      <c r="G38" s="707">
        <f t="shared" si="5"/>
        <v>0</v>
      </c>
      <c r="H38" s="708">
        <f t="shared" si="5"/>
        <v>0</v>
      </c>
      <c r="I38" s="708">
        <f t="shared" si="5"/>
        <v>0</v>
      </c>
      <c r="J38" s="709"/>
      <c r="K38" s="707"/>
      <c r="L38" s="708"/>
      <c r="M38" s="708"/>
      <c r="N38" s="709"/>
      <c r="O38" s="707"/>
      <c r="P38" s="708"/>
      <c r="Q38" s="708"/>
      <c r="R38" s="709"/>
    </row>
    <row r="39" spans="1:18" ht="23.25" x14ac:dyDescent="0.35">
      <c r="A39" s="660" t="s">
        <v>278</v>
      </c>
      <c r="B39" s="760" t="s">
        <v>277</v>
      </c>
      <c r="C39" s="707">
        <f t="shared" si="10"/>
        <v>0</v>
      </c>
      <c r="D39" s="708">
        <f t="shared" si="10"/>
        <v>9940518</v>
      </c>
      <c r="E39" s="708">
        <f t="shared" si="10"/>
        <v>9940518</v>
      </c>
      <c r="F39" s="711">
        <f>+E39/D39%</f>
        <v>100</v>
      </c>
      <c r="G39" s="707">
        <f t="shared" si="5"/>
        <v>0</v>
      </c>
      <c r="H39" s="708">
        <v>0</v>
      </c>
      <c r="I39" s="708">
        <v>0</v>
      </c>
      <c r="J39" s="709"/>
      <c r="K39" s="707"/>
      <c r="L39" s="708"/>
      <c r="M39" s="708"/>
      <c r="N39" s="709"/>
      <c r="O39" s="707">
        <f>+'3. Gesz költségvetés'!K35</f>
        <v>0</v>
      </c>
      <c r="P39" s="708">
        <f>+'3. Gesz költségvetés'!L35</f>
        <v>9940518</v>
      </c>
      <c r="Q39" s="708">
        <f>+'3. Gesz költségvetés'!M35</f>
        <v>9940518</v>
      </c>
      <c r="R39" s="711">
        <f>Q39/P39%</f>
        <v>100</v>
      </c>
    </row>
    <row r="40" spans="1:18" ht="23.25" x14ac:dyDescent="0.35">
      <c r="A40" s="660" t="s">
        <v>278</v>
      </c>
      <c r="B40" s="760" t="s">
        <v>279</v>
      </c>
      <c r="C40" s="707">
        <f t="shared" si="10"/>
        <v>0</v>
      </c>
      <c r="D40" s="708">
        <f t="shared" si="10"/>
        <v>0</v>
      </c>
      <c r="E40" s="708">
        <f t="shared" si="10"/>
        <v>0</v>
      </c>
      <c r="F40" s="709"/>
      <c r="G40" s="707">
        <f t="shared" si="5"/>
        <v>0</v>
      </c>
      <c r="H40" s="708">
        <f t="shared" si="5"/>
        <v>0</v>
      </c>
      <c r="I40" s="708">
        <f t="shared" si="5"/>
        <v>0</v>
      </c>
      <c r="J40" s="709"/>
      <c r="K40" s="707"/>
      <c r="L40" s="708"/>
      <c r="M40" s="708"/>
      <c r="N40" s="709"/>
      <c r="O40" s="707">
        <f>+'3. Gesz költségvetés'!K36</f>
        <v>0</v>
      </c>
      <c r="P40" s="708">
        <f>+'3. Gesz költségvetés'!L36</f>
        <v>0</v>
      </c>
      <c r="Q40" s="708">
        <f>+'3. Gesz költségvetés'!M36</f>
        <v>0</v>
      </c>
      <c r="R40" s="709"/>
    </row>
    <row r="41" spans="1:18" s="22" customFormat="1" ht="23.25" x14ac:dyDescent="0.3">
      <c r="A41" s="660" t="s">
        <v>281</v>
      </c>
      <c r="B41" s="760" t="s">
        <v>280</v>
      </c>
      <c r="C41" s="714">
        <f>SUM(C39:C40)</f>
        <v>0</v>
      </c>
      <c r="D41" s="715">
        <f>SUM(D39:D40)</f>
        <v>9940518</v>
      </c>
      <c r="E41" s="715">
        <f>SUM(E39:E40)</f>
        <v>9940518</v>
      </c>
      <c r="F41" s="716">
        <f>E41/D41%</f>
        <v>100</v>
      </c>
      <c r="G41" s="714">
        <f>SUM(G39:G40)</f>
        <v>0</v>
      </c>
      <c r="H41" s="715">
        <f>SUM(H39:H40)</f>
        <v>0</v>
      </c>
      <c r="I41" s="715">
        <f>SUM(I39:I40)</f>
        <v>0</v>
      </c>
      <c r="J41" s="716"/>
      <c r="K41" s="714"/>
      <c r="L41" s="715"/>
      <c r="M41" s="715"/>
      <c r="N41" s="719"/>
      <c r="O41" s="714">
        <f>SUM(O39:O40)</f>
        <v>0</v>
      </c>
      <c r="P41" s="715">
        <f>SUM(P39:P40)</f>
        <v>9940518</v>
      </c>
      <c r="Q41" s="715">
        <f>SUM(Q39:Q40)</f>
        <v>9940518</v>
      </c>
      <c r="R41" s="716">
        <f>Q41/P41%</f>
        <v>100</v>
      </c>
    </row>
    <row r="42" spans="1:18" ht="23.25" x14ac:dyDescent="0.35">
      <c r="A42" s="1110" t="s">
        <v>283</v>
      </c>
      <c r="B42" s="760" t="s">
        <v>282</v>
      </c>
      <c r="C42" s="707">
        <f>+O42-K42-G42</f>
        <v>163344641</v>
      </c>
      <c r="D42" s="708">
        <f>+P42-L42-H42</f>
        <v>154245778</v>
      </c>
      <c r="E42" s="708">
        <f>+Q42-M42-I42</f>
        <v>141198207</v>
      </c>
      <c r="F42" s="711">
        <f>+E42/D42%</f>
        <v>91.541051451016045</v>
      </c>
      <c r="G42" s="707">
        <v>0</v>
      </c>
      <c r="H42" s="708">
        <v>0</v>
      </c>
      <c r="I42" s="708">
        <v>0</v>
      </c>
      <c r="J42" s="709"/>
      <c r="K42" s="707"/>
      <c r="L42" s="708"/>
      <c r="M42" s="708"/>
      <c r="N42" s="709"/>
      <c r="O42" s="707">
        <f>+'3. Gesz költségvetés'!K38</f>
        <v>163344641</v>
      </c>
      <c r="P42" s="708">
        <f>+'3. Gesz költségvetés'!L38</f>
        <v>154245778</v>
      </c>
      <c r="Q42" s="708">
        <f>+'3. Gesz költségvetés'!M38</f>
        <v>141198207</v>
      </c>
      <c r="R42" s="711">
        <f>Q42/P42%</f>
        <v>91.541051451016045</v>
      </c>
    </row>
    <row r="43" spans="1:18" ht="22.5" x14ac:dyDescent="0.3">
      <c r="A43" s="661" t="s">
        <v>291</v>
      </c>
      <c r="B43" s="662" t="s">
        <v>290</v>
      </c>
      <c r="C43" s="725">
        <f>SUM(C41:C42)</f>
        <v>163344641</v>
      </c>
      <c r="D43" s="726">
        <f>SUM(D41:D42)</f>
        <v>164186296</v>
      </c>
      <c r="E43" s="726">
        <f>SUM(E41:E42)</f>
        <v>151138725</v>
      </c>
      <c r="F43" s="727">
        <f>E43/D43%</f>
        <v>92.053191211524748</v>
      </c>
      <c r="G43" s="725">
        <f>SUM(G41:G42)</f>
        <v>0</v>
      </c>
      <c r="H43" s="726">
        <f>SUM(H41:H42)</f>
        <v>0</v>
      </c>
      <c r="I43" s="726">
        <f>SUM(I41:I42)</f>
        <v>0</v>
      </c>
      <c r="J43" s="727"/>
      <c r="K43" s="725">
        <f>SUM(K41:K42)</f>
        <v>0</v>
      </c>
      <c r="L43" s="726">
        <f>SUM(L41:L42)</f>
        <v>0</v>
      </c>
      <c r="M43" s="726">
        <f>SUM(M41:M42)</f>
        <v>0</v>
      </c>
      <c r="N43" s="768"/>
      <c r="O43" s="725">
        <f>SUM(O41:O42)</f>
        <v>163344641</v>
      </c>
      <c r="P43" s="726">
        <f>SUM(P41:P42)</f>
        <v>164186296</v>
      </c>
      <c r="Q43" s="726">
        <f>SUM(Q41:Q42)</f>
        <v>151138725</v>
      </c>
      <c r="R43" s="727">
        <f>Q43/P43%</f>
        <v>92.053191211524748</v>
      </c>
    </row>
    <row r="44" spans="1:18" ht="24" thickBot="1" x14ac:dyDescent="0.4">
      <c r="A44" s="689"/>
      <c r="B44" s="754" t="s">
        <v>211</v>
      </c>
      <c r="C44" s="736">
        <f>C35+C42</f>
        <v>184444641</v>
      </c>
      <c r="D44" s="737">
        <f>D35+D43</f>
        <v>205646401</v>
      </c>
      <c r="E44" s="737">
        <f>E35+E42+E41</f>
        <v>192701337</v>
      </c>
      <c r="F44" s="738">
        <f>E44/D44%</f>
        <v>93.705183296643256</v>
      </c>
      <c r="G44" s="736">
        <f>G35+G42</f>
        <v>3000000</v>
      </c>
      <c r="H44" s="737">
        <f>H35+H42</f>
        <v>8453990</v>
      </c>
      <c r="I44" s="737">
        <f>I35+I42</f>
        <v>9575048</v>
      </c>
      <c r="J44" s="738">
        <f>I44/H44%</f>
        <v>113.26069701998702</v>
      </c>
      <c r="K44" s="736">
        <f>K35+K42</f>
        <v>0</v>
      </c>
      <c r="L44" s="737">
        <f>L35+L42</f>
        <v>0</v>
      </c>
      <c r="M44" s="737">
        <f>M35+M42</f>
        <v>0</v>
      </c>
      <c r="N44" s="738" t="e">
        <f>M44/L44%</f>
        <v>#DIV/0!</v>
      </c>
      <c r="O44" s="736">
        <f>+O33+O34+O43</f>
        <v>187444641</v>
      </c>
      <c r="P44" s="737">
        <f>+P33+P34+P43</f>
        <v>214100391</v>
      </c>
      <c r="Q44" s="737">
        <f>+Q33+Q34+Q43</f>
        <v>202276385</v>
      </c>
      <c r="R44" s="738">
        <f>Q44/P44%</f>
        <v>94.477354317395893</v>
      </c>
    </row>
    <row r="45" spans="1:18" ht="24" thickBot="1" x14ac:dyDescent="0.4">
      <c r="A45" s="739"/>
      <c r="B45" s="739"/>
      <c r="C45" s="740"/>
      <c r="D45" s="740"/>
      <c r="E45" s="740"/>
      <c r="F45" s="740"/>
      <c r="G45" s="739"/>
      <c r="H45" s="739"/>
      <c r="I45" s="739"/>
      <c r="J45" s="739"/>
      <c r="K45" s="739"/>
      <c r="L45" s="739"/>
      <c r="M45" s="739"/>
      <c r="N45" s="739"/>
      <c r="O45" s="739"/>
      <c r="P45" s="612"/>
      <c r="Q45" s="612"/>
      <c r="R45" s="612"/>
    </row>
    <row r="46" spans="1:18" s="687" customFormat="1" ht="26.25" x14ac:dyDescent="0.4">
      <c r="A46" s="1985" t="s">
        <v>216</v>
      </c>
      <c r="B46" s="1987" t="s">
        <v>467</v>
      </c>
      <c r="C46" s="2003" t="s">
        <v>1299</v>
      </c>
      <c r="D46" s="2004"/>
      <c r="E46" s="2004"/>
      <c r="F46" s="2005"/>
      <c r="G46" s="2025" t="s">
        <v>1300</v>
      </c>
      <c r="H46" s="2004"/>
      <c r="I46" s="2004"/>
      <c r="J46" s="2026"/>
      <c r="K46" s="2003" t="s">
        <v>1301</v>
      </c>
      <c r="L46" s="2004"/>
      <c r="M46" s="2004"/>
      <c r="N46" s="2005"/>
      <c r="O46" s="2003" t="s">
        <v>292</v>
      </c>
      <c r="P46" s="2004"/>
      <c r="Q46" s="2004"/>
      <c r="R46" s="2005"/>
    </row>
    <row r="47" spans="1:18" s="612" customFormat="1" ht="126" customHeight="1" x14ac:dyDescent="0.35">
      <c r="A47" s="2010"/>
      <c r="B47" s="2036" t="s">
        <v>465</v>
      </c>
      <c r="C47" s="1100" t="s">
        <v>896</v>
      </c>
      <c r="D47" s="671" t="s">
        <v>1149</v>
      </c>
      <c r="E47" s="671" t="s">
        <v>1150</v>
      </c>
      <c r="F47" s="672" t="s">
        <v>592</v>
      </c>
      <c r="G47" s="1111" t="s">
        <v>897</v>
      </c>
      <c r="H47" s="671" t="s">
        <v>1151</v>
      </c>
      <c r="I47" s="671" t="s">
        <v>1152</v>
      </c>
      <c r="J47" s="1112" t="s">
        <v>592</v>
      </c>
      <c r="K47" s="1100" t="s">
        <v>522</v>
      </c>
      <c r="L47" s="671" t="s">
        <v>1153</v>
      </c>
      <c r="M47" s="671" t="s">
        <v>1154</v>
      </c>
      <c r="N47" s="1112" t="s">
        <v>592</v>
      </c>
      <c r="O47" s="1100" t="s">
        <v>522</v>
      </c>
      <c r="P47" s="671" t="s">
        <v>1153</v>
      </c>
      <c r="Q47" s="671" t="s">
        <v>1154</v>
      </c>
      <c r="R47" s="672" t="s">
        <v>592</v>
      </c>
    </row>
    <row r="48" spans="1:18" ht="23.25" x14ac:dyDescent="0.35">
      <c r="A48" s="673" t="s">
        <v>144</v>
      </c>
      <c r="B48" s="674" t="s">
        <v>145</v>
      </c>
      <c r="C48" s="707">
        <f t="shared" ref="C48:E62" si="11">+O48-K48-G48</f>
        <v>66521158</v>
      </c>
      <c r="D48" s="708">
        <f t="shared" si="11"/>
        <v>67400728</v>
      </c>
      <c r="E48" s="708">
        <f t="shared" si="11"/>
        <v>61983148</v>
      </c>
      <c r="F48" s="1113">
        <f>E48/D48%</f>
        <v>91.962134296234893</v>
      </c>
      <c r="G48" s="707"/>
      <c r="H48" s="708"/>
      <c r="I48" s="708"/>
      <c r="J48" s="711"/>
      <c r="K48" s="772"/>
      <c r="L48" s="708"/>
      <c r="M48" s="708"/>
      <c r="N48" s="711"/>
      <c r="O48" s="772">
        <f>+'3. Gesz költségvetés'!K43</f>
        <v>66521158</v>
      </c>
      <c r="P48" s="708">
        <f>+'3. Gesz költségvetés'!L43</f>
        <v>67400728</v>
      </c>
      <c r="Q48" s="708">
        <f>+'3. Gesz költségvetés'!M43</f>
        <v>61983148</v>
      </c>
      <c r="R48" s="711">
        <f>Q48/P48%</f>
        <v>91.962134296234893</v>
      </c>
    </row>
    <row r="49" spans="1:18" ht="23.25" x14ac:dyDescent="0.35">
      <c r="A49" s="673" t="s">
        <v>146</v>
      </c>
      <c r="B49" s="760" t="s">
        <v>147</v>
      </c>
      <c r="C49" s="707">
        <f t="shared" si="11"/>
        <v>9264811</v>
      </c>
      <c r="D49" s="708">
        <f t="shared" si="11"/>
        <v>9264811</v>
      </c>
      <c r="E49" s="708">
        <f t="shared" si="11"/>
        <v>8173864</v>
      </c>
      <c r="F49" s="1113">
        <f>E49/D49%</f>
        <v>88.22483264904163</v>
      </c>
      <c r="G49" s="707"/>
      <c r="H49" s="708"/>
      <c r="I49" s="708"/>
      <c r="J49" s="711"/>
      <c r="K49" s="772"/>
      <c r="L49" s="708"/>
      <c r="M49" s="708"/>
      <c r="N49" s="711"/>
      <c r="O49" s="772">
        <f>+'3. Gesz költségvetés'!K44</f>
        <v>9264811</v>
      </c>
      <c r="P49" s="708">
        <f>+'3. Gesz költségvetés'!L44</f>
        <v>9264811</v>
      </c>
      <c r="Q49" s="708">
        <f>+'3. Gesz költségvetés'!M44</f>
        <v>8173864</v>
      </c>
      <c r="R49" s="711">
        <f>Q49/P49%</f>
        <v>88.22483264904163</v>
      </c>
    </row>
    <row r="50" spans="1:18" ht="23.25" x14ac:dyDescent="0.35">
      <c r="A50" s="673" t="s">
        <v>148</v>
      </c>
      <c r="B50" s="760" t="s">
        <v>149</v>
      </c>
      <c r="C50" s="707">
        <f t="shared" si="11"/>
        <v>98689172</v>
      </c>
      <c r="D50" s="708">
        <f t="shared" si="11"/>
        <v>117983980</v>
      </c>
      <c r="E50" s="708">
        <f t="shared" si="11"/>
        <v>109834935</v>
      </c>
      <c r="F50" s="1113">
        <f>E50/D50%</f>
        <v>93.093091960450892</v>
      </c>
      <c r="G50" s="707">
        <v>3000000</v>
      </c>
      <c r="H50" s="708">
        <v>8453990</v>
      </c>
      <c r="I50" s="708">
        <v>9575048</v>
      </c>
      <c r="J50" s="711">
        <f>I50/H50%</f>
        <v>113.26069701998702</v>
      </c>
      <c r="K50" s="772"/>
      <c r="L50" s="708"/>
      <c r="M50" s="708"/>
      <c r="N50" s="711" t="e">
        <f>M50/L50%</f>
        <v>#DIV/0!</v>
      </c>
      <c r="O50" s="772">
        <f>+'3. Gesz költségvetés'!K45</f>
        <v>101689172</v>
      </c>
      <c r="P50" s="708">
        <f>+'3. Gesz költségvetés'!L45</f>
        <v>126437970</v>
      </c>
      <c r="Q50" s="708">
        <f>+'3. Gesz költségvetés'!M45</f>
        <v>119409983</v>
      </c>
      <c r="R50" s="711">
        <f>Q50/P50%</f>
        <v>94.441553435253667</v>
      </c>
    </row>
    <row r="51" spans="1:18" ht="23.25" x14ac:dyDescent="0.35">
      <c r="A51" s="673" t="s">
        <v>150</v>
      </c>
      <c r="B51" s="634" t="s">
        <v>19</v>
      </c>
      <c r="C51" s="707">
        <f t="shared" si="11"/>
        <v>0</v>
      </c>
      <c r="D51" s="708">
        <f t="shared" si="11"/>
        <v>0</v>
      </c>
      <c r="E51" s="708">
        <f t="shared" si="11"/>
        <v>0</v>
      </c>
      <c r="F51" s="1113"/>
      <c r="G51" s="707"/>
      <c r="H51" s="708"/>
      <c r="I51" s="708"/>
      <c r="J51" s="709"/>
      <c r="K51" s="772"/>
      <c r="L51" s="708"/>
      <c r="M51" s="708"/>
      <c r="N51" s="773"/>
      <c r="O51" s="707"/>
      <c r="P51" s="708"/>
      <c r="Q51" s="708"/>
      <c r="R51" s="709"/>
    </row>
    <row r="52" spans="1:18" ht="23.25" x14ac:dyDescent="0.35">
      <c r="A52" s="673" t="s">
        <v>75</v>
      </c>
      <c r="B52" s="634" t="s">
        <v>76</v>
      </c>
      <c r="C52" s="707">
        <f t="shared" si="11"/>
        <v>0</v>
      </c>
      <c r="D52" s="708">
        <f t="shared" si="11"/>
        <v>0</v>
      </c>
      <c r="E52" s="708">
        <f t="shared" si="11"/>
        <v>0</v>
      </c>
      <c r="F52" s="1113"/>
      <c r="G52" s="707"/>
      <c r="H52" s="708"/>
      <c r="I52" s="708"/>
      <c r="J52" s="709"/>
      <c r="K52" s="772"/>
      <c r="L52" s="708"/>
      <c r="M52" s="708"/>
      <c r="N52" s="773"/>
      <c r="O52" s="707"/>
      <c r="P52" s="708"/>
      <c r="Q52" s="708"/>
      <c r="R52" s="709"/>
    </row>
    <row r="53" spans="1:18" ht="23.25" x14ac:dyDescent="0.35">
      <c r="A53" s="673" t="s">
        <v>151</v>
      </c>
      <c r="B53" s="775" t="s">
        <v>152</v>
      </c>
      <c r="C53" s="707">
        <f t="shared" si="11"/>
        <v>0</v>
      </c>
      <c r="D53" s="708">
        <f t="shared" si="11"/>
        <v>0</v>
      </c>
      <c r="E53" s="708">
        <f t="shared" si="11"/>
        <v>0</v>
      </c>
      <c r="F53" s="1114"/>
      <c r="G53" s="707"/>
      <c r="H53" s="708"/>
      <c r="I53" s="708"/>
      <c r="J53" s="709"/>
      <c r="K53" s="772"/>
      <c r="L53" s="708"/>
      <c r="M53" s="708"/>
      <c r="N53" s="773"/>
      <c r="O53" s="707"/>
      <c r="P53" s="708"/>
      <c r="Q53" s="708"/>
      <c r="R53" s="709"/>
    </row>
    <row r="54" spans="1:18" ht="23.25" x14ac:dyDescent="0.35">
      <c r="A54" s="673" t="s">
        <v>154</v>
      </c>
      <c r="B54" s="776" t="s">
        <v>153</v>
      </c>
      <c r="C54" s="744">
        <f t="shared" si="11"/>
        <v>0</v>
      </c>
      <c r="D54" s="745">
        <f t="shared" si="11"/>
        <v>0</v>
      </c>
      <c r="E54" s="745">
        <f t="shared" si="11"/>
        <v>0</v>
      </c>
      <c r="F54" s="1114"/>
      <c r="G54" s="707"/>
      <c r="H54" s="708"/>
      <c r="I54" s="708"/>
      <c r="J54" s="709"/>
      <c r="K54" s="772"/>
      <c r="L54" s="708"/>
      <c r="M54" s="708"/>
      <c r="N54" s="773"/>
      <c r="O54" s="707"/>
      <c r="P54" s="708"/>
      <c r="Q54" s="708"/>
      <c r="R54" s="709"/>
    </row>
    <row r="55" spans="1:18" ht="23.25" x14ac:dyDescent="0.35">
      <c r="A55" s="673" t="s">
        <v>456</v>
      </c>
      <c r="B55" s="777" t="s">
        <v>155</v>
      </c>
      <c r="C55" s="744">
        <f t="shared" si="11"/>
        <v>0</v>
      </c>
      <c r="D55" s="745">
        <f t="shared" si="11"/>
        <v>0</v>
      </c>
      <c r="E55" s="745">
        <f t="shared" si="11"/>
        <v>0</v>
      </c>
      <c r="F55" s="1114"/>
      <c r="G55" s="707"/>
      <c r="H55" s="708"/>
      <c r="I55" s="708"/>
      <c r="J55" s="709"/>
      <c r="K55" s="772"/>
      <c r="L55" s="708"/>
      <c r="M55" s="708"/>
      <c r="N55" s="773"/>
      <c r="O55" s="707"/>
      <c r="P55" s="708"/>
      <c r="Q55" s="708"/>
      <c r="R55" s="709"/>
    </row>
    <row r="56" spans="1:18" ht="23.25" x14ac:dyDescent="0.35">
      <c r="A56" s="673" t="s">
        <v>456</v>
      </c>
      <c r="B56" s="778" t="s">
        <v>97</v>
      </c>
      <c r="C56" s="707">
        <f t="shared" si="11"/>
        <v>0</v>
      </c>
      <c r="D56" s="708">
        <f t="shared" si="11"/>
        <v>0</v>
      </c>
      <c r="E56" s="708">
        <f t="shared" si="11"/>
        <v>0</v>
      </c>
      <c r="F56" s="1114"/>
      <c r="G56" s="707"/>
      <c r="H56" s="708"/>
      <c r="I56" s="708"/>
      <c r="J56" s="709"/>
      <c r="K56" s="772"/>
      <c r="L56" s="708"/>
      <c r="M56" s="708"/>
      <c r="N56" s="773"/>
      <c r="O56" s="707"/>
      <c r="P56" s="708"/>
      <c r="Q56" s="708"/>
      <c r="R56" s="709"/>
    </row>
    <row r="57" spans="1:18" ht="23.25" x14ac:dyDescent="0.35">
      <c r="A57" s="673" t="s">
        <v>456</v>
      </c>
      <c r="B57" s="778" t="s">
        <v>156</v>
      </c>
      <c r="C57" s="707">
        <f t="shared" si="11"/>
        <v>0</v>
      </c>
      <c r="D57" s="708">
        <f t="shared" si="11"/>
        <v>0</v>
      </c>
      <c r="E57" s="708">
        <f t="shared" si="11"/>
        <v>0</v>
      </c>
      <c r="F57" s="1114"/>
      <c r="G57" s="707"/>
      <c r="H57" s="708"/>
      <c r="I57" s="708"/>
      <c r="J57" s="709"/>
      <c r="K57" s="772"/>
      <c r="L57" s="708"/>
      <c r="M57" s="708"/>
      <c r="N57" s="773"/>
      <c r="O57" s="707"/>
      <c r="P57" s="708"/>
      <c r="Q57" s="708"/>
      <c r="R57" s="709"/>
    </row>
    <row r="58" spans="1:18" ht="23.25" x14ac:dyDescent="0.35">
      <c r="A58" s="673" t="s">
        <v>157</v>
      </c>
      <c r="B58" s="634" t="s">
        <v>158</v>
      </c>
      <c r="C58" s="707">
        <f>+O58-K58-G58</f>
        <v>0</v>
      </c>
      <c r="D58" s="708">
        <f>+P58-L58-H58</f>
        <v>6036</v>
      </c>
      <c r="E58" s="708">
        <f>+Q58-M58-I58</f>
        <v>6036</v>
      </c>
      <c r="F58" s="1113">
        <f>E58/D58%</f>
        <v>100</v>
      </c>
      <c r="G58" s="707">
        <f>SUM(G52:G57)</f>
        <v>0</v>
      </c>
      <c r="H58" s="708">
        <f>SUM(H52:H57)</f>
        <v>0</v>
      </c>
      <c r="I58" s="708">
        <f>SUM(I52:I57)</f>
        <v>0</v>
      </c>
      <c r="J58" s="711"/>
      <c r="K58" s="707">
        <f>SUM(K52:K57)</f>
        <v>0</v>
      </c>
      <c r="L58" s="708">
        <f>SUM(L52:L57)</f>
        <v>0</v>
      </c>
      <c r="M58" s="708">
        <f>SUM(M52:M57)</f>
        <v>0</v>
      </c>
      <c r="N58" s="1114"/>
      <c r="O58" s="707">
        <f>+'3. Gesz költségvetés'!K51</f>
        <v>0</v>
      </c>
      <c r="P58" s="708">
        <f>+'3. Gesz költségvetés'!L51</f>
        <v>6036</v>
      </c>
      <c r="Q58" s="708">
        <f>+'3. Gesz költségvetés'!M51</f>
        <v>6036</v>
      </c>
      <c r="R58" s="1113">
        <f>Q58/P58%</f>
        <v>100</v>
      </c>
    </row>
    <row r="59" spans="1:18" ht="23.25" x14ac:dyDescent="0.35">
      <c r="A59" s="673" t="s">
        <v>159</v>
      </c>
      <c r="B59" s="782" t="s">
        <v>294</v>
      </c>
      <c r="C59" s="707">
        <f t="shared" si="11"/>
        <v>9969500</v>
      </c>
      <c r="D59" s="708">
        <f t="shared" si="11"/>
        <v>10990846</v>
      </c>
      <c r="E59" s="708">
        <f t="shared" si="11"/>
        <v>9456414</v>
      </c>
      <c r="F59" s="1113">
        <f>E59/D59%</f>
        <v>86.03900009153071</v>
      </c>
      <c r="G59" s="707"/>
      <c r="H59" s="708"/>
      <c r="I59" s="708"/>
      <c r="J59" s="711"/>
      <c r="K59" s="772"/>
      <c r="L59" s="708"/>
      <c r="M59" s="708"/>
      <c r="N59" s="711"/>
      <c r="O59" s="707">
        <f>+'3. Gesz költségvetés'!K53</f>
        <v>9969500</v>
      </c>
      <c r="P59" s="708">
        <f>+'3. Gesz költségvetés'!L53</f>
        <v>10990846</v>
      </c>
      <c r="Q59" s="708">
        <f>+'3. Gesz költségvetés'!M53</f>
        <v>9456414</v>
      </c>
      <c r="R59" s="1113">
        <f>Q59/P59%</f>
        <v>86.03900009153071</v>
      </c>
    </row>
    <row r="60" spans="1:18" ht="23.25" x14ac:dyDescent="0.35">
      <c r="A60" s="673" t="s">
        <v>160</v>
      </c>
      <c r="B60" s="634" t="s">
        <v>161</v>
      </c>
      <c r="C60" s="707">
        <f t="shared" si="11"/>
        <v>0</v>
      </c>
      <c r="D60" s="708">
        <f t="shared" si="11"/>
        <v>0</v>
      </c>
      <c r="E60" s="708">
        <f t="shared" si="11"/>
        <v>0</v>
      </c>
      <c r="F60" s="1114"/>
      <c r="G60" s="707"/>
      <c r="H60" s="708"/>
      <c r="I60" s="708"/>
      <c r="J60" s="711"/>
      <c r="K60" s="772"/>
      <c r="L60" s="708"/>
      <c r="M60" s="708"/>
      <c r="N60" s="773"/>
      <c r="O60" s="707">
        <f>+'3. Gesz költségvetés'!K54</f>
        <v>0</v>
      </c>
      <c r="P60" s="708">
        <f>+'3. Gesz költségvetés'!L54</f>
        <v>0</v>
      </c>
      <c r="Q60" s="708">
        <f>+'3. Gesz költségvetés'!M54</f>
        <v>0</v>
      </c>
      <c r="R60" s="711"/>
    </row>
    <row r="61" spans="1:18" ht="29.45" customHeight="1" x14ac:dyDescent="0.35">
      <c r="A61" s="673" t="s">
        <v>117</v>
      </c>
      <c r="B61" s="634" t="s">
        <v>96</v>
      </c>
      <c r="C61" s="707">
        <f t="shared" si="11"/>
        <v>0</v>
      </c>
      <c r="D61" s="708">
        <f t="shared" si="11"/>
        <v>0</v>
      </c>
      <c r="E61" s="708">
        <f t="shared" si="11"/>
        <v>0</v>
      </c>
      <c r="F61" s="1114"/>
      <c r="G61" s="707"/>
      <c r="H61" s="708"/>
      <c r="I61" s="708"/>
      <c r="J61" s="709"/>
      <c r="K61" s="772"/>
      <c r="L61" s="708"/>
      <c r="M61" s="708"/>
      <c r="N61" s="773"/>
      <c r="O61" s="707"/>
      <c r="P61" s="708"/>
      <c r="Q61" s="708"/>
      <c r="R61" s="709"/>
    </row>
    <row r="62" spans="1:18" ht="29.45" customHeight="1" x14ac:dyDescent="0.35">
      <c r="A62" s="673" t="s">
        <v>162</v>
      </c>
      <c r="B62" s="634" t="s">
        <v>163</v>
      </c>
      <c r="C62" s="707">
        <f t="shared" si="11"/>
        <v>0</v>
      </c>
      <c r="D62" s="708">
        <f t="shared" si="11"/>
        <v>0</v>
      </c>
      <c r="E62" s="708">
        <f t="shared" si="11"/>
        <v>0</v>
      </c>
      <c r="F62" s="1114"/>
      <c r="G62" s="707"/>
      <c r="H62" s="708"/>
      <c r="I62" s="708"/>
      <c r="J62" s="709"/>
      <c r="K62" s="772"/>
      <c r="L62" s="708"/>
      <c r="M62" s="708"/>
      <c r="N62" s="773"/>
      <c r="O62" s="707"/>
      <c r="P62" s="708"/>
      <c r="Q62" s="708"/>
      <c r="R62" s="709"/>
    </row>
    <row r="63" spans="1:18" s="806" customFormat="1" ht="23.25" x14ac:dyDescent="0.35">
      <c r="A63" s="1115" t="s">
        <v>164</v>
      </c>
      <c r="B63" s="1116" t="s">
        <v>165</v>
      </c>
      <c r="C63" s="1117">
        <f>SUM(C61:C62)</f>
        <v>0</v>
      </c>
      <c r="D63" s="1118">
        <f>SUM(D61:D62)</f>
        <v>0</v>
      </c>
      <c r="E63" s="1118">
        <f>SUM(E61:E62)</f>
        <v>0</v>
      </c>
      <c r="F63" s="1119"/>
      <c r="G63" s="1117">
        <f>SUM(G61:G62)</f>
        <v>0</v>
      </c>
      <c r="H63" s="1118">
        <f>SUM(H61:H62)</f>
        <v>0</v>
      </c>
      <c r="I63" s="1118">
        <f>SUM(I61:I62)</f>
        <v>0</v>
      </c>
      <c r="J63" s="1119"/>
      <c r="K63" s="1117">
        <f>SUM(K61:K62)</f>
        <v>0</v>
      </c>
      <c r="L63" s="1118">
        <f>SUM(L61:L62)</f>
        <v>0</v>
      </c>
      <c r="M63" s="1118">
        <f>SUM(M61:M62)</f>
        <v>0</v>
      </c>
      <c r="N63" s="1119"/>
      <c r="O63" s="1117">
        <f>SUM(O61:O62)</f>
        <v>0</v>
      </c>
      <c r="P63" s="1118">
        <f>SUM(P61:P62)</f>
        <v>0</v>
      </c>
      <c r="Q63" s="1118">
        <f>SUM(Q61:Q62)</f>
        <v>0</v>
      </c>
      <c r="R63" s="1119"/>
    </row>
    <row r="64" spans="1:18" ht="23.25" x14ac:dyDescent="0.35">
      <c r="A64" s="690"/>
      <c r="B64" s="750" t="s">
        <v>180</v>
      </c>
      <c r="C64" s="1120">
        <f>SUM(C48:C58)</f>
        <v>174475141</v>
      </c>
      <c r="D64" s="1121">
        <f>SUM(D48:D58)</f>
        <v>194655555</v>
      </c>
      <c r="E64" s="1121">
        <f>SUM(E48:E58)</f>
        <v>179997983</v>
      </c>
      <c r="F64" s="1122">
        <f>E64/D64%</f>
        <v>92.469995526200108</v>
      </c>
      <c r="G64" s="1120">
        <f>SUM(G48:G58)</f>
        <v>3000000</v>
      </c>
      <c r="H64" s="1121">
        <f>SUM(H48:H58)+H63</f>
        <v>8453990</v>
      </c>
      <c r="I64" s="1121">
        <f>SUM(I48:I58)</f>
        <v>9575048</v>
      </c>
      <c r="J64" s="1122">
        <f>I64/H64%</f>
        <v>113.26069701998702</v>
      </c>
      <c r="K64" s="1120">
        <f>SUM(K48:K58)</f>
        <v>0</v>
      </c>
      <c r="L64" s="1121">
        <f>SUM(L48:L58)+L63</f>
        <v>0</v>
      </c>
      <c r="M64" s="1121">
        <f>SUM(M48:M58)</f>
        <v>0</v>
      </c>
      <c r="N64" s="1122" t="e">
        <f>M64/L64%</f>
        <v>#DIV/0!</v>
      </c>
      <c r="O64" s="1120">
        <f>SUM(O48:O58)</f>
        <v>177475141</v>
      </c>
      <c r="P64" s="1121">
        <f>SUM(P48:P58)</f>
        <v>203109545</v>
      </c>
      <c r="Q64" s="1121">
        <f>SUM(Q48:Q58)</f>
        <v>189573031</v>
      </c>
      <c r="R64" s="1122">
        <f>Q64/P64%</f>
        <v>93.335362944168878</v>
      </c>
    </row>
    <row r="65" spans="1:18" ht="23.25" x14ac:dyDescent="0.35">
      <c r="A65" s="690"/>
      <c r="B65" s="750" t="s">
        <v>181</v>
      </c>
      <c r="C65" s="1120">
        <f>SUM(C59:C63)</f>
        <v>9969500</v>
      </c>
      <c r="D65" s="1121">
        <f>SUM(D59:D63)</f>
        <v>10990846</v>
      </c>
      <c r="E65" s="1121">
        <f>SUM(E59:E63)</f>
        <v>9456414</v>
      </c>
      <c r="F65" s="1122">
        <f>E65/D65%</f>
        <v>86.03900009153071</v>
      </c>
      <c r="G65" s="1120">
        <f>SUM(G59:G63)</f>
        <v>0</v>
      </c>
      <c r="H65" s="1121">
        <f>SUM(H59:H63)</f>
        <v>0</v>
      </c>
      <c r="I65" s="1121">
        <f>SUM(I59:I63)</f>
        <v>0</v>
      </c>
      <c r="J65" s="1122"/>
      <c r="K65" s="1120">
        <f>SUM(K59:K63)</f>
        <v>0</v>
      </c>
      <c r="L65" s="1121">
        <f>SUM(L59:L63)</f>
        <v>0</v>
      </c>
      <c r="M65" s="1121">
        <f>SUM(M59:M63)</f>
        <v>0</v>
      </c>
      <c r="N65" s="1122"/>
      <c r="O65" s="1120">
        <f>SUM(O59:O63)</f>
        <v>9969500</v>
      </c>
      <c r="P65" s="1121">
        <f>SUM(P59:P63)</f>
        <v>10990846</v>
      </c>
      <c r="Q65" s="1121">
        <f>SUM(Q59:Q63)</f>
        <v>9456414</v>
      </c>
      <c r="R65" s="1122">
        <f>Q65/P65%</f>
        <v>86.03900009153071</v>
      </c>
    </row>
    <row r="66" spans="1:18" ht="22.5" x14ac:dyDescent="0.3">
      <c r="A66" s="645" t="s">
        <v>166</v>
      </c>
      <c r="B66" s="646" t="s">
        <v>167</v>
      </c>
      <c r="C66" s="1123">
        <f>SUM(C64:C65)</f>
        <v>184444641</v>
      </c>
      <c r="D66" s="1124">
        <f>SUM(D64:D65)</f>
        <v>205646401</v>
      </c>
      <c r="E66" s="1124">
        <f>SUM(E64:E65)</f>
        <v>189454397</v>
      </c>
      <c r="F66" s="1125">
        <f>E66/D66%</f>
        <v>92.126288657976559</v>
      </c>
      <c r="G66" s="1123">
        <f>SUM(G64:G65)</f>
        <v>3000000</v>
      </c>
      <c r="H66" s="1124">
        <f>SUM(H64:H65)</f>
        <v>8453990</v>
      </c>
      <c r="I66" s="1124">
        <f>SUM(I64:I65)</f>
        <v>9575048</v>
      </c>
      <c r="J66" s="1125">
        <f>I66/H66%</f>
        <v>113.26069701998702</v>
      </c>
      <c r="K66" s="1123">
        <f>SUM(K64:K65)</f>
        <v>0</v>
      </c>
      <c r="L66" s="1124">
        <f>SUM(L64:L65)</f>
        <v>0</v>
      </c>
      <c r="M66" s="1124">
        <f>SUM(M64:M65)</f>
        <v>0</v>
      </c>
      <c r="N66" s="1125" t="e">
        <f>M66/L66%</f>
        <v>#DIV/0!</v>
      </c>
      <c r="O66" s="1123">
        <f>SUM(O64:O65)</f>
        <v>187444641</v>
      </c>
      <c r="P66" s="1124">
        <f>SUM(P64:P65)</f>
        <v>214100391</v>
      </c>
      <c r="Q66" s="1124">
        <f>SUM(Q64:Q65)</f>
        <v>199029445</v>
      </c>
      <c r="R66" s="1125">
        <f>Q66/P66%</f>
        <v>92.960804074383958</v>
      </c>
    </row>
    <row r="67" spans="1:18" ht="29.45" customHeight="1" x14ac:dyDescent="0.35">
      <c r="A67" s="660" t="s">
        <v>168</v>
      </c>
      <c r="B67" s="634" t="s">
        <v>118</v>
      </c>
      <c r="C67" s="707">
        <f t="shared" ref="C67:E68" si="12">+O67-K67-G67</f>
        <v>0</v>
      </c>
      <c r="D67" s="708">
        <f t="shared" si="12"/>
        <v>0</v>
      </c>
      <c r="E67" s="708">
        <f t="shared" si="12"/>
        <v>0</v>
      </c>
      <c r="F67" s="1126"/>
      <c r="G67" s="678"/>
      <c r="H67" s="679"/>
      <c r="I67" s="679"/>
      <c r="J67" s="787"/>
      <c r="K67" s="788"/>
      <c r="L67" s="679"/>
      <c r="M67" s="679"/>
      <c r="N67" s="789"/>
      <c r="O67" s="707"/>
      <c r="P67" s="708"/>
      <c r="Q67" s="708"/>
      <c r="R67" s="1126"/>
    </row>
    <row r="68" spans="1:18" ht="29.45" customHeight="1" x14ac:dyDescent="0.35">
      <c r="A68" s="660" t="s">
        <v>182</v>
      </c>
      <c r="B68" s="634" t="s">
        <v>183</v>
      </c>
      <c r="C68" s="707">
        <f t="shared" si="12"/>
        <v>0</v>
      </c>
      <c r="D68" s="708">
        <f t="shared" si="12"/>
        <v>0</v>
      </c>
      <c r="E68" s="708">
        <f t="shared" si="12"/>
        <v>0</v>
      </c>
      <c r="F68" s="1127"/>
      <c r="G68" s="681"/>
      <c r="H68" s="163"/>
      <c r="I68" s="163"/>
      <c r="J68" s="790"/>
      <c r="K68" s="791"/>
      <c r="L68" s="163"/>
      <c r="M68" s="163"/>
      <c r="N68" s="792"/>
      <c r="O68" s="707"/>
      <c r="P68" s="708"/>
      <c r="Q68" s="708"/>
      <c r="R68" s="1127"/>
    </row>
    <row r="69" spans="1:18" ht="22.5" x14ac:dyDescent="0.3">
      <c r="A69" s="661" t="s">
        <v>178</v>
      </c>
      <c r="B69" s="662" t="s">
        <v>21</v>
      </c>
      <c r="C69" s="1123">
        <f>SUM(C67:C68)</f>
        <v>0</v>
      </c>
      <c r="D69" s="1124">
        <f>SUM(D67:D68)</f>
        <v>0</v>
      </c>
      <c r="E69" s="1124">
        <f>SUM(E67:E68)</f>
        <v>0</v>
      </c>
      <c r="F69" s="1125"/>
      <c r="G69" s="1123">
        <f>SUM(G67:G68)</f>
        <v>0</v>
      </c>
      <c r="H69" s="1124">
        <f>SUM(H67:H68)</f>
        <v>0</v>
      </c>
      <c r="I69" s="1124">
        <f>SUM(I67:I68)</f>
        <v>0</v>
      </c>
      <c r="J69" s="1125"/>
      <c r="K69" s="1123">
        <f>SUM(K67:K68)</f>
        <v>0</v>
      </c>
      <c r="L69" s="1124">
        <f>SUM(L67:L68)</f>
        <v>0</v>
      </c>
      <c r="M69" s="1124">
        <f>SUM(M67:M68)</f>
        <v>0</v>
      </c>
      <c r="N69" s="1125"/>
      <c r="O69" s="1123">
        <f>SUM(O67:O68)</f>
        <v>0</v>
      </c>
      <c r="P69" s="1124">
        <f>SUM(P67:P68)</f>
        <v>0</v>
      </c>
      <c r="Q69" s="1124">
        <f>SUM(Q67:Q68)</f>
        <v>0</v>
      </c>
      <c r="R69" s="1125"/>
    </row>
    <row r="70" spans="1:18" ht="24" thickBot="1" x14ac:dyDescent="0.4">
      <c r="A70" s="689"/>
      <c r="B70" s="754" t="s">
        <v>201</v>
      </c>
      <c r="C70" s="1128">
        <f>C66+C69</f>
        <v>184444641</v>
      </c>
      <c r="D70" s="1129">
        <f>D66+D69</f>
        <v>205646401</v>
      </c>
      <c r="E70" s="1129">
        <f>E66+E69</f>
        <v>189454397</v>
      </c>
      <c r="F70" s="1130">
        <f>E70/D70%</f>
        <v>92.126288657976559</v>
      </c>
      <c r="G70" s="1128">
        <f>G66+G69</f>
        <v>3000000</v>
      </c>
      <c r="H70" s="1129">
        <f>H66+H69</f>
        <v>8453990</v>
      </c>
      <c r="I70" s="1129">
        <f>I66+I69</f>
        <v>9575048</v>
      </c>
      <c r="J70" s="1130">
        <f>I70/H70%</f>
        <v>113.26069701998702</v>
      </c>
      <c r="K70" s="1128">
        <f>K66+K69</f>
        <v>0</v>
      </c>
      <c r="L70" s="1129">
        <f>L66+L69</f>
        <v>0</v>
      </c>
      <c r="M70" s="1129">
        <f>M66+M69</f>
        <v>0</v>
      </c>
      <c r="N70" s="1130" t="e">
        <f>M70/L70%</f>
        <v>#DIV/0!</v>
      </c>
      <c r="O70" s="1128">
        <f>O66+O69</f>
        <v>187444641</v>
      </c>
      <c r="P70" s="1129">
        <f>P66+P69</f>
        <v>214100391</v>
      </c>
      <c r="Q70" s="1129">
        <f>Q66+Q69</f>
        <v>199029445</v>
      </c>
      <c r="R70" s="1130">
        <f>Q70/P70%</f>
        <v>92.960804074383958</v>
      </c>
    </row>
    <row r="71" spans="1:18" ht="12.75" x14ac:dyDescent="0.2"/>
    <row r="72" spans="1:18" ht="30.75" x14ac:dyDescent="0.45">
      <c r="O72" s="691"/>
      <c r="P72" s="691"/>
      <c r="Q72" s="691"/>
      <c r="R72" s="149"/>
    </row>
    <row r="73" spans="1:18" ht="30.75" x14ac:dyDescent="0.45">
      <c r="O73" s="691"/>
      <c r="P73" s="691"/>
      <c r="Q73" s="691"/>
      <c r="R73" s="149"/>
    </row>
    <row r="74" spans="1:18" ht="30.75" x14ac:dyDescent="0.45">
      <c r="O74" s="684"/>
      <c r="P74" s="684"/>
      <c r="Q74" s="684"/>
    </row>
    <row r="75" spans="1:18" ht="30.75" x14ac:dyDescent="0.45">
      <c r="O75" s="684"/>
      <c r="P75" s="684"/>
      <c r="Q75" s="684"/>
    </row>
  </sheetData>
  <mergeCells count="16">
    <mergeCell ref="O46:R46"/>
    <mergeCell ref="A1:R1"/>
    <mergeCell ref="A2:R2"/>
    <mergeCell ref="A4:R4"/>
    <mergeCell ref="A7:A8"/>
    <mergeCell ref="B7:B8"/>
    <mergeCell ref="C7:F7"/>
    <mergeCell ref="G7:J7"/>
    <mergeCell ref="K7:N7"/>
    <mergeCell ref="O7:R7"/>
    <mergeCell ref="A46:A47"/>
    <mergeCell ref="B46:B47"/>
    <mergeCell ref="C46:F46"/>
    <mergeCell ref="G46:J46"/>
    <mergeCell ref="K46:N46"/>
    <mergeCell ref="Q5:R5"/>
  </mergeCells>
  <hyperlinks>
    <hyperlink ref="S1" location="Tartalom!A1" display="Tartalom!A1" xr:uid="{00000000-0004-0000-0B00-000000000000}"/>
  </hyperlinks>
  <printOptions horizontalCentered="1"/>
  <pageMargins left="0.31496062992125984" right="0.27559055118110237" top="0.27559055118110237" bottom="0.31496062992125984" header="0.51181102362204722" footer="0.15748031496062992"/>
  <pageSetup paperSize="9" scale="2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4"/>
  <sheetViews>
    <sheetView view="pageBreakPreview" topLeftCell="A4" zoomScale="40" zoomScaleSheetLayoutView="40" workbookViewId="0">
      <selection activeCell="A4" sqref="A1:XFD1048576"/>
    </sheetView>
  </sheetViews>
  <sheetFormatPr defaultColWidth="9.140625" defaultRowHeight="15" customHeight="1" x14ac:dyDescent="0.2"/>
  <cols>
    <col min="1" max="1" width="13" style="35" customWidth="1"/>
    <col min="2" max="2" width="131.28515625" style="35" customWidth="1"/>
    <col min="3" max="5" width="23.28515625" style="35" customWidth="1"/>
    <col min="6" max="6" width="16.7109375" style="35" customWidth="1"/>
    <col min="7" max="9" width="23.28515625" style="35" customWidth="1"/>
    <col min="10" max="10" width="16.7109375" style="35" customWidth="1"/>
    <col min="11" max="13" width="23.28515625" style="35" customWidth="1"/>
    <col min="14" max="14" width="16.7109375" style="35" customWidth="1"/>
    <col min="15" max="16" width="0" style="35" hidden="1" customWidth="1"/>
    <col min="17" max="16384" width="9.140625" style="35"/>
  </cols>
  <sheetData>
    <row r="1" spans="1:15" ht="26.25" x14ac:dyDescent="0.4">
      <c r="A1" s="1992" t="str">
        <f>'8.Művészetek Háza'!A1:O1</f>
        <v>Pilisvörösvár Város Önkormányzata Képviselő-testületének 9/2023. (IV. 20.) önkormányzati rendelete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2015"/>
      <c r="M1" s="2015"/>
      <c r="N1" s="2015"/>
      <c r="O1" s="417" t="s">
        <v>893</v>
      </c>
    </row>
    <row r="2" spans="1:15" ht="26.25" x14ac:dyDescent="0.4">
      <c r="A2" s="1992" t="str">
        <f>'8.Művészetek Háza'!A2:O2</f>
        <v>Pilisvörösvár Város Önkormányzata 2022. évi zárszámadásáról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2015"/>
      <c r="M2" s="2015"/>
      <c r="N2" s="2015"/>
    </row>
    <row r="3" spans="1:15" ht="15" customHeight="1" x14ac:dyDescent="0.4">
      <c r="A3" s="687"/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</row>
    <row r="4" spans="1:15" ht="27.75" customHeight="1" x14ac:dyDescent="0.4">
      <c r="A4" s="1992" t="str">
        <f>Tartalom!B15</f>
        <v>Gazdasági Ellátó Szervezet, Pilisvörösvár költségvetése kötelező és önként vállalt feladat szerinti bontásban</v>
      </c>
      <c r="B4" s="1992"/>
      <c r="C4" s="1992"/>
      <c r="D4" s="1992"/>
      <c r="E4" s="1992"/>
      <c r="F4" s="1992"/>
      <c r="G4" s="1992"/>
      <c r="H4" s="1992"/>
      <c r="I4" s="1992"/>
      <c r="J4" s="1992"/>
      <c r="K4" s="1992"/>
      <c r="L4" s="2015"/>
      <c r="M4" s="2015"/>
      <c r="N4" s="2015"/>
    </row>
    <row r="5" spans="1:15" ht="27.75" x14ac:dyDescent="0.4">
      <c r="A5" s="799"/>
      <c r="B5" s="799"/>
      <c r="C5" s="799"/>
      <c r="D5" s="799"/>
      <c r="E5" s="799"/>
      <c r="F5" s="799"/>
      <c r="G5" s="799"/>
      <c r="H5" s="799"/>
      <c r="I5" s="799"/>
      <c r="J5" s="799"/>
      <c r="K5" s="799"/>
      <c r="L5" s="800"/>
      <c r="M5" s="2037" t="s">
        <v>1079</v>
      </c>
      <c r="N5" s="2002"/>
    </row>
    <row r="6" spans="1:15" ht="28.5" thickBot="1" x14ac:dyDescent="0.45">
      <c r="A6" s="799"/>
      <c r="B6" s="799"/>
      <c r="C6" s="799"/>
      <c r="D6" s="799"/>
      <c r="E6" s="799"/>
      <c r="F6" s="799"/>
      <c r="G6" s="799"/>
      <c r="H6" s="799"/>
      <c r="I6" s="799"/>
      <c r="J6" s="799"/>
      <c r="K6" s="799"/>
      <c r="L6" s="800"/>
      <c r="M6" s="71"/>
      <c r="N6" s="71" t="s">
        <v>469</v>
      </c>
    </row>
    <row r="7" spans="1:15" s="612" customFormat="1" ht="23.25" x14ac:dyDescent="0.35">
      <c r="A7" s="1985" t="s">
        <v>216</v>
      </c>
      <c r="B7" s="1987" t="s">
        <v>465</v>
      </c>
      <c r="C7" s="2003" t="s">
        <v>1299</v>
      </c>
      <c r="D7" s="2004"/>
      <c r="E7" s="2004"/>
      <c r="F7" s="2005"/>
      <c r="G7" s="2003" t="s">
        <v>1300</v>
      </c>
      <c r="H7" s="2004"/>
      <c r="I7" s="2004"/>
      <c r="J7" s="2005"/>
      <c r="K7" s="2003" t="s">
        <v>292</v>
      </c>
      <c r="L7" s="2004"/>
      <c r="M7" s="2004"/>
      <c r="N7" s="2005"/>
    </row>
    <row r="8" spans="1:15" s="612" customFormat="1" ht="126" customHeight="1" x14ac:dyDescent="0.35">
      <c r="A8" s="2010"/>
      <c r="B8" s="2036" t="s">
        <v>465</v>
      </c>
      <c r="C8" s="615" t="s">
        <v>896</v>
      </c>
      <c r="D8" s="616" t="s">
        <v>1149</v>
      </c>
      <c r="E8" s="616" t="s">
        <v>1150</v>
      </c>
      <c r="F8" s="617" t="s">
        <v>592</v>
      </c>
      <c r="G8" s="615" t="s">
        <v>897</v>
      </c>
      <c r="H8" s="616" t="s">
        <v>1151</v>
      </c>
      <c r="I8" s="616" t="s">
        <v>1152</v>
      </c>
      <c r="J8" s="617" t="s">
        <v>592</v>
      </c>
      <c r="K8" s="615" t="s">
        <v>522</v>
      </c>
      <c r="L8" s="616" t="s">
        <v>1153</v>
      </c>
      <c r="M8" s="616" t="s">
        <v>1154</v>
      </c>
      <c r="N8" s="617" t="s">
        <v>592</v>
      </c>
    </row>
    <row r="9" spans="1:15" s="710" customFormat="1" ht="23.25" x14ac:dyDescent="0.35">
      <c r="A9" s="618" t="s">
        <v>226</v>
      </c>
      <c r="B9" s="760" t="s">
        <v>225</v>
      </c>
      <c r="C9" s="707">
        <f>+K9-G9</f>
        <v>0</v>
      </c>
      <c r="D9" s="708">
        <f t="shared" ref="D9:E28" si="0">+L9-H9</f>
        <v>0</v>
      </c>
      <c r="E9" s="708">
        <f t="shared" si="0"/>
        <v>0</v>
      </c>
      <c r="F9" s="711"/>
      <c r="G9" s="707"/>
      <c r="H9" s="708"/>
      <c r="I9" s="708"/>
      <c r="J9" s="709"/>
      <c r="K9" s="707"/>
      <c r="L9" s="708"/>
      <c r="M9" s="708"/>
      <c r="N9" s="709"/>
    </row>
    <row r="10" spans="1:15" s="710" customFormat="1" ht="23.25" x14ac:dyDescent="0.35">
      <c r="A10" s="618" t="s">
        <v>228</v>
      </c>
      <c r="B10" s="760" t="s">
        <v>227</v>
      </c>
      <c r="C10" s="707">
        <f t="shared" ref="C10:E44" si="1">+K10-G10</f>
        <v>0</v>
      </c>
      <c r="D10" s="708">
        <f t="shared" si="0"/>
        <v>0</v>
      </c>
      <c r="E10" s="708">
        <f t="shared" si="0"/>
        <v>0</v>
      </c>
      <c r="F10" s="709"/>
      <c r="G10" s="707"/>
      <c r="H10" s="708"/>
      <c r="I10" s="708"/>
      <c r="J10" s="709"/>
      <c r="K10" s="707"/>
      <c r="L10" s="708"/>
      <c r="M10" s="708"/>
      <c r="N10" s="709"/>
    </row>
    <row r="11" spans="1:15" s="710" customFormat="1" ht="22.5" x14ac:dyDescent="0.3">
      <c r="A11" s="625" t="s">
        <v>230</v>
      </c>
      <c r="B11" s="626" t="s">
        <v>229</v>
      </c>
      <c r="C11" s="714">
        <f t="shared" si="1"/>
        <v>0</v>
      </c>
      <c r="D11" s="715">
        <f t="shared" si="0"/>
        <v>1130000</v>
      </c>
      <c r="E11" s="715">
        <f t="shared" si="0"/>
        <v>1130000</v>
      </c>
      <c r="F11" s="716">
        <f>+E11/D11%</f>
        <v>100</v>
      </c>
      <c r="G11" s="714"/>
      <c r="H11" s="715"/>
      <c r="I11" s="715"/>
      <c r="J11" s="719"/>
      <c r="K11" s="714">
        <f>+'3. Gesz költségvetés'!O10</f>
        <v>0</v>
      </c>
      <c r="L11" s="715">
        <f>+'3. Gesz költségvetés'!P10</f>
        <v>1130000</v>
      </c>
      <c r="M11" s="715">
        <f>+'3. Gesz költségvetés'!Q10</f>
        <v>1130000</v>
      </c>
      <c r="N11" s="716">
        <f>+M11/L11%</f>
        <v>100</v>
      </c>
    </row>
    <row r="12" spans="1:15" s="612" customFormat="1" ht="23.25" x14ac:dyDescent="0.35">
      <c r="A12" s="625" t="s">
        <v>234</v>
      </c>
      <c r="B12" s="626" t="s">
        <v>233</v>
      </c>
      <c r="C12" s="714">
        <f t="shared" si="1"/>
        <v>0</v>
      </c>
      <c r="D12" s="715">
        <f t="shared" si="0"/>
        <v>0</v>
      </c>
      <c r="E12" s="715">
        <f t="shared" si="0"/>
        <v>0</v>
      </c>
      <c r="F12" s="719"/>
      <c r="G12" s="714"/>
      <c r="H12" s="715"/>
      <c r="I12" s="715"/>
      <c r="J12" s="719"/>
      <c r="K12" s="714">
        <f>+'3. Gesz költségvetés'!O11</f>
        <v>0</v>
      </c>
      <c r="L12" s="715">
        <f>+'3. Gesz költségvetés'!P11</f>
        <v>0</v>
      </c>
      <c r="M12" s="715">
        <f>+'3. Gesz költségvetés'!Q11</f>
        <v>0</v>
      </c>
      <c r="N12" s="719"/>
    </row>
    <row r="13" spans="1:15" s="612" customFormat="1" ht="23.25" x14ac:dyDescent="0.35">
      <c r="A13" s="1109" t="s">
        <v>90</v>
      </c>
      <c r="B13" s="763" t="s">
        <v>99</v>
      </c>
      <c r="C13" s="714">
        <f t="shared" si="1"/>
        <v>0</v>
      </c>
      <c r="D13" s="715">
        <f t="shared" si="0"/>
        <v>0</v>
      </c>
      <c r="E13" s="715">
        <f t="shared" si="0"/>
        <v>0</v>
      </c>
      <c r="F13" s="719"/>
      <c r="G13" s="714"/>
      <c r="H13" s="715"/>
      <c r="I13" s="715"/>
      <c r="J13" s="719"/>
      <c r="K13" s="714"/>
      <c r="L13" s="715"/>
      <c r="M13" s="715"/>
      <c r="N13" s="719"/>
    </row>
    <row r="14" spans="1:15" s="710" customFormat="1" ht="23.25" x14ac:dyDescent="0.35">
      <c r="A14" s="618" t="s">
        <v>65</v>
      </c>
      <c r="B14" s="760" t="s">
        <v>1297</v>
      </c>
      <c r="C14" s="707">
        <f t="shared" si="1"/>
        <v>0</v>
      </c>
      <c r="D14" s="708">
        <f t="shared" si="0"/>
        <v>0</v>
      </c>
      <c r="E14" s="708">
        <f t="shared" si="0"/>
        <v>0</v>
      </c>
      <c r="F14" s="709"/>
      <c r="G14" s="707"/>
      <c r="H14" s="708"/>
      <c r="I14" s="708"/>
      <c r="J14" s="709"/>
      <c r="K14" s="707"/>
      <c r="L14" s="708"/>
      <c r="M14" s="708"/>
      <c r="N14" s="709"/>
    </row>
    <row r="15" spans="1:15" s="710" customFormat="1" ht="23.25" x14ac:dyDescent="0.35">
      <c r="A15" s="618" t="s">
        <v>235</v>
      </c>
      <c r="B15" s="760" t="s">
        <v>95</v>
      </c>
      <c r="C15" s="707">
        <f t="shared" si="1"/>
        <v>0</v>
      </c>
      <c r="D15" s="708">
        <f t="shared" si="0"/>
        <v>0</v>
      </c>
      <c r="E15" s="708">
        <f t="shared" si="0"/>
        <v>0</v>
      </c>
      <c r="F15" s="709"/>
      <c r="G15" s="707"/>
      <c r="H15" s="708"/>
      <c r="I15" s="708"/>
      <c r="J15" s="709"/>
      <c r="K15" s="707"/>
      <c r="L15" s="708"/>
      <c r="M15" s="708"/>
      <c r="N15" s="709"/>
    </row>
    <row r="16" spans="1:15" s="710" customFormat="1" ht="22.5" x14ac:dyDescent="0.3">
      <c r="A16" s="625" t="s">
        <v>237</v>
      </c>
      <c r="B16" s="626" t="s">
        <v>236</v>
      </c>
      <c r="C16" s="714">
        <f t="shared" si="1"/>
        <v>0</v>
      </c>
      <c r="D16" s="715">
        <f t="shared" si="0"/>
        <v>0</v>
      </c>
      <c r="E16" s="715">
        <f t="shared" si="0"/>
        <v>0</v>
      </c>
      <c r="F16" s="719"/>
      <c r="G16" s="714"/>
      <c r="H16" s="715"/>
      <c r="I16" s="715"/>
      <c r="J16" s="719"/>
      <c r="K16" s="714"/>
      <c r="L16" s="715"/>
      <c r="M16" s="715"/>
      <c r="N16" s="719"/>
    </row>
    <row r="17" spans="1:14" s="710" customFormat="1" ht="23.25" x14ac:dyDescent="0.35">
      <c r="A17" s="618" t="s">
        <v>239</v>
      </c>
      <c r="B17" s="760" t="s">
        <v>238</v>
      </c>
      <c r="C17" s="707">
        <f t="shared" si="1"/>
        <v>0</v>
      </c>
      <c r="D17" s="708">
        <f t="shared" si="0"/>
        <v>0</v>
      </c>
      <c r="E17" s="708">
        <f t="shared" si="0"/>
        <v>0</v>
      </c>
      <c r="F17" s="709"/>
      <c r="G17" s="707"/>
      <c r="H17" s="708"/>
      <c r="I17" s="708"/>
      <c r="J17" s="709"/>
      <c r="K17" s="707"/>
      <c r="L17" s="708"/>
      <c r="M17" s="708"/>
      <c r="N17" s="709"/>
    </row>
    <row r="18" spans="1:14" s="710" customFormat="1" ht="23.25" x14ac:dyDescent="0.35">
      <c r="A18" s="618" t="s">
        <v>241</v>
      </c>
      <c r="B18" s="760" t="s">
        <v>72</v>
      </c>
      <c r="C18" s="707">
        <f t="shared" si="1"/>
        <v>0</v>
      </c>
      <c r="D18" s="708">
        <f>+L18-H18</f>
        <v>0</v>
      </c>
      <c r="E18" s="708">
        <f t="shared" si="0"/>
        <v>0</v>
      </c>
      <c r="F18" s="711"/>
      <c r="G18" s="707"/>
      <c r="H18" s="708"/>
      <c r="I18" s="708"/>
      <c r="J18" s="711"/>
      <c r="K18" s="707"/>
      <c r="L18" s="708"/>
      <c r="M18" s="708"/>
      <c r="N18" s="711"/>
    </row>
    <row r="19" spans="1:14" s="710" customFormat="1" ht="23.25" x14ac:dyDescent="0.35">
      <c r="A19" s="618" t="s">
        <v>243</v>
      </c>
      <c r="B19" s="760" t="s">
        <v>67</v>
      </c>
      <c r="C19" s="707">
        <f t="shared" si="1"/>
        <v>0</v>
      </c>
      <c r="D19" s="708">
        <f t="shared" si="0"/>
        <v>502489</v>
      </c>
      <c r="E19" s="708">
        <f t="shared" si="0"/>
        <v>502489</v>
      </c>
      <c r="F19" s="711">
        <f>+E19/D19%</f>
        <v>100</v>
      </c>
      <c r="G19" s="707"/>
      <c r="H19" s="708"/>
      <c r="I19" s="708"/>
      <c r="J19" s="711"/>
      <c r="K19" s="707">
        <f>'3. Gesz költségvetés'!O22</f>
        <v>0</v>
      </c>
      <c r="L19" s="708">
        <f>'3. Gesz költségvetés'!P22</f>
        <v>502489</v>
      </c>
      <c r="M19" s="708">
        <f>'3. Gesz költségvetés'!Q22</f>
        <v>502489</v>
      </c>
      <c r="N19" s="711">
        <f>+M19/L19%</f>
        <v>100</v>
      </c>
    </row>
    <row r="20" spans="1:14" s="710" customFormat="1" ht="23.25" x14ac:dyDescent="0.35">
      <c r="A20" s="618" t="s">
        <v>245</v>
      </c>
      <c r="B20" s="760" t="s">
        <v>244</v>
      </c>
      <c r="C20" s="707">
        <f t="shared" si="1"/>
        <v>0</v>
      </c>
      <c r="D20" s="708">
        <f t="shared" si="0"/>
        <v>0</v>
      </c>
      <c r="E20" s="708">
        <f t="shared" si="0"/>
        <v>0</v>
      </c>
      <c r="F20" s="709"/>
      <c r="G20" s="707"/>
      <c r="H20" s="708"/>
      <c r="I20" s="708"/>
      <c r="J20" s="709"/>
      <c r="K20" s="707"/>
      <c r="L20" s="708"/>
      <c r="M20" s="708"/>
      <c r="N20" s="709"/>
    </row>
    <row r="21" spans="1:14" s="710" customFormat="1" ht="23.25" x14ac:dyDescent="0.35">
      <c r="A21" s="618" t="s">
        <v>247</v>
      </c>
      <c r="B21" s="760" t="s">
        <v>246</v>
      </c>
      <c r="C21" s="707">
        <f t="shared" si="1"/>
        <v>0</v>
      </c>
      <c r="D21" s="708">
        <f t="shared" si="0"/>
        <v>0</v>
      </c>
      <c r="E21" s="708">
        <f t="shared" si="0"/>
        <v>0</v>
      </c>
      <c r="F21" s="711"/>
      <c r="G21" s="707"/>
      <c r="H21" s="708"/>
      <c r="I21" s="708"/>
      <c r="J21" s="709"/>
      <c r="K21" s="707"/>
      <c r="L21" s="708"/>
      <c r="M21" s="708"/>
      <c r="N21" s="709"/>
    </row>
    <row r="22" spans="1:14" s="710" customFormat="1" ht="23.25" x14ac:dyDescent="0.35">
      <c r="A22" s="618" t="s">
        <v>41</v>
      </c>
      <c r="B22" s="760" t="s">
        <v>1179</v>
      </c>
      <c r="C22" s="707">
        <f t="shared" ref="C22:E23" si="2">K22-G22</f>
        <v>0</v>
      </c>
      <c r="D22" s="708">
        <f t="shared" si="2"/>
        <v>0</v>
      </c>
      <c r="E22" s="708">
        <f t="shared" si="2"/>
        <v>0</v>
      </c>
      <c r="F22" s="711"/>
      <c r="G22" s="707"/>
      <c r="H22" s="708"/>
      <c r="I22" s="708"/>
      <c r="J22" s="709"/>
      <c r="K22" s="1086"/>
      <c r="L22" s="708"/>
      <c r="M22" s="772"/>
      <c r="N22" s="709"/>
    </row>
    <row r="23" spans="1:14" s="710" customFormat="1" ht="23.25" x14ac:dyDescent="0.35">
      <c r="A23" s="618" t="s">
        <v>249</v>
      </c>
      <c r="B23" s="760" t="s">
        <v>248</v>
      </c>
      <c r="C23" s="707">
        <f t="shared" si="2"/>
        <v>0</v>
      </c>
      <c r="D23" s="708">
        <f t="shared" si="2"/>
        <v>0</v>
      </c>
      <c r="E23" s="708">
        <f t="shared" si="2"/>
        <v>0</v>
      </c>
      <c r="F23" s="711"/>
      <c r="G23" s="707"/>
      <c r="H23" s="708"/>
      <c r="I23" s="708"/>
      <c r="J23" s="709"/>
      <c r="K23" s="1086"/>
      <c r="L23" s="708"/>
      <c r="M23" s="772"/>
      <c r="N23" s="709"/>
    </row>
    <row r="24" spans="1:14" s="710" customFormat="1" ht="23.25" x14ac:dyDescent="0.35">
      <c r="A24" s="618" t="s">
        <v>251</v>
      </c>
      <c r="B24" s="760" t="s">
        <v>250</v>
      </c>
      <c r="C24" s="707">
        <f t="shared" si="1"/>
        <v>0</v>
      </c>
      <c r="D24" s="708">
        <f t="shared" si="0"/>
        <v>13027</v>
      </c>
      <c r="E24" s="708">
        <f t="shared" si="0"/>
        <v>13027</v>
      </c>
      <c r="F24" s="711">
        <f>+E24/D24%</f>
        <v>99.999999999999986</v>
      </c>
      <c r="G24" s="707"/>
      <c r="H24" s="708"/>
      <c r="I24" s="708"/>
      <c r="J24" s="709"/>
      <c r="K24" s="1086">
        <f>+'3. Gesz költségvetés'!O23</f>
        <v>0</v>
      </c>
      <c r="L24" s="708">
        <f>'3. Gesz költségvetés'!P26</f>
        <v>13027</v>
      </c>
      <c r="M24" s="772">
        <f>'3. Gesz költségvetés'!Q26</f>
        <v>13027</v>
      </c>
      <c r="N24" s="711">
        <f>+M24/L24%</f>
        <v>99.999999999999986</v>
      </c>
    </row>
    <row r="25" spans="1:14" s="710" customFormat="1" ht="23.25" x14ac:dyDescent="0.35">
      <c r="A25" s="618" t="s">
        <v>585</v>
      </c>
      <c r="B25" s="760" t="s">
        <v>603</v>
      </c>
      <c r="C25" s="707">
        <f>+K25-G25</f>
        <v>0</v>
      </c>
      <c r="D25" s="708">
        <f>+L25-H25</f>
        <v>0</v>
      </c>
      <c r="E25" s="708">
        <f>+M25-I25</f>
        <v>0</v>
      </c>
      <c r="F25" s="711"/>
      <c r="G25" s="707"/>
      <c r="H25" s="708"/>
      <c r="I25" s="708"/>
      <c r="J25" s="709"/>
      <c r="K25" s="707"/>
      <c r="L25" s="708"/>
      <c r="M25" s="708"/>
      <c r="N25" s="709"/>
    </row>
    <row r="26" spans="1:14" s="710" customFormat="1" ht="23.25" x14ac:dyDescent="0.35">
      <c r="A26" s="618" t="s">
        <v>571</v>
      </c>
      <c r="B26" s="760" t="s">
        <v>513</v>
      </c>
      <c r="C26" s="707">
        <f t="shared" si="1"/>
        <v>0</v>
      </c>
      <c r="D26" s="708">
        <f t="shared" si="0"/>
        <v>7000</v>
      </c>
      <c r="E26" s="708">
        <f t="shared" si="0"/>
        <v>7000</v>
      </c>
      <c r="F26" s="711">
        <f>+E26/D26%</f>
        <v>100</v>
      </c>
      <c r="G26" s="707"/>
      <c r="H26" s="708"/>
      <c r="I26" s="708"/>
      <c r="J26" s="709"/>
      <c r="K26" s="707">
        <f>+'3. Gesz költségvetés'!O28</f>
        <v>0</v>
      </c>
      <c r="L26" s="708">
        <f>+'3. Gesz költségvetés'!P28</f>
        <v>7000</v>
      </c>
      <c r="M26" s="708">
        <f>+'3. Gesz költségvetés'!Q28</f>
        <v>7000</v>
      </c>
      <c r="N26" s="711">
        <f>+M26/L26%</f>
        <v>100</v>
      </c>
    </row>
    <row r="27" spans="1:14" s="710" customFormat="1" ht="22.5" x14ac:dyDescent="0.3">
      <c r="A27" s="625" t="s">
        <v>253</v>
      </c>
      <c r="B27" s="635" t="s">
        <v>252</v>
      </c>
      <c r="C27" s="714">
        <f t="shared" si="1"/>
        <v>0</v>
      </c>
      <c r="D27" s="715">
        <f t="shared" si="0"/>
        <v>522516</v>
      </c>
      <c r="E27" s="715">
        <f t="shared" si="0"/>
        <v>522516</v>
      </c>
      <c r="F27" s="716">
        <f>+E27/D27%</f>
        <v>100</v>
      </c>
      <c r="G27" s="714">
        <f>SUM(G17:G24)</f>
        <v>0</v>
      </c>
      <c r="H27" s="715">
        <f>SUM(H17:H24)</f>
        <v>0</v>
      </c>
      <c r="I27" s="715">
        <f>SUM(I17:I24)</f>
        <v>0</v>
      </c>
      <c r="J27" s="716"/>
      <c r="K27" s="714">
        <f>SUM(K17:K26)</f>
        <v>0</v>
      </c>
      <c r="L27" s="715">
        <f>SUM(L17:L26)</f>
        <v>522516</v>
      </c>
      <c r="M27" s="715">
        <f>SUM(M17:M26)</f>
        <v>522516</v>
      </c>
      <c r="N27" s="716">
        <f>+M27/L27%</f>
        <v>100</v>
      </c>
    </row>
    <row r="28" spans="1:14" s="710" customFormat="1" ht="22.5" x14ac:dyDescent="0.3">
      <c r="A28" s="625" t="s">
        <v>259</v>
      </c>
      <c r="B28" s="626" t="s">
        <v>258</v>
      </c>
      <c r="C28" s="714">
        <f t="shared" si="1"/>
        <v>0</v>
      </c>
      <c r="D28" s="715">
        <f t="shared" si="0"/>
        <v>0</v>
      </c>
      <c r="E28" s="715">
        <f t="shared" si="0"/>
        <v>0</v>
      </c>
      <c r="F28" s="719"/>
      <c r="G28" s="714"/>
      <c r="H28" s="715"/>
      <c r="I28" s="715"/>
      <c r="J28" s="719"/>
      <c r="K28" s="714">
        <v>0</v>
      </c>
      <c r="L28" s="715">
        <v>0</v>
      </c>
      <c r="M28" s="715">
        <v>0</v>
      </c>
      <c r="N28" s="719"/>
    </row>
    <row r="29" spans="1:14" s="710" customFormat="1" ht="22.5" x14ac:dyDescent="0.3">
      <c r="A29" s="625" t="s">
        <v>262</v>
      </c>
      <c r="B29" s="626" t="s">
        <v>261</v>
      </c>
      <c r="C29" s="714">
        <f t="shared" si="1"/>
        <v>0</v>
      </c>
      <c r="D29" s="715">
        <f t="shared" si="1"/>
        <v>0</v>
      </c>
      <c r="E29" s="715">
        <f t="shared" si="1"/>
        <v>0</v>
      </c>
      <c r="F29" s="719"/>
      <c r="G29" s="714"/>
      <c r="H29" s="715"/>
      <c r="I29" s="715"/>
      <c r="J29" s="719"/>
      <c r="K29" s="714">
        <f>+'3. Gesz költségvetés'!O30</f>
        <v>0</v>
      </c>
      <c r="L29" s="715">
        <f>+'3. Gesz költségvetés'!P30</f>
        <v>0</v>
      </c>
      <c r="M29" s="715">
        <f>+'3. Gesz költségvetés'!Q30</f>
        <v>0</v>
      </c>
      <c r="N29" s="719"/>
    </row>
    <row r="30" spans="1:14" s="710" customFormat="1" ht="46.5" x14ac:dyDescent="0.35">
      <c r="A30" s="618" t="s">
        <v>264</v>
      </c>
      <c r="B30" s="760" t="s">
        <v>263</v>
      </c>
      <c r="C30" s="707">
        <f t="shared" si="1"/>
        <v>0</v>
      </c>
      <c r="D30" s="708">
        <f t="shared" si="1"/>
        <v>0</v>
      </c>
      <c r="E30" s="708">
        <f t="shared" si="1"/>
        <v>0</v>
      </c>
      <c r="F30" s="709"/>
      <c r="G30" s="707"/>
      <c r="H30" s="708"/>
      <c r="I30" s="708"/>
      <c r="J30" s="709"/>
      <c r="K30" s="707"/>
      <c r="L30" s="708"/>
      <c r="M30" s="708"/>
      <c r="N30" s="709"/>
    </row>
    <row r="31" spans="1:14" s="710" customFormat="1" ht="23.25" x14ac:dyDescent="0.35">
      <c r="A31" s="618" t="s">
        <v>266</v>
      </c>
      <c r="B31" s="634" t="s">
        <v>265</v>
      </c>
      <c r="C31" s="707">
        <f t="shared" si="1"/>
        <v>0</v>
      </c>
      <c r="D31" s="708">
        <f t="shared" si="1"/>
        <v>0</v>
      </c>
      <c r="E31" s="708">
        <f t="shared" si="1"/>
        <v>0</v>
      </c>
      <c r="F31" s="709"/>
      <c r="G31" s="707"/>
      <c r="H31" s="708"/>
      <c r="I31" s="708"/>
      <c r="J31" s="709"/>
      <c r="K31" s="707"/>
      <c r="L31" s="708"/>
      <c r="M31" s="708"/>
      <c r="N31" s="709"/>
    </row>
    <row r="32" spans="1:14" s="710" customFormat="1" ht="22.5" x14ac:dyDescent="0.3">
      <c r="A32" s="625" t="s">
        <v>268</v>
      </c>
      <c r="B32" s="626" t="s">
        <v>267</v>
      </c>
      <c r="C32" s="714">
        <f t="shared" si="1"/>
        <v>0</v>
      </c>
      <c r="D32" s="715">
        <f t="shared" si="1"/>
        <v>0</v>
      </c>
      <c r="E32" s="715">
        <f t="shared" si="1"/>
        <v>0</v>
      </c>
      <c r="F32" s="719"/>
      <c r="G32" s="714"/>
      <c r="H32" s="715"/>
      <c r="I32" s="715"/>
      <c r="J32" s="719"/>
      <c r="K32" s="714">
        <v>0</v>
      </c>
      <c r="L32" s="715">
        <v>0</v>
      </c>
      <c r="M32" s="715">
        <v>0</v>
      </c>
      <c r="N32" s="719"/>
    </row>
    <row r="33" spans="1:14" s="612" customFormat="1" ht="23.25" x14ac:dyDescent="0.35">
      <c r="A33" s="638"/>
      <c r="B33" s="639" t="s">
        <v>55</v>
      </c>
      <c r="C33" s="722">
        <f t="shared" si="1"/>
        <v>0</v>
      </c>
      <c r="D33" s="723">
        <f t="shared" si="1"/>
        <v>1652516</v>
      </c>
      <c r="E33" s="723">
        <f t="shared" si="1"/>
        <v>1652516</v>
      </c>
      <c r="F33" s="724">
        <f>+E33/D33%</f>
        <v>100</v>
      </c>
      <c r="G33" s="722">
        <f>G11+G12+G16+G27+G29</f>
        <v>0</v>
      </c>
      <c r="H33" s="723">
        <f>H11+H12+H16+H27+H29</f>
        <v>0</v>
      </c>
      <c r="I33" s="723">
        <f>I11+I12+I16+I27+I29</f>
        <v>0</v>
      </c>
      <c r="J33" s="724"/>
      <c r="K33" s="722">
        <f>K11+K12+K16+K27+K29</f>
        <v>0</v>
      </c>
      <c r="L33" s="723">
        <f>L11+L12+L16+L27+L29</f>
        <v>1652516</v>
      </c>
      <c r="M33" s="723">
        <f>M11+M12+M16+M27+M29</f>
        <v>1652516</v>
      </c>
      <c r="N33" s="724">
        <f>+M33/L33%</f>
        <v>100</v>
      </c>
    </row>
    <row r="34" spans="1:14" s="612" customFormat="1" ht="23.25" x14ac:dyDescent="0.35">
      <c r="A34" s="638"/>
      <c r="B34" s="639" t="s">
        <v>56</v>
      </c>
      <c r="C34" s="722">
        <f t="shared" si="1"/>
        <v>0</v>
      </c>
      <c r="D34" s="723">
        <f t="shared" si="1"/>
        <v>0</v>
      </c>
      <c r="E34" s="723">
        <f t="shared" si="1"/>
        <v>0</v>
      </c>
      <c r="F34" s="724"/>
      <c r="G34" s="722">
        <f>G28+G32</f>
        <v>0</v>
      </c>
      <c r="H34" s="723">
        <f>H28+H32</f>
        <v>0</v>
      </c>
      <c r="I34" s="723">
        <f>I28+I32</f>
        <v>0</v>
      </c>
      <c r="J34" s="724"/>
      <c r="K34" s="722">
        <f>K28+K32</f>
        <v>0</v>
      </c>
      <c r="L34" s="723">
        <f>L28+L32</f>
        <v>0</v>
      </c>
      <c r="M34" s="723">
        <f>M28+M32</f>
        <v>0</v>
      </c>
      <c r="N34" s="724"/>
    </row>
    <row r="35" spans="1:14" s="612" customFormat="1" ht="23.25" x14ac:dyDescent="0.35">
      <c r="A35" s="645" t="s">
        <v>270</v>
      </c>
      <c r="B35" s="646" t="s">
        <v>269</v>
      </c>
      <c r="C35" s="725">
        <f t="shared" si="1"/>
        <v>0</v>
      </c>
      <c r="D35" s="726">
        <f t="shared" si="1"/>
        <v>1652516</v>
      </c>
      <c r="E35" s="726">
        <f t="shared" si="1"/>
        <v>1652516</v>
      </c>
      <c r="F35" s="727">
        <f>+E35/D35%</f>
        <v>100</v>
      </c>
      <c r="G35" s="725">
        <f>SUM(G33:G34)</f>
        <v>0</v>
      </c>
      <c r="H35" s="726">
        <f>SUM(H33:H34)</f>
        <v>0</v>
      </c>
      <c r="I35" s="726">
        <f>SUM(I33:I34)</f>
        <v>0</v>
      </c>
      <c r="J35" s="727"/>
      <c r="K35" s="725">
        <f>SUM(K33:K34)</f>
        <v>0</v>
      </c>
      <c r="L35" s="726">
        <f>SUM(L33:L34)</f>
        <v>1652516</v>
      </c>
      <c r="M35" s="726">
        <f>SUM(M33:M34)</f>
        <v>1652516</v>
      </c>
      <c r="N35" s="727">
        <f>+M35/L35%</f>
        <v>100</v>
      </c>
    </row>
    <row r="36" spans="1:14" s="612" customFormat="1" ht="23.25" x14ac:dyDescent="0.35">
      <c r="A36" s="652"/>
      <c r="B36" s="765" t="s">
        <v>271</v>
      </c>
      <c r="C36" s="730">
        <f t="shared" si="1"/>
        <v>-41832855</v>
      </c>
      <c r="D36" s="731">
        <f t="shared" si="1"/>
        <v>-42819134</v>
      </c>
      <c r="E36" s="731">
        <f t="shared" si="1"/>
        <v>-40712439</v>
      </c>
      <c r="F36" s="732"/>
      <c r="G36" s="730">
        <f t="shared" ref="G36:I37" si="3">G33-G64</f>
        <v>0</v>
      </c>
      <c r="H36" s="731">
        <f t="shared" si="3"/>
        <v>0</v>
      </c>
      <c r="I36" s="731">
        <f t="shared" si="3"/>
        <v>0</v>
      </c>
      <c r="J36" s="732"/>
      <c r="K36" s="730">
        <f t="shared" ref="K36:M37" si="4">K33-K64</f>
        <v>-41832855</v>
      </c>
      <c r="L36" s="731">
        <f t="shared" si="4"/>
        <v>-42819134</v>
      </c>
      <c r="M36" s="731">
        <f>M33-M64</f>
        <v>-40712439</v>
      </c>
      <c r="N36" s="732"/>
    </row>
    <row r="37" spans="1:14" s="612" customFormat="1" ht="23.25" x14ac:dyDescent="0.35">
      <c r="A37" s="652"/>
      <c r="B37" s="765" t="s">
        <v>272</v>
      </c>
      <c r="C37" s="730">
        <f t="shared" si="1"/>
        <v>-381000</v>
      </c>
      <c r="D37" s="731">
        <f t="shared" si="1"/>
        <v>-381000</v>
      </c>
      <c r="E37" s="731">
        <f t="shared" si="1"/>
        <v>-35000</v>
      </c>
      <c r="F37" s="732"/>
      <c r="G37" s="730">
        <f t="shared" si="3"/>
        <v>0</v>
      </c>
      <c r="H37" s="731">
        <f t="shared" si="3"/>
        <v>0</v>
      </c>
      <c r="I37" s="731">
        <f t="shared" si="3"/>
        <v>0</v>
      </c>
      <c r="J37" s="732"/>
      <c r="K37" s="730">
        <f t="shared" si="4"/>
        <v>-381000</v>
      </c>
      <c r="L37" s="731">
        <f t="shared" si="4"/>
        <v>-381000</v>
      </c>
      <c r="M37" s="731">
        <f t="shared" si="4"/>
        <v>-35000</v>
      </c>
      <c r="N37" s="732"/>
    </row>
    <row r="38" spans="1:14" s="612" customFormat="1" ht="23.25" x14ac:dyDescent="0.35">
      <c r="A38" s="660" t="s">
        <v>276</v>
      </c>
      <c r="B38" s="634" t="s">
        <v>275</v>
      </c>
      <c r="C38" s="707">
        <f t="shared" si="1"/>
        <v>0</v>
      </c>
      <c r="D38" s="708">
        <f t="shared" si="1"/>
        <v>0</v>
      </c>
      <c r="E38" s="708">
        <f t="shared" si="1"/>
        <v>0</v>
      </c>
      <c r="F38" s="709"/>
      <c r="G38" s="707"/>
      <c r="H38" s="708"/>
      <c r="I38" s="708"/>
      <c r="J38" s="709"/>
      <c r="K38" s="707"/>
      <c r="L38" s="708"/>
      <c r="M38" s="708"/>
      <c r="N38" s="709"/>
    </row>
    <row r="39" spans="1:14" s="612" customFormat="1" ht="23.25" x14ac:dyDescent="0.35">
      <c r="A39" s="660" t="s">
        <v>278</v>
      </c>
      <c r="B39" s="760" t="s">
        <v>277</v>
      </c>
      <c r="C39" s="707">
        <f t="shared" si="1"/>
        <v>0</v>
      </c>
      <c r="D39" s="708">
        <f t="shared" si="1"/>
        <v>986279</v>
      </c>
      <c r="E39" s="708">
        <f t="shared" si="1"/>
        <v>986279</v>
      </c>
      <c r="F39" s="711">
        <f>E39/D39%</f>
        <v>99.999999999999986</v>
      </c>
      <c r="G39" s="707"/>
      <c r="H39" s="708"/>
      <c r="I39" s="708"/>
      <c r="J39" s="709"/>
      <c r="K39" s="707">
        <f>+'3. Gesz költségvetés'!O35</f>
        <v>0</v>
      </c>
      <c r="L39" s="708">
        <f>+'3. Gesz költségvetés'!P35</f>
        <v>986279</v>
      </c>
      <c r="M39" s="708">
        <f>+'3. Gesz költségvetés'!Q35</f>
        <v>986279</v>
      </c>
      <c r="N39" s="711">
        <f>M39/L39%</f>
        <v>99.999999999999986</v>
      </c>
    </row>
    <row r="40" spans="1:14" s="710" customFormat="1" ht="23.25" x14ac:dyDescent="0.35">
      <c r="A40" s="660" t="s">
        <v>278</v>
      </c>
      <c r="B40" s="760" t="s">
        <v>279</v>
      </c>
      <c r="C40" s="707">
        <f t="shared" si="1"/>
        <v>0</v>
      </c>
      <c r="D40" s="708">
        <f t="shared" si="1"/>
        <v>0</v>
      </c>
      <c r="E40" s="708">
        <f t="shared" si="1"/>
        <v>0</v>
      </c>
      <c r="F40" s="709"/>
      <c r="G40" s="707"/>
      <c r="H40" s="708"/>
      <c r="I40" s="708"/>
      <c r="J40" s="709"/>
      <c r="K40" s="707">
        <f>+'3. Gesz költségvetés'!O36</f>
        <v>0</v>
      </c>
      <c r="L40" s="708">
        <f>+'3. Gesz költségvetés'!P36</f>
        <v>0</v>
      </c>
      <c r="M40" s="708">
        <f>+'3. Gesz költségvetés'!Q36</f>
        <v>0</v>
      </c>
      <c r="N40" s="709"/>
    </row>
    <row r="41" spans="1:14" s="612" customFormat="1" ht="23.25" x14ac:dyDescent="0.35">
      <c r="A41" s="660" t="s">
        <v>281</v>
      </c>
      <c r="B41" s="760" t="s">
        <v>280</v>
      </c>
      <c r="C41" s="714">
        <f t="shared" si="1"/>
        <v>0</v>
      </c>
      <c r="D41" s="715">
        <f t="shared" si="1"/>
        <v>986279</v>
      </c>
      <c r="E41" s="715">
        <f t="shared" si="1"/>
        <v>986279</v>
      </c>
      <c r="F41" s="716">
        <f>E41/D41%</f>
        <v>99.999999999999986</v>
      </c>
      <c r="G41" s="714"/>
      <c r="H41" s="715"/>
      <c r="I41" s="715"/>
      <c r="J41" s="719"/>
      <c r="K41" s="714">
        <f>SUM(K39:K40)</f>
        <v>0</v>
      </c>
      <c r="L41" s="715">
        <f>SUM(L39:L40)</f>
        <v>986279</v>
      </c>
      <c r="M41" s="715">
        <f>SUM(M39:M40)</f>
        <v>986279</v>
      </c>
      <c r="N41" s="716">
        <f>M41/L41%</f>
        <v>99.999999999999986</v>
      </c>
    </row>
    <row r="42" spans="1:14" s="612" customFormat="1" ht="23.25" x14ac:dyDescent="0.35">
      <c r="A42" s="1110" t="s">
        <v>283</v>
      </c>
      <c r="B42" s="801" t="s">
        <v>282</v>
      </c>
      <c r="C42" s="707">
        <f t="shared" si="1"/>
        <v>42213855</v>
      </c>
      <c r="D42" s="708">
        <f t="shared" si="1"/>
        <v>42213855</v>
      </c>
      <c r="E42" s="708">
        <f t="shared" si="1"/>
        <v>39851535</v>
      </c>
      <c r="F42" s="711">
        <f>E42/D42%</f>
        <v>94.403922598398083</v>
      </c>
      <c r="G42" s="707"/>
      <c r="H42" s="708"/>
      <c r="I42" s="708"/>
      <c r="J42" s="709"/>
      <c r="K42" s="707">
        <f>+'3. Gesz költségvetés'!O38</f>
        <v>42213855</v>
      </c>
      <c r="L42" s="708">
        <f>+'3. Gesz költségvetés'!P38</f>
        <v>42213855</v>
      </c>
      <c r="M42" s="708">
        <f>+'3. Gesz költségvetés'!Q38</f>
        <v>39851535</v>
      </c>
      <c r="N42" s="711">
        <f>M42/L42%</f>
        <v>94.403922598398083</v>
      </c>
    </row>
    <row r="43" spans="1:14" s="612" customFormat="1" ht="23.25" x14ac:dyDescent="0.35">
      <c r="A43" s="661" t="s">
        <v>291</v>
      </c>
      <c r="B43" s="662" t="s">
        <v>290</v>
      </c>
      <c r="C43" s="725">
        <f t="shared" si="1"/>
        <v>42213855</v>
      </c>
      <c r="D43" s="726">
        <f t="shared" si="1"/>
        <v>43200134</v>
      </c>
      <c r="E43" s="726">
        <f t="shared" si="1"/>
        <v>40837814</v>
      </c>
      <c r="F43" s="727">
        <f>E43/D43%</f>
        <v>94.53168362857393</v>
      </c>
      <c r="G43" s="725">
        <f>SUM(G38:G42)</f>
        <v>0</v>
      </c>
      <c r="H43" s="726">
        <f>SUM(H38:H42)</f>
        <v>0</v>
      </c>
      <c r="I43" s="726">
        <f>SUM(I38:I42)</f>
        <v>0</v>
      </c>
      <c r="J43" s="768"/>
      <c r="K43" s="725">
        <f>+K41+K42</f>
        <v>42213855</v>
      </c>
      <c r="L43" s="726">
        <f>+L41+L42</f>
        <v>43200134</v>
      </c>
      <c r="M43" s="726">
        <f>+M41+M42</f>
        <v>40837814</v>
      </c>
      <c r="N43" s="727">
        <f>M43/L43%</f>
        <v>94.53168362857393</v>
      </c>
    </row>
    <row r="44" spans="1:14" s="612" customFormat="1" ht="24" thickBot="1" x14ac:dyDescent="0.4">
      <c r="A44" s="689"/>
      <c r="B44" s="754" t="s">
        <v>211</v>
      </c>
      <c r="C44" s="736">
        <f t="shared" si="1"/>
        <v>42213855</v>
      </c>
      <c r="D44" s="737">
        <f t="shared" si="1"/>
        <v>44852650</v>
      </c>
      <c r="E44" s="737">
        <f t="shared" si="1"/>
        <v>42490330</v>
      </c>
      <c r="F44" s="738">
        <f>E44/D44%</f>
        <v>94.733154005393217</v>
      </c>
      <c r="G44" s="736">
        <f>G35+G42</f>
        <v>0</v>
      </c>
      <c r="H44" s="737">
        <f>H35+H42</f>
        <v>0</v>
      </c>
      <c r="I44" s="737">
        <f>I35+I42</f>
        <v>0</v>
      </c>
      <c r="J44" s="738"/>
      <c r="K44" s="736">
        <f>+K33+K34+K43</f>
        <v>42213855</v>
      </c>
      <c r="L44" s="737">
        <f>+L33+L34+L43</f>
        <v>44852650</v>
      </c>
      <c r="M44" s="737">
        <f>+M33+M34+M43</f>
        <v>42490330</v>
      </c>
      <c r="N44" s="738">
        <f>M44/L44%</f>
        <v>94.733154005393217</v>
      </c>
    </row>
    <row r="45" spans="1:14" s="612" customFormat="1" ht="24" thickBot="1" x14ac:dyDescent="0.4">
      <c r="A45" s="739"/>
      <c r="B45" s="739"/>
      <c r="C45" s="739"/>
      <c r="D45" s="739"/>
      <c r="E45" s="739"/>
      <c r="F45" s="739"/>
      <c r="G45" s="739"/>
      <c r="H45" s="739"/>
      <c r="I45" s="739"/>
      <c r="J45" s="739"/>
      <c r="K45" s="739"/>
    </row>
    <row r="46" spans="1:14" s="612" customFormat="1" ht="23.25" x14ac:dyDescent="0.35">
      <c r="A46" s="1985" t="s">
        <v>216</v>
      </c>
      <c r="B46" s="1987" t="s">
        <v>467</v>
      </c>
      <c r="C46" s="2003" t="s">
        <v>1299</v>
      </c>
      <c r="D46" s="2004"/>
      <c r="E46" s="2004"/>
      <c r="F46" s="2005"/>
      <c r="G46" s="2025" t="s">
        <v>1300</v>
      </c>
      <c r="H46" s="2004"/>
      <c r="I46" s="2004"/>
      <c r="J46" s="2026"/>
      <c r="K46" s="2003" t="s">
        <v>292</v>
      </c>
      <c r="L46" s="2004"/>
      <c r="M46" s="2004"/>
      <c r="N46" s="2005"/>
    </row>
    <row r="47" spans="1:14" s="612" customFormat="1" ht="124.5" customHeight="1" x14ac:dyDescent="0.35">
      <c r="A47" s="2010"/>
      <c r="B47" s="2036" t="s">
        <v>465</v>
      </c>
      <c r="C47" s="1100" t="s">
        <v>896</v>
      </c>
      <c r="D47" s="671" t="s">
        <v>1149</v>
      </c>
      <c r="E47" s="671" t="s">
        <v>1150</v>
      </c>
      <c r="F47" s="672" t="s">
        <v>592</v>
      </c>
      <c r="G47" s="1111" t="s">
        <v>897</v>
      </c>
      <c r="H47" s="671" t="s">
        <v>1151</v>
      </c>
      <c r="I47" s="671" t="s">
        <v>1152</v>
      </c>
      <c r="J47" s="1112" t="s">
        <v>592</v>
      </c>
      <c r="K47" s="1100" t="s">
        <v>522</v>
      </c>
      <c r="L47" s="671" t="s">
        <v>1153</v>
      </c>
      <c r="M47" s="671" t="s">
        <v>1154</v>
      </c>
      <c r="N47" s="672" t="s">
        <v>592</v>
      </c>
    </row>
    <row r="48" spans="1:14" s="612" customFormat="1" ht="23.25" x14ac:dyDescent="0.35">
      <c r="A48" s="673" t="s">
        <v>144</v>
      </c>
      <c r="B48" s="674" t="s">
        <v>145</v>
      </c>
      <c r="C48" s="707">
        <f>+K48-G48</f>
        <v>33798214</v>
      </c>
      <c r="D48" s="708">
        <f t="shared" ref="D48:E63" si="5">+L48-H48</f>
        <v>34798214</v>
      </c>
      <c r="E48" s="708">
        <f t="shared" si="5"/>
        <v>34285008</v>
      </c>
      <c r="F48" s="711">
        <f>E48/D48%</f>
        <v>98.525194425208142</v>
      </c>
      <c r="G48" s="772"/>
      <c r="H48" s="708"/>
      <c r="I48" s="708"/>
      <c r="J48" s="711"/>
      <c r="K48" s="707">
        <f>+'3. Gesz költségvetés'!O43</f>
        <v>33798214</v>
      </c>
      <c r="L48" s="708">
        <f>+'3. Gesz költségvetés'!P43</f>
        <v>34798214</v>
      </c>
      <c r="M48" s="708">
        <f>+'3. Gesz költségvetés'!Q43</f>
        <v>34285008</v>
      </c>
      <c r="N48" s="711">
        <f>M48/L48%</f>
        <v>98.525194425208142</v>
      </c>
    </row>
    <row r="49" spans="1:14" s="612" customFormat="1" ht="23.25" x14ac:dyDescent="0.35">
      <c r="A49" s="673" t="s">
        <v>146</v>
      </c>
      <c r="B49" s="760" t="s">
        <v>147</v>
      </c>
      <c r="C49" s="707">
        <f t="shared" ref="C49:C63" si="6">+K49-G49</f>
        <v>4648101</v>
      </c>
      <c r="D49" s="708">
        <f t="shared" si="5"/>
        <v>4778101</v>
      </c>
      <c r="E49" s="708">
        <f t="shared" si="5"/>
        <v>4699931</v>
      </c>
      <c r="F49" s="711">
        <f>E49/D49%</f>
        <v>98.363994398611496</v>
      </c>
      <c r="G49" s="772"/>
      <c r="H49" s="708"/>
      <c r="I49" s="708"/>
      <c r="J49" s="711"/>
      <c r="K49" s="707">
        <f>+'3. Gesz költségvetés'!O44</f>
        <v>4648101</v>
      </c>
      <c r="L49" s="708">
        <f>+'3. Gesz költségvetés'!P44</f>
        <v>4778101</v>
      </c>
      <c r="M49" s="708">
        <f>+'3. Gesz költségvetés'!Q44</f>
        <v>4699931</v>
      </c>
      <c r="N49" s="711">
        <f>M49/L49%</f>
        <v>98.363994398611496</v>
      </c>
    </row>
    <row r="50" spans="1:14" s="612" customFormat="1" ht="23.25" x14ac:dyDescent="0.35">
      <c r="A50" s="673" t="s">
        <v>148</v>
      </c>
      <c r="B50" s="760" t="s">
        <v>149</v>
      </c>
      <c r="C50" s="707">
        <f t="shared" si="6"/>
        <v>3386540</v>
      </c>
      <c r="D50" s="708">
        <f t="shared" si="5"/>
        <v>3909056</v>
      </c>
      <c r="E50" s="708">
        <f t="shared" si="5"/>
        <v>2393737</v>
      </c>
      <c r="F50" s="711">
        <f>E50/D50%</f>
        <v>61.235679406997498</v>
      </c>
      <c r="G50" s="772"/>
      <c r="H50" s="708"/>
      <c r="I50" s="708"/>
      <c r="J50" s="711"/>
      <c r="K50" s="707">
        <f>+'3. Gesz költségvetés'!O45</f>
        <v>3386540</v>
      </c>
      <c r="L50" s="708">
        <f>+'3. Gesz költségvetés'!P45</f>
        <v>3909056</v>
      </c>
      <c r="M50" s="708">
        <f>+'3. Gesz költségvetés'!Q45</f>
        <v>2393737</v>
      </c>
      <c r="N50" s="711">
        <f>M50/L50%</f>
        <v>61.235679406997498</v>
      </c>
    </row>
    <row r="51" spans="1:14" s="612" customFormat="1" ht="23.25" x14ac:dyDescent="0.35">
      <c r="A51" s="673" t="s">
        <v>150</v>
      </c>
      <c r="B51" s="634" t="s">
        <v>19</v>
      </c>
      <c r="C51" s="707">
        <f>+K51-G51</f>
        <v>0</v>
      </c>
      <c r="D51" s="708">
        <f t="shared" si="5"/>
        <v>0</v>
      </c>
      <c r="E51" s="708">
        <f t="shared" si="5"/>
        <v>0</v>
      </c>
      <c r="F51" s="709"/>
      <c r="G51" s="772"/>
      <c r="H51" s="708"/>
      <c r="I51" s="708"/>
      <c r="J51" s="709"/>
      <c r="K51" s="772"/>
      <c r="L51" s="708"/>
      <c r="M51" s="708"/>
      <c r="N51" s="709"/>
    </row>
    <row r="52" spans="1:14" s="612" customFormat="1" ht="23.25" x14ac:dyDescent="0.35">
      <c r="A52" s="673" t="s">
        <v>75</v>
      </c>
      <c r="B52" s="634" t="s">
        <v>76</v>
      </c>
      <c r="C52" s="707">
        <f t="shared" si="6"/>
        <v>0</v>
      </c>
      <c r="D52" s="708">
        <f t="shared" si="5"/>
        <v>0</v>
      </c>
      <c r="E52" s="708">
        <f t="shared" si="5"/>
        <v>0</v>
      </c>
      <c r="F52" s="709"/>
      <c r="G52" s="772"/>
      <c r="H52" s="708"/>
      <c r="I52" s="708"/>
      <c r="J52" s="709"/>
      <c r="K52" s="772"/>
      <c r="L52" s="708"/>
      <c r="M52" s="708"/>
      <c r="N52" s="709"/>
    </row>
    <row r="53" spans="1:14" s="612" customFormat="1" ht="23.25" x14ac:dyDescent="0.35">
      <c r="A53" s="673" t="s">
        <v>151</v>
      </c>
      <c r="B53" s="775" t="s">
        <v>152</v>
      </c>
      <c r="C53" s="707">
        <f t="shared" si="6"/>
        <v>0</v>
      </c>
      <c r="D53" s="708">
        <f t="shared" si="5"/>
        <v>0</v>
      </c>
      <c r="E53" s="708">
        <f t="shared" si="5"/>
        <v>0</v>
      </c>
      <c r="F53" s="709"/>
      <c r="G53" s="772"/>
      <c r="H53" s="708"/>
      <c r="I53" s="708"/>
      <c r="J53" s="709"/>
      <c r="K53" s="772"/>
      <c r="L53" s="708"/>
      <c r="M53" s="708"/>
      <c r="N53" s="709"/>
    </row>
    <row r="54" spans="1:14" s="612" customFormat="1" ht="23.25" x14ac:dyDescent="0.35">
      <c r="A54" s="673" t="s">
        <v>154</v>
      </c>
      <c r="B54" s="776" t="s">
        <v>153</v>
      </c>
      <c r="C54" s="744">
        <f t="shared" si="6"/>
        <v>0</v>
      </c>
      <c r="D54" s="745">
        <f t="shared" si="5"/>
        <v>0</v>
      </c>
      <c r="E54" s="745">
        <f t="shared" si="5"/>
        <v>0</v>
      </c>
      <c r="F54" s="709"/>
      <c r="G54" s="772"/>
      <c r="H54" s="708"/>
      <c r="I54" s="708"/>
      <c r="J54" s="709"/>
      <c r="K54" s="772"/>
      <c r="L54" s="708"/>
      <c r="M54" s="708"/>
      <c r="N54" s="709"/>
    </row>
    <row r="55" spans="1:14" s="612" customFormat="1" ht="23.25" x14ac:dyDescent="0.35">
      <c r="A55" s="673" t="s">
        <v>456</v>
      </c>
      <c r="B55" s="777" t="s">
        <v>155</v>
      </c>
      <c r="C55" s="744">
        <f t="shared" si="6"/>
        <v>0</v>
      </c>
      <c r="D55" s="745">
        <f t="shared" si="5"/>
        <v>0</v>
      </c>
      <c r="E55" s="745">
        <f t="shared" si="5"/>
        <v>0</v>
      </c>
      <c r="F55" s="709"/>
      <c r="G55" s="772"/>
      <c r="H55" s="708"/>
      <c r="I55" s="708"/>
      <c r="J55" s="709"/>
      <c r="K55" s="772"/>
      <c r="L55" s="708"/>
      <c r="M55" s="708"/>
      <c r="N55" s="709"/>
    </row>
    <row r="56" spans="1:14" s="612" customFormat="1" ht="23.25" x14ac:dyDescent="0.35">
      <c r="A56" s="673" t="s">
        <v>456</v>
      </c>
      <c r="B56" s="778" t="s">
        <v>97</v>
      </c>
      <c r="C56" s="707">
        <f t="shared" si="6"/>
        <v>0</v>
      </c>
      <c r="D56" s="708">
        <f t="shared" si="5"/>
        <v>0</v>
      </c>
      <c r="E56" s="708">
        <f t="shared" si="5"/>
        <v>0</v>
      </c>
      <c r="F56" s="709"/>
      <c r="G56" s="772"/>
      <c r="H56" s="708"/>
      <c r="I56" s="708"/>
      <c r="J56" s="709"/>
      <c r="K56" s="772"/>
      <c r="L56" s="708"/>
      <c r="M56" s="708"/>
      <c r="N56" s="709"/>
    </row>
    <row r="57" spans="1:14" s="710" customFormat="1" ht="23.25" x14ac:dyDescent="0.35">
      <c r="A57" s="673" t="s">
        <v>456</v>
      </c>
      <c r="B57" s="778" t="s">
        <v>156</v>
      </c>
      <c r="C57" s="707">
        <f t="shared" si="6"/>
        <v>0</v>
      </c>
      <c r="D57" s="708">
        <f t="shared" si="5"/>
        <v>0</v>
      </c>
      <c r="E57" s="708">
        <f t="shared" si="5"/>
        <v>0</v>
      </c>
      <c r="F57" s="709"/>
      <c r="G57" s="772"/>
      <c r="H57" s="708"/>
      <c r="I57" s="708"/>
      <c r="J57" s="709"/>
      <c r="K57" s="772"/>
      <c r="L57" s="708"/>
      <c r="M57" s="708"/>
      <c r="N57" s="709"/>
    </row>
    <row r="58" spans="1:14" s="612" customFormat="1" ht="23.25" x14ac:dyDescent="0.35">
      <c r="A58" s="673" t="s">
        <v>157</v>
      </c>
      <c r="B58" s="634" t="s">
        <v>158</v>
      </c>
      <c r="C58" s="707">
        <f t="shared" si="6"/>
        <v>0</v>
      </c>
      <c r="D58" s="708">
        <f t="shared" si="5"/>
        <v>986279</v>
      </c>
      <c r="E58" s="708">
        <f t="shared" si="5"/>
        <v>986279</v>
      </c>
      <c r="F58" s="711">
        <f>E58/D58%</f>
        <v>99.999999999999986</v>
      </c>
      <c r="G58" s="772"/>
      <c r="H58" s="708"/>
      <c r="I58" s="708"/>
      <c r="J58" s="711"/>
      <c r="K58" s="772">
        <f>+'3. Gesz költségvetés'!O51</f>
        <v>0</v>
      </c>
      <c r="L58" s="708">
        <f>+'3. Gesz költségvetés'!P51</f>
        <v>986279</v>
      </c>
      <c r="M58" s="708">
        <f>+'3. Gesz költségvetés'!Q51</f>
        <v>986279</v>
      </c>
      <c r="N58" s="711">
        <f>M58/L58%</f>
        <v>99.999999999999986</v>
      </c>
    </row>
    <row r="59" spans="1:14" s="612" customFormat="1" ht="23.25" x14ac:dyDescent="0.35">
      <c r="A59" s="673" t="s">
        <v>159</v>
      </c>
      <c r="B59" s="782" t="s">
        <v>294</v>
      </c>
      <c r="C59" s="707">
        <f t="shared" si="6"/>
        <v>381000</v>
      </c>
      <c r="D59" s="708">
        <f t="shared" si="5"/>
        <v>381000</v>
      </c>
      <c r="E59" s="708">
        <f t="shared" si="5"/>
        <v>35000</v>
      </c>
      <c r="F59" s="711">
        <f>E59/D59%</f>
        <v>9.1863517060367457</v>
      </c>
      <c r="G59" s="772"/>
      <c r="H59" s="708"/>
      <c r="I59" s="708"/>
      <c r="J59" s="711"/>
      <c r="K59" s="772">
        <f>+'3. Gesz költségvetés'!O53</f>
        <v>381000</v>
      </c>
      <c r="L59" s="708">
        <f>+'3. Gesz költségvetés'!P53</f>
        <v>381000</v>
      </c>
      <c r="M59" s="708">
        <f>+'3. Gesz költségvetés'!Q53</f>
        <v>35000</v>
      </c>
      <c r="N59" s="711">
        <f>M59/L59%</f>
        <v>9.1863517060367457</v>
      </c>
    </row>
    <row r="60" spans="1:14" s="612" customFormat="1" ht="23.25" x14ac:dyDescent="0.35">
      <c r="A60" s="673" t="s">
        <v>160</v>
      </c>
      <c r="B60" s="634" t="s">
        <v>161</v>
      </c>
      <c r="C60" s="707">
        <f t="shared" si="6"/>
        <v>0</v>
      </c>
      <c r="D60" s="708">
        <f t="shared" si="5"/>
        <v>0</v>
      </c>
      <c r="E60" s="708">
        <f t="shared" si="5"/>
        <v>0</v>
      </c>
      <c r="F60" s="711"/>
      <c r="G60" s="772"/>
      <c r="H60" s="708"/>
      <c r="I60" s="708"/>
      <c r="J60" s="711"/>
      <c r="K60" s="772"/>
      <c r="L60" s="708"/>
      <c r="M60" s="708"/>
      <c r="N60" s="709"/>
    </row>
    <row r="61" spans="1:14" s="612" customFormat="1" ht="23.25" x14ac:dyDescent="0.35">
      <c r="A61" s="673" t="s">
        <v>117</v>
      </c>
      <c r="B61" s="634" t="s">
        <v>96</v>
      </c>
      <c r="C61" s="707">
        <f t="shared" si="6"/>
        <v>0</v>
      </c>
      <c r="D61" s="708">
        <f t="shared" si="5"/>
        <v>0</v>
      </c>
      <c r="E61" s="708">
        <f t="shared" si="5"/>
        <v>0</v>
      </c>
      <c r="F61" s="709"/>
      <c r="G61" s="772"/>
      <c r="H61" s="708"/>
      <c r="I61" s="708"/>
      <c r="J61" s="709"/>
      <c r="K61" s="772"/>
      <c r="L61" s="708"/>
      <c r="M61" s="708"/>
      <c r="N61" s="709"/>
    </row>
    <row r="62" spans="1:14" s="612" customFormat="1" ht="23.25" x14ac:dyDescent="0.35">
      <c r="A62" s="673" t="s">
        <v>162</v>
      </c>
      <c r="B62" s="634" t="s">
        <v>163</v>
      </c>
      <c r="C62" s="707">
        <f t="shared" si="6"/>
        <v>0</v>
      </c>
      <c r="D62" s="708">
        <f t="shared" si="5"/>
        <v>0</v>
      </c>
      <c r="E62" s="708">
        <f t="shared" si="5"/>
        <v>0</v>
      </c>
      <c r="F62" s="709"/>
      <c r="G62" s="772"/>
      <c r="H62" s="708"/>
      <c r="I62" s="708"/>
      <c r="J62" s="709"/>
      <c r="K62" s="772"/>
      <c r="L62" s="708"/>
      <c r="M62" s="708"/>
      <c r="N62" s="709"/>
    </row>
    <row r="63" spans="1:14" s="612" customFormat="1" ht="23.25" x14ac:dyDescent="0.35">
      <c r="A63" s="673" t="s">
        <v>164</v>
      </c>
      <c r="B63" s="634" t="s">
        <v>165</v>
      </c>
      <c r="C63" s="707">
        <f t="shared" si="6"/>
        <v>0</v>
      </c>
      <c r="D63" s="708">
        <f t="shared" si="5"/>
        <v>0</v>
      </c>
      <c r="E63" s="708">
        <f t="shared" si="5"/>
        <v>0</v>
      </c>
      <c r="F63" s="709"/>
      <c r="G63" s="772"/>
      <c r="H63" s="708"/>
      <c r="I63" s="708"/>
      <c r="J63" s="709"/>
      <c r="K63" s="772"/>
      <c r="L63" s="708"/>
      <c r="M63" s="708"/>
      <c r="N63" s="709"/>
    </row>
    <row r="64" spans="1:14" s="612" customFormat="1" ht="23.25" x14ac:dyDescent="0.35">
      <c r="A64" s="690"/>
      <c r="B64" s="750" t="s">
        <v>180</v>
      </c>
      <c r="C64" s="751">
        <f>SUM(C48:C58)</f>
        <v>41832855</v>
      </c>
      <c r="D64" s="752">
        <f>SUM(D48:D58)</f>
        <v>44471650</v>
      </c>
      <c r="E64" s="752">
        <f>SUM(E48:E58)</f>
        <v>42364955</v>
      </c>
      <c r="F64" s="753">
        <f>E64/D64%</f>
        <v>95.26283598652175</v>
      </c>
      <c r="G64" s="783">
        <f>SUM(G48:G58)</f>
        <v>0</v>
      </c>
      <c r="H64" s="752">
        <f>SUM(H48:H58)</f>
        <v>0</v>
      </c>
      <c r="I64" s="752">
        <f>SUM(I48:I58)</f>
        <v>0</v>
      </c>
      <c r="J64" s="753"/>
      <c r="K64" s="783">
        <f>SUM(K48:K58)</f>
        <v>41832855</v>
      </c>
      <c r="L64" s="752">
        <f>SUM(L48:L58)</f>
        <v>44471650</v>
      </c>
      <c r="M64" s="752">
        <f>SUM(M48:M58)</f>
        <v>42364955</v>
      </c>
      <c r="N64" s="753">
        <f>M64/L64%</f>
        <v>95.26283598652175</v>
      </c>
    </row>
    <row r="65" spans="1:14" s="612" customFormat="1" ht="23.25" x14ac:dyDescent="0.35">
      <c r="A65" s="690"/>
      <c r="B65" s="750" t="s">
        <v>181</v>
      </c>
      <c r="C65" s="751">
        <f>SUM(C59:C63)</f>
        <v>381000</v>
      </c>
      <c r="D65" s="752">
        <f>SUM(D59:D63)</f>
        <v>381000</v>
      </c>
      <c r="E65" s="752">
        <f>SUM(E59:E63)</f>
        <v>35000</v>
      </c>
      <c r="F65" s="753">
        <f>E65/D65%</f>
        <v>9.1863517060367457</v>
      </c>
      <c r="G65" s="783">
        <f>SUM(G59:G63)</f>
        <v>0</v>
      </c>
      <c r="H65" s="752">
        <f>SUM(H59:H63)</f>
        <v>0</v>
      </c>
      <c r="I65" s="752">
        <f>SUM(I59:I63)</f>
        <v>0</v>
      </c>
      <c r="J65" s="753"/>
      <c r="K65" s="783">
        <f>SUM(K59:K63)</f>
        <v>381000</v>
      </c>
      <c r="L65" s="752">
        <f>SUM(L59:L63)</f>
        <v>381000</v>
      </c>
      <c r="M65" s="752">
        <f>SUM(M59:M63)</f>
        <v>35000</v>
      </c>
      <c r="N65" s="753">
        <f>M65/L65%</f>
        <v>9.1863517060367457</v>
      </c>
    </row>
    <row r="66" spans="1:14" s="612" customFormat="1" ht="23.25" x14ac:dyDescent="0.35">
      <c r="A66" s="645" t="s">
        <v>166</v>
      </c>
      <c r="B66" s="646" t="s">
        <v>167</v>
      </c>
      <c r="C66" s="725">
        <f>SUM(C64:C65)</f>
        <v>42213855</v>
      </c>
      <c r="D66" s="726">
        <f>SUM(D64:D65)</f>
        <v>44852650</v>
      </c>
      <c r="E66" s="726">
        <f>SUM(E64:E65)</f>
        <v>42399955</v>
      </c>
      <c r="F66" s="727">
        <f>E66/D66%</f>
        <v>94.531660894060892</v>
      </c>
      <c r="G66" s="785">
        <f>SUM(G64:G65)</f>
        <v>0</v>
      </c>
      <c r="H66" s="726">
        <f>SUM(H64:H65)</f>
        <v>0</v>
      </c>
      <c r="I66" s="726">
        <f>SUM(I64:I65)</f>
        <v>0</v>
      </c>
      <c r="J66" s="727"/>
      <c r="K66" s="785">
        <f>SUM(K64:K65)</f>
        <v>42213855</v>
      </c>
      <c r="L66" s="726">
        <f>SUM(L64:L65)</f>
        <v>44852650</v>
      </c>
      <c r="M66" s="726">
        <f>SUM(M64:M65)</f>
        <v>42399955</v>
      </c>
      <c r="N66" s="727">
        <f>M66/L66%</f>
        <v>94.531660894060892</v>
      </c>
    </row>
    <row r="67" spans="1:14" s="612" customFormat="1" ht="23.25" x14ac:dyDescent="0.35">
      <c r="A67" s="660" t="s">
        <v>168</v>
      </c>
      <c r="B67" s="634" t="s">
        <v>118</v>
      </c>
      <c r="C67" s="678"/>
      <c r="D67" s="679"/>
      <c r="E67" s="679"/>
      <c r="F67" s="787"/>
      <c r="G67" s="788"/>
      <c r="H67" s="679"/>
      <c r="I67" s="679"/>
      <c r="J67" s="787"/>
      <c r="K67" s="788"/>
      <c r="L67" s="679"/>
      <c r="M67" s="679"/>
      <c r="N67" s="787"/>
    </row>
    <row r="68" spans="1:14" s="612" customFormat="1" ht="23.25" x14ac:dyDescent="0.35">
      <c r="A68" s="660" t="s">
        <v>182</v>
      </c>
      <c r="B68" s="634" t="s">
        <v>183</v>
      </c>
      <c r="C68" s="681"/>
      <c r="D68" s="163"/>
      <c r="E68" s="163"/>
      <c r="F68" s="790"/>
      <c r="G68" s="791"/>
      <c r="H68" s="163"/>
      <c r="I68" s="163"/>
      <c r="J68" s="790"/>
      <c r="K68" s="791"/>
      <c r="L68" s="163"/>
      <c r="M68" s="163"/>
      <c r="N68" s="790"/>
    </row>
    <row r="69" spans="1:14" s="612" customFormat="1" ht="23.25" x14ac:dyDescent="0.35">
      <c r="A69" s="661" t="s">
        <v>178</v>
      </c>
      <c r="B69" s="662" t="s">
        <v>21</v>
      </c>
      <c r="C69" s="725">
        <f>SUM(C67:C68)</f>
        <v>0</v>
      </c>
      <c r="D69" s="726">
        <f>SUM(D67:D68)</f>
        <v>0</v>
      </c>
      <c r="E69" s="726">
        <f>SUM(E67:E68)</f>
        <v>0</v>
      </c>
      <c r="F69" s="768"/>
      <c r="G69" s="785">
        <f>SUM(G67:G68)</f>
        <v>0</v>
      </c>
      <c r="H69" s="726">
        <f>SUM(H67:H68)</f>
        <v>0</v>
      </c>
      <c r="I69" s="726">
        <f>SUM(I67:I68)</f>
        <v>0</v>
      </c>
      <c r="J69" s="768"/>
      <c r="K69" s="785">
        <f>SUM(K67:K68)</f>
        <v>0</v>
      </c>
      <c r="L69" s="726">
        <f>SUM(L67:L68)</f>
        <v>0</v>
      </c>
      <c r="M69" s="726">
        <f>SUM(M67:M68)</f>
        <v>0</v>
      </c>
      <c r="N69" s="768"/>
    </row>
    <row r="70" spans="1:14" s="612" customFormat="1" ht="24.75" customHeight="1" thickBot="1" x14ac:dyDescent="0.4">
      <c r="A70" s="689"/>
      <c r="B70" s="754" t="s">
        <v>201</v>
      </c>
      <c r="C70" s="736">
        <f>C66+C69</f>
        <v>42213855</v>
      </c>
      <c r="D70" s="737">
        <f>D66+D69</f>
        <v>44852650</v>
      </c>
      <c r="E70" s="737">
        <f>E66+E69</f>
        <v>42399955</v>
      </c>
      <c r="F70" s="738">
        <f>E70/D70%</f>
        <v>94.531660894060892</v>
      </c>
      <c r="G70" s="794">
        <f>G66+G69</f>
        <v>0</v>
      </c>
      <c r="H70" s="737">
        <f>H66+H69</f>
        <v>0</v>
      </c>
      <c r="I70" s="737">
        <f>I66+I69</f>
        <v>0</v>
      </c>
      <c r="J70" s="738"/>
      <c r="K70" s="794">
        <f>K66+K69</f>
        <v>42213855</v>
      </c>
      <c r="L70" s="737">
        <f>L66+L69</f>
        <v>44852650</v>
      </c>
      <c r="M70" s="737">
        <f>M66+M69</f>
        <v>42399955</v>
      </c>
      <c r="N70" s="738">
        <f>M70/L70%</f>
        <v>94.531660894060892</v>
      </c>
    </row>
    <row r="71" spans="1:14" ht="15" customHeight="1" x14ac:dyDescent="0.2">
      <c r="L71" s="149"/>
      <c r="M71" s="149"/>
      <c r="N71" s="149"/>
    </row>
    <row r="72" spans="1:14" ht="15" customHeight="1" x14ac:dyDescent="0.2">
      <c r="K72" s="149"/>
      <c r="L72" s="149"/>
      <c r="M72" s="149"/>
      <c r="N72" s="149"/>
    </row>
    <row r="73" spans="1:14" ht="15" customHeight="1" x14ac:dyDescent="0.2">
      <c r="M73" s="149"/>
    </row>
    <row r="74" spans="1:14" ht="15" customHeight="1" x14ac:dyDescent="0.2">
      <c r="M74" s="149"/>
    </row>
  </sheetData>
  <mergeCells count="14">
    <mergeCell ref="A46:A47"/>
    <mergeCell ref="B46:B47"/>
    <mergeCell ref="C46:F46"/>
    <mergeCell ref="G46:J46"/>
    <mergeCell ref="K46:N46"/>
    <mergeCell ref="A1:N1"/>
    <mergeCell ref="A2:N2"/>
    <mergeCell ref="A4:N4"/>
    <mergeCell ref="A7:A8"/>
    <mergeCell ref="B7:B8"/>
    <mergeCell ref="C7:F7"/>
    <mergeCell ref="G7:J7"/>
    <mergeCell ref="K7:N7"/>
    <mergeCell ref="M5:N5"/>
  </mergeCells>
  <hyperlinks>
    <hyperlink ref="O1" location="Tartalom!A1" display="Tartalom!A1" xr:uid="{00000000-0004-0000-0C00-000000000000}"/>
  </hyperlinks>
  <printOptions horizontalCentered="1"/>
  <pageMargins left="0.31496062992125984" right="0.27559055118110237" top="0.27559055118110237" bottom="0.31496062992125984" header="0.51181102362204722" footer="0.15748031496062992"/>
  <pageSetup paperSize="9" scale="2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71"/>
  <sheetViews>
    <sheetView view="pageBreakPreview" topLeftCell="A7" zoomScale="40" zoomScaleSheetLayoutView="40" workbookViewId="0">
      <selection activeCell="A7" sqref="A1:XFD1048576"/>
    </sheetView>
  </sheetViews>
  <sheetFormatPr defaultColWidth="9.140625" defaultRowHeight="15" customHeight="1" x14ac:dyDescent="0.2"/>
  <cols>
    <col min="1" max="1" width="13" style="35" customWidth="1"/>
    <col min="2" max="2" width="130.85546875" style="35" customWidth="1"/>
    <col min="3" max="5" width="23.7109375" style="35" customWidth="1"/>
    <col min="6" max="6" width="18" style="35" customWidth="1"/>
    <col min="7" max="9" width="23.7109375" style="35" customWidth="1"/>
    <col min="10" max="10" width="18" style="35" customWidth="1"/>
    <col min="11" max="13" width="23.7109375" style="35" customWidth="1"/>
    <col min="14" max="14" width="18" style="35" customWidth="1"/>
    <col min="15" max="17" width="0" style="35" hidden="1" customWidth="1"/>
    <col min="18" max="16384" width="9.140625" style="35"/>
  </cols>
  <sheetData>
    <row r="1" spans="1:15" ht="26.25" x14ac:dyDescent="0.4">
      <c r="A1" s="1992" t="str">
        <f>'9.GESZ'!A1:K1</f>
        <v>Pilisvörösvár Város Önkormányzata Képviselő-testületének 9/2023. (IV. 20.) önkormányzati rendelete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2015"/>
      <c r="M1" s="2015"/>
      <c r="N1" s="2015"/>
      <c r="O1" s="417" t="s">
        <v>893</v>
      </c>
    </row>
    <row r="2" spans="1:15" ht="26.25" x14ac:dyDescent="0.4">
      <c r="A2" s="1992" t="str">
        <f>'9.GESZ'!A2:K2</f>
        <v>Pilisvörösvár Város Önkormányzata 2022. évi zárszámadásáról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 s="2015"/>
      <c r="M2" s="2015"/>
      <c r="N2" s="2015"/>
    </row>
    <row r="3" spans="1:15" ht="15" customHeight="1" x14ac:dyDescent="0.4">
      <c r="A3" s="687"/>
      <c r="B3" s="687"/>
      <c r="C3" s="687"/>
      <c r="D3" s="687"/>
      <c r="E3" s="687"/>
      <c r="F3" s="687"/>
      <c r="G3" s="687"/>
      <c r="H3" s="687"/>
      <c r="I3" s="687"/>
      <c r="J3" s="687"/>
      <c r="K3" s="687"/>
      <c r="L3" s="687"/>
      <c r="M3" s="687"/>
      <c r="N3" s="687"/>
    </row>
    <row r="4" spans="1:15" ht="26.25" x14ac:dyDescent="0.4">
      <c r="A4" s="1992" t="str">
        <f>Tartalom!B16</f>
        <v>Pilisvörösvár Tipegő Bölcsőde költségvetése kötelező és önként vállalt feladat szerinti bontásban</v>
      </c>
      <c r="B4" s="1992"/>
      <c r="C4" s="1992"/>
      <c r="D4" s="1992"/>
      <c r="E4" s="1992"/>
      <c r="F4" s="1992"/>
      <c r="G4" s="1992"/>
      <c r="H4" s="1992"/>
      <c r="I4" s="1992"/>
      <c r="J4" s="1992"/>
      <c r="K4" s="1992"/>
      <c r="L4" s="2015"/>
      <c r="M4" s="2015"/>
      <c r="N4" s="2015"/>
    </row>
    <row r="5" spans="1:15" ht="26.25" x14ac:dyDescent="0.4">
      <c r="A5" s="687"/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756"/>
      <c r="M5" s="756"/>
      <c r="N5" s="71" t="s">
        <v>16</v>
      </c>
    </row>
    <row r="6" spans="1:15" ht="27" thickBot="1" x14ac:dyDescent="0.45">
      <c r="A6" s="687"/>
      <c r="B6" s="687"/>
      <c r="C6" s="687"/>
      <c r="D6" s="687"/>
      <c r="E6" s="687"/>
      <c r="F6" s="687"/>
      <c r="G6" s="687"/>
      <c r="H6" s="687"/>
      <c r="I6" s="687"/>
      <c r="J6" s="687"/>
      <c r="K6" s="687"/>
      <c r="L6" s="756"/>
      <c r="M6" s="756"/>
      <c r="N6" s="71" t="s">
        <v>1176</v>
      </c>
    </row>
    <row r="7" spans="1:15" s="612" customFormat="1" ht="23.25" customHeight="1" x14ac:dyDescent="0.35">
      <c r="A7" s="1985" t="s">
        <v>216</v>
      </c>
      <c r="B7" s="1987" t="s">
        <v>465</v>
      </c>
      <c r="C7" s="2003" t="s">
        <v>1299</v>
      </c>
      <c r="D7" s="2004"/>
      <c r="E7" s="2004"/>
      <c r="F7" s="2005"/>
      <c r="G7" s="2025" t="s">
        <v>1300</v>
      </c>
      <c r="H7" s="2004"/>
      <c r="I7" s="2004"/>
      <c r="J7" s="2026"/>
      <c r="K7" s="2003" t="s">
        <v>292</v>
      </c>
      <c r="L7" s="2004"/>
      <c r="M7" s="2004"/>
      <c r="N7" s="2005"/>
    </row>
    <row r="8" spans="1:15" s="612" customFormat="1" ht="112.5" x14ac:dyDescent="0.35">
      <c r="A8" s="2010"/>
      <c r="B8" s="2036" t="s">
        <v>465</v>
      </c>
      <c r="C8" s="1100" t="s">
        <v>896</v>
      </c>
      <c r="D8" s="671" t="s">
        <v>1149</v>
      </c>
      <c r="E8" s="671" t="s">
        <v>1150</v>
      </c>
      <c r="F8" s="672" t="s">
        <v>592</v>
      </c>
      <c r="G8" s="1111" t="s">
        <v>897</v>
      </c>
      <c r="H8" s="671" t="s">
        <v>1151</v>
      </c>
      <c r="I8" s="671" t="s">
        <v>1152</v>
      </c>
      <c r="J8" s="1112" t="s">
        <v>592</v>
      </c>
      <c r="K8" s="1100" t="s">
        <v>522</v>
      </c>
      <c r="L8" s="671" t="s">
        <v>1153</v>
      </c>
      <c r="M8" s="671" t="s">
        <v>1154</v>
      </c>
      <c r="N8" s="672" t="s">
        <v>592</v>
      </c>
    </row>
    <row r="9" spans="1:15" s="710" customFormat="1" ht="23.25" x14ac:dyDescent="0.35">
      <c r="A9" s="618" t="s">
        <v>226</v>
      </c>
      <c r="B9" s="760" t="s">
        <v>225</v>
      </c>
      <c r="C9" s="707">
        <f>+K9-G9</f>
        <v>0</v>
      </c>
      <c r="D9" s="708">
        <f t="shared" ref="D9:E26" si="0">+L9-H9</f>
        <v>0</v>
      </c>
      <c r="E9" s="708">
        <f t="shared" si="0"/>
        <v>0</v>
      </c>
      <c r="F9" s="711"/>
      <c r="G9" s="707"/>
      <c r="H9" s="708"/>
      <c r="I9" s="708"/>
      <c r="J9" s="709"/>
      <c r="K9" s="707"/>
      <c r="L9" s="708"/>
      <c r="M9" s="708"/>
      <c r="N9" s="709"/>
    </row>
    <row r="10" spans="1:15" s="710" customFormat="1" ht="23.25" x14ac:dyDescent="0.35">
      <c r="A10" s="618" t="s">
        <v>228</v>
      </c>
      <c r="B10" s="760" t="s">
        <v>227</v>
      </c>
      <c r="C10" s="707">
        <f t="shared" ref="C10:E42" si="1">+K10-G10</f>
        <v>0</v>
      </c>
      <c r="D10" s="708">
        <f t="shared" si="0"/>
        <v>0</v>
      </c>
      <c r="E10" s="708">
        <f t="shared" si="0"/>
        <v>0</v>
      </c>
      <c r="F10" s="709"/>
      <c r="G10" s="707"/>
      <c r="H10" s="708"/>
      <c r="I10" s="708"/>
      <c r="J10" s="709"/>
      <c r="K10" s="707"/>
      <c r="L10" s="708"/>
      <c r="M10" s="708"/>
      <c r="N10" s="709"/>
    </row>
    <row r="11" spans="1:15" s="710" customFormat="1" ht="22.5" x14ac:dyDescent="0.3">
      <c r="A11" s="625" t="s">
        <v>230</v>
      </c>
      <c r="B11" s="626" t="s">
        <v>229</v>
      </c>
      <c r="C11" s="714">
        <f t="shared" si="1"/>
        <v>0</v>
      </c>
      <c r="D11" s="715">
        <f t="shared" si="0"/>
        <v>0</v>
      </c>
      <c r="E11" s="715">
        <f t="shared" si="0"/>
        <v>0</v>
      </c>
      <c r="F11" s="716"/>
      <c r="G11" s="714"/>
      <c r="H11" s="715"/>
      <c r="I11" s="715"/>
      <c r="J11" s="719"/>
      <c r="K11" s="714">
        <f>+'3. Gesz költségvetés'!S10</f>
        <v>0</v>
      </c>
      <c r="L11" s="715">
        <f>+'3. Gesz költségvetés'!T10</f>
        <v>0</v>
      </c>
      <c r="M11" s="715">
        <f>+'3. Gesz költségvetés'!U10</f>
        <v>0</v>
      </c>
      <c r="N11" s="719"/>
    </row>
    <row r="12" spans="1:15" s="612" customFormat="1" ht="23.25" x14ac:dyDescent="0.35">
      <c r="A12" s="625" t="s">
        <v>234</v>
      </c>
      <c r="B12" s="626" t="s">
        <v>233</v>
      </c>
      <c r="C12" s="714">
        <f t="shared" si="1"/>
        <v>0</v>
      </c>
      <c r="D12" s="715">
        <f t="shared" si="0"/>
        <v>0</v>
      </c>
      <c r="E12" s="715">
        <f t="shared" si="0"/>
        <v>0</v>
      </c>
      <c r="F12" s="719"/>
      <c r="G12" s="714"/>
      <c r="H12" s="715"/>
      <c r="I12" s="715"/>
      <c r="J12" s="719"/>
      <c r="K12" s="714">
        <f>+'3. Gesz költségvetés'!S11</f>
        <v>0</v>
      </c>
      <c r="L12" s="715">
        <f>+'3. Gesz költségvetés'!T11</f>
        <v>0</v>
      </c>
      <c r="M12" s="715">
        <f>+'3. Gesz költségvetés'!U11</f>
        <v>0</v>
      </c>
      <c r="N12" s="719"/>
    </row>
    <row r="13" spans="1:15" s="612" customFormat="1" ht="23.25" x14ac:dyDescent="0.35">
      <c r="A13" s="1109" t="s">
        <v>90</v>
      </c>
      <c r="B13" s="763" t="s">
        <v>99</v>
      </c>
      <c r="C13" s="714">
        <f t="shared" si="1"/>
        <v>0</v>
      </c>
      <c r="D13" s="715">
        <f t="shared" si="0"/>
        <v>0</v>
      </c>
      <c r="E13" s="715">
        <f t="shared" si="0"/>
        <v>0</v>
      </c>
      <c r="F13" s="719"/>
      <c r="G13" s="714"/>
      <c r="H13" s="715"/>
      <c r="I13" s="715"/>
      <c r="J13" s="719"/>
      <c r="K13" s="714"/>
      <c r="L13" s="715"/>
      <c r="M13" s="715"/>
      <c r="N13" s="719"/>
    </row>
    <row r="14" spans="1:15" s="710" customFormat="1" ht="23.25" x14ac:dyDescent="0.35">
      <c r="A14" s="618" t="s">
        <v>65</v>
      </c>
      <c r="B14" s="760" t="s">
        <v>66</v>
      </c>
      <c r="C14" s="707">
        <f t="shared" si="1"/>
        <v>0</v>
      </c>
      <c r="D14" s="708">
        <f t="shared" si="0"/>
        <v>0</v>
      </c>
      <c r="E14" s="708">
        <f t="shared" si="0"/>
        <v>0</v>
      </c>
      <c r="F14" s="709"/>
      <c r="G14" s="707"/>
      <c r="H14" s="708"/>
      <c r="I14" s="708"/>
      <c r="J14" s="709"/>
      <c r="K14" s="707"/>
      <c r="L14" s="708"/>
      <c r="M14" s="708"/>
      <c r="N14" s="709"/>
    </row>
    <row r="15" spans="1:15" s="710" customFormat="1" ht="23.25" x14ac:dyDescent="0.35">
      <c r="A15" s="618" t="s">
        <v>235</v>
      </c>
      <c r="B15" s="760" t="s">
        <v>95</v>
      </c>
      <c r="C15" s="707">
        <f t="shared" si="1"/>
        <v>0</v>
      </c>
      <c r="D15" s="708">
        <f t="shared" si="0"/>
        <v>0</v>
      </c>
      <c r="E15" s="708">
        <f t="shared" si="0"/>
        <v>0</v>
      </c>
      <c r="F15" s="709"/>
      <c r="G15" s="707"/>
      <c r="H15" s="708"/>
      <c r="I15" s="708"/>
      <c r="J15" s="709"/>
      <c r="K15" s="707"/>
      <c r="L15" s="708"/>
      <c r="M15" s="708"/>
      <c r="N15" s="709"/>
    </row>
    <row r="16" spans="1:15" s="710" customFormat="1" ht="22.5" x14ac:dyDescent="0.3">
      <c r="A16" s="625" t="s">
        <v>237</v>
      </c>
      <c r="B16" s="626" t="s">
        <v>236</v>
      </c>
      <c r="C16" s="714">
        <f t="shared" si="1"/>
        <v>0</v>
      </c>
      <c r="D16" s="715">
        <f t="shared" si="0"/>
        <v>0</v>
      </c>
      <c r="E16" s="715">
        <f t="shared" si="0"/>
        <v>0</v>
      </c>
      <c r="F16" s="719"/>
      <c r="G16" s="714"/>
      <c r="H16" s="715"/>
      <c r="I16" s="715"/>
      <c r="J16" s="719"/>
      <c r="K16" s="714"/>
      <c r="L16" s="715"/>
      <c r="M16" s="715"/>
      <c r="N16" s="719"/>
    </row>
    <row r="17" spans="1:14" s="710" customFormat="1" ht="23.25" x14ac:dyDescent="0.35">
      <c r="A17" s="618" t="s">
        <v>239</v>
      </c>
      <c r="B17" s="706" t="s">
        <v>238</v>
      </c>
      <c r="C17" s="707">
        <f t="shared" si="1"/>
        <v>0</v>
      </c>
      <c r="D17" s="708">
        <f t="shared" si="0"/>
        <v>0</v>
      </c>
      <c r="E17" s="708">
        <f t="shared" si="0"/>
        <v>0</v>
      </c>
      <c r="F17" s="709"/>
      <c r="G17" s="707"/>
      <c r="H17" s="708"/>
      <c r="I17" s="708"/>
      <c r="J17" s="709"/>
      <c r="K17" s="707"/>
      <c r="L17" s="708"/>
      <c r="M17" s="708"/>
      <c r="N17" s="709"/>
    </row>
    <row r="18" spans="1:14" s="710" customFormat="1" ht="23.25" x14ac:dyDescent="0.35">
      <c r="A18" s="618" t="s">
        <v>241</v>
      </c>
      <c r="B18" s="760" t="s">
        <v>72</v>
      </c>
      <c r="C18" s="707">
        <f t="shared" si="1"/>
        <v>0</v>
      </c>
      <c r="D18" s="708">
        <f>+L18-H18</f>
        <v>0</v>
      </c>
      <c r="E18" s="708">
        <f t="shared" si="0"/>
        <v>0</v>
      </c>
      <c r="F18" s="711"/>
      <c r="G18" s="707"/>
      <c r="H18" s="708"/>
      <c r="I18" s="708"/>
      <c r="J18" s="711"/>
      <c r="K18" s="707">
        <f>+'3. Gesz költségvetés'!S21</f>
        <v>0</v>
      </c>
      <c r="L18" s="708">
        <f>+'3. Gesz költségvetés'!T21</f>
        <v>0</v>
      </c>
      <c r="M18" s="708">
        <f>+'3. Gesz költségvetés'!U21</f>
        <v>0</v>
      </c>
      <c r="N18" s="711"/>
    </row>
    <row r="19" spans="1:14" s="710" customFormat="1" ht="23.25" x14ac:dyDescent="0.35">
      <c r="A19" s="618" t="s">
        <v>243</v>
      </c>
      <c r="B19" s="760" t="s">
        <v>242</v>
      </c>
      <c r="C19" s="707">
        <f t="shared" si="1"/>
        <v>0</v>
      </c>
      <c r="D19" s="708">
        <f t="shared" si="0"/>
        <v>0</v>
      </c>
      <c r="E19" s="708">
        <f t="shared" si="0"/>
        <v>0</v>
      </c>
      <c r="F19" s="709"/>
      <c r="G19" s="707"/>
      <c r="H19" s="708"/>
      <c r="I19" s="708"/>
      <c r="J19" s="709"/>
      <c r="K19" s="707"/>
      <c r="L19" s="708"/>
      <c r="M19" s="708"/>
      <c r="N19" s="709"/>
    </row>
    <row r="20" spans="1:14" s="710" customFormat="1" ht="23.25" x14ac:dyDescent="0.35">
      <c r="A20" s="618" t="s">
        <v>245</v>
      </c>
      <c r="B20" s="760" t="s">
        <v>244</v>
      </c>
      <c r="C20" s="707">
        <f t="shared" si="1"/>
        <v>0</v>
      </c>
      <c r="D20" s="708">
        <f t="shared" si="0"/>
        <v>0</v>
      </c>
      <c r="E20" s="708">
        <f t="shared" si="0"/>
        <v>0</v>
      </c>
      <c r="F20" s="709"/>
      <c r="G20" s="707"/>
      <c r="H20" s="708"/>
      <c r="I20" s="708"/>
      <c r="J20" s="709"/>
      <c r="K20" s="707"/>
      <c r="L20" s="708"/>
      <c r="M20" s="708"/>
      <c r="N20" s="709"/>
    </row>
    <row r="21" spans="1:14" s="710" customFormat="1" ht="23.25" x14ac:dyDescent="0.35">
      <c r="A21" s="618" t="s">
        <v>247</v>
      </c>
      <c r="B21" s="706" t="s">
        <v>246</v>
      </c>
      <c r="C21" s="707">
        <f t="shared" si="1"/>
        <v>3791300</v>
      </c>
      <c r="D21" s="708">
        <f t="shared" si="0"/>
        <v>3767236</v>
      </c>
      <c r="E21" s="708">
        <f t="shared" si="0"/>
        <v>2752765</v>
      </c>
      <c r="F21" s="711">
        <f>E21/D21%</f>
        <v>73.071211891158399</v>
      </c>
      <c r="G21" s="707"/>
      <c r="H21" s="708"/>
      <c r="I21" s="708"/>
      <c r="J21" s="709"/>
      <c r="K21" s="707">
        <f>+'3. Gesz költségvetés'!S23</f>
        <v>3791300</v>
      </c>
      <c r="L21" s="708">
        <f>+'3. Gesz költségvetés'!T23</f>
        <v>3767236</v>
      </c>
      <c r="M21" s="708">
        <f>+'3. Gesz költségvetés'!U23</f>
        <v>2752765</v>
      </c>
      <c r="N21" s="711">
        <f>M21/L21%</f>
        <v>73.071211891158399</v>
      </c>
    </row>
    <row r="22" spans="1:14" s="710" customFormat="1" ht="23.25" x14ac:dyDescent="0.35">
      <c r="A22" s="618" t="s">
        <v>251</v>
      </c>
      <c r="B22" s="760" t="s">
        <v>250</v>
      </c>
      <c r="C22" s="707">
        <f t="shared" si="1"/>
        <v>0</v>
      </c>
      <c r="D22" s="708">
        <f t="shared" si="0"/>
        <v>24064</v>
      </c>
      <c r="E22" s="708">
        <f t="shared" si="0"/>
        <v>24064</v>
      </c>
      <c r="F22" s="711">
        <f>E22/D22%</f>
        <v>100</v>
      </c>
      <c r="G22" s="707"/>
      <c r="H22" s="708"/>
      <c r="I22" s="708"/>
      <c r="J22" s="709"/>
      <c r="K22" s="707"/>
      <c r="L22" s="708">
        <f>'3. Gesz költségvetés'!T26</f>
        <v>24064</v>
      </c>
      <c r="M22" s="708">
        <f>'3. Gesz költségvetés'!U26</f>
        <v>24064</v>
      </c>
      <c r="N22" s="711">
        <f>M22/L22%</f>
        <v>100</v>
      </c>
    </row>
    <row r="23" spans="1:14" s="710" customFormat="1" ht="23.25" x14ac:dyDescent="0.35">
      <c r="A23" s="618" t="s">
        <v>585</v>
      </c>
      <c r="B23" s="760" t="s">
        <v>603</v>
      </c>
      <c r="C23" s="707">
        <f>+K23-G23</f>
        <v>0</v>
      </c>
      <c r="D23" s="708">
        <f>+L23-H23</f>
        <v>0</v>
      </c>
      <c r="E23" s="708">
        <f>+M23-I23</f>
        <v>0</v>
      </c>
      <c r="F23" s="711"/>
      <c r="G23" s="707"/>
      <c r="H23" s="708"/>
      <c r="I23" s="708"/>
      <c r="J23" s="709"/>
      <c r="K23" s="707"/>
      <c r="L23" s="708"/>
      <c r="M23" s="708"/>
      <c r="N23" s="709"/>
    </row>
    <row r="24" spans="1:14" s="710" customFormat="1" ht="23.25" x14ac:dyDescent="0.35">
      <c r="A24" s="618" t="s">
        <v>571</v>
      </c>
      <c r="B24" s="760" t="s">
        <v>513</v>
      </c>
      <c r="C24" s="707">
        <f t="shared" si="1"/>
        <v>0</v>
      </c>
      <c r="D24" s="708">
        <f t="shared" si="0"/>
        <v>0</v>
      </c>
      <c r="E24" s="708">
        <f t="shared" si="0"/>
        <v>0</v>
      </c>
      <c r="F24" s="711"/>
      <c r="G24" s="707"/>
      <c r="H24" s="708"/>
      <c r="I24" s="708"/>
      <c r="J24" s="709"/>
      <c r="K24" s="707"/>
      <c r="L24" s="708"/>
      <c r="M24" s="708"/>
      <c r="N24" s="709"/>
    </row>
    <row r="25" spans="1:14" s="710" customFormat="1" ht="22.5" x14ac:dyDescent="0.3">
      <c r="A25" s="625" t="s">
        <v>253</v>
      </c>
      <c r="B25" s="635" t="s">
        <v>252</v>
      </c>
      <c r="C25" s="714">
        <f t="shared" si="1"/>
        <v>3791300</v>
      </c>
      <c r="D25" s="715">
        <f t="shared" si="0"/>
        <v>3791300</v>
      </c>
      <c r="E25" s="715">
        <f t="shared" si="0"/>
        <v>2776829</v>
      </c>
      <c r="F25" s="716">
        <f>E25/D25%</f>
        <v>73.242133305198749</v>
      </c>
      <c r="G25" s="714">
        <f>SUM(G17:G22)</f>
        <v>0</v>
      </c>
      <c r="H25" s="715">
        <f>SUM(H17:H22)</f>
        <v>0</v>
      </c>
      <c r="I25" s="715">
        <f>SUM(I17:I22)</f>
        <v>0</v>
      </c>
      <c r="J25" s="716"/>
      <c r="K25" s="714">
        <f>SUM(K17:K22)</f>
        <v>3791300</v>
      </c>
      <c r="L25" s="715">
        <f>SUM(L17:L22)</f>
        <v>3791300</v>
      </c>
      <c r="M25" s="715">
        <f>SUM(M17:M22)</f>
        <v>2776829</v>
      </c>
      <c r="N25" s="716">
        <f>M25/L25%</f>
        <v>73.242133305198749</v>
      </c>
    </row>
    <row r="26" spans="1:14" s="710" customFormat="1" ht="22.5" x14ac:dyDescent="0.3">
      <c r="A26" s="625" t="s">
        <v>259</v>
      </c>
      <c r="B26" s="626" t="s">
        <v>258</v>
      </c>
      <c r="C26" s="714">
        <f t="shared" si="1"/>
        <v>0</v>
      </c>
      <c r="D26" s="715">
        <f t="shared" si="0"/>
        <v>0</v>
      </c>
      <c r="E26" s="715">
        <f t="shared" si="0"/>
        <v>0</v>
      </c>
      <c r="F26" s="719"/>
      <c r="G26" s="714"/>
      <c r="H26" s="715"/>
      <c r="I26" s="715"/>
      <c r="J26" s="719"/>
      <c r="K26" s="714"/>
      <c r="L26" s="715"/>
      <c r="M26" s="715"/>
      <c r="N26" s="719"/>
    </row>
    <row r="27" spans="1:14" s="710" customFormat="1" ht="22.5" x14ac:dyDescent="0.3">
      <c r="A27" s="625" t="s">
        <v>262</v>
      </c>
      <c r="B27" s="626" t="s">
        <v>261</v>
      </c>
      <c r="C27" s="714">
        <f t="shared" si="1"/>
        <v>0</v>
      </c>
      <c r="D27" s="715">
        <f t="shared" si="1"/>
        <v>0</v>
      </c>
      <c r="E27" s="715">
        <f t="shared" si="1"/>
        <v>0</v>
      </c>
      <c r="F27" s="719"/>
      <c r="G27" s="714"/>
      <c r="H27" s="715"/>
      <c r="I27" s="715"/>
      <c r="J27" s="719"/>
      <c r="K27" s="714">
        <f>+'3. Gesz költségvetés'!S28</f>
        <v>0</v>
      </c>
      <c r="L27" s="715">
        <f>+'3. Gesz költségvetés'!T28</f>
        <v>0</v>
      </c>
      <c r="M27" s="715">
        <f>+'3. Gesz költségvetés'!U28</f>
        <v>0</v>
      </c>
      <c r="N27" s="719"/>
    </row>
    <row r="28" spans="1:14" s="710" customFormat="1" ht="46.5" x14ac:dyDescent="0.35">
      <c r="A28" s="618" t="s">
        <v>264</v>
      </c>
      <c r="B28" s="760" t="s">
        <v>263</v>
      </c>
      <c r="C28" s="707">
        <f t="shared" si="1"/>
        <v>0</v>
      </c>
      <c r="D28" s="708">
        <f t="shared" si="1"/>
        <v>0</v>
      </c>
      <c r="E28" s="708">
        <f t="shared" si="1"/>
        <v>0</v>
      </c>
      <c r="F28" s="709"/>
      <c r="G28" s="707"/>
      <c r="H28" s="708"/>
      <c r="I28" s="708"/>
      <c r="J28" s="709"/>
      <c r="K28" s="707"/>
      <c r="L28" s="708"/>
      <c r="M28" s="708"/>
      <c r="N28" s="709"/>
    </row>
    <row r="29" spans="1:14" s="710" customFormat="1" ht="23.25" x14ac:dyDescent="0.35">
      <c r="A29" s="618" t="s">
        <v>266</v>
      </c>
      <c r="B29" s="634" t="s">
        <v>265</v>
      </c>
      <c r="C29" s="707">
        <f t="shared" si="1"/>
        <v>0</v>
      </c>
      <c r="D29" s="708">
        <f t="shared" si="1"/>
        <v>0</v>
      </c>
      <c r="E29" s="708">
        <f t="shared" si="1"/>
        <v>0</v>
      </c>
      <c r="F29" s="709"/>
      <c r="G29" s="707"/>
      <c r="H29" s="708"/>
      <c r="I29" s="708"/>
      <c r="J29" s="709"/>
      <c r="K29" s="707"/>
      <c r="L29" s="708"/>
      <c r="M29" s="708"/>
      <c r="N29" s="709"/>
    </row>
    <row r="30" spans="1:14" s="710" customFormat="1" ht="22.5" x14ac:dyDescent="0.3">
      <c r="A30" s="625" t="s">
        <v>268</v>
      </c>
      <c r="B30" s="626" t="s">
        <v>267</v>
      </c>
      <c r="C30" s="714">
        <f t="shared" si="1"/>
        <v>0</v>
      </c>
      <c r="D30" s="715">
        <f t="shared" si="1"/>
        <v>0</v>
      </c>
      <c r="E30" s="715">
        <f t="shared" si="1"/>
        <v>0</v>
      </c>
      <c r="F30" s="719"/>
      <c r="G30" s="714"/>
      <c r="H30" s="715"/>
      <c r="I30" s="715"/>
      <c r="J30" s="719"/>
      <c r="K30" s="714">
        <v>0</v>
      </c>
      <c r="L30" s="715">
        <v>0</v>
      </c>
      <c r="M30" s="715">
        <v>0</v>
      </c>
      <c r="N30" s="719"/>
    </row>
    <row r="31" spans="1:14" s="612" customFormat="1" ht="23.25" x14ac:dyDescent="0.35">
      <c r="A31" s="638"/>
      <c r="B31" s="639" t="s">
        <v>55</v>
      </c>
      <c r="C31" s="722">
        <f t="shared" si="1"/>
        <v>3791300</v>
      </c>
      <c r="D31" s="723">
        <f t="shared" si="1"/>
        <v>3791300</v>
      </c>
      <c r="E31" s="723">
        <f t="shared" si="1"/>
        <v>2776829</v>
      </c>
      <c r="F31" s="724">
        <f>E31/D31%</f>
        <v>73.242133305198749</v>
      </c>
      <c r="G31" s="722">
        <f>G11+G12+G16+G25+G27</f>
        <v>0</v>
      </c>
      <c r="H31" s="723">
        <f>H11+H12+H16+H25+H27</f>
        <v>0</v>
      </c>
      <c r="I31" s="723">
        <f>I11+I12+I16+I25+I27</f>
        <v>0</v>
      </c>
      <c r="J31" s="724"/>
      <c r="K31" s="722">
        <f>K11+K12+K16+K25+K27</f>
        <v>3791300</v>
      </c>
      <c r="L31" s="723">
        <f>L11+L12+L16+L25+L27</f>
        <v>3791300</v>
      </c>
      <c r="M31" s="723">
        <f>M11+M12+M16+M25+M27</f>
        <v>2776829</v>
      </c>
      <c r="N31" s="724">
        <f>M31/L31%</f>
        <v>73.242133305198749</v>
      </c>
    </row>
    <row r="32" spans="1:14" s="612" customFormat="1" ht="23.25" x14ac:dyDescent="0.35">
      <c r="A32" s="638"/>
      <c r="B32" s="639" t="s">
        <v>56</v>
      </c>
      <c r="C32" s="722">
        <f t="shared" si="1"/>
        <v>0</v>
      </c>
      <c r="D32" s="723">
        <f t="shared" si="1"/>
        <v>0</v>
      </c>
      <c r="E32" s="723">
        <f t="shared" si="1"/>
        <v>0</v>
      </c>
      <c r="F32" s="764"/>
      <c r="G32" s="722">
        <f>G26+G30</f>
        <v>0</v>
      </c>
      <c r="H32" s="723">
        <f>H26+H30</f>
        <v>0</v>
      </c>
      <c r="I32" s="723">
        <f>I26+I30</f>
        <v>0</v>
      </c>
      <c r="J32" s="764"/>
      <c r="K32" s="722">
        <f>K26+K30</f>
        <v>0</v>
      </c>
      <c r="L32" s="723">
        <f>L26+L30</f>
        <v>0</v>
      </c>
      <c r="M32" s="723">
        <f>M26+M30</f>
        <v>0</v>
      </c>
      <c r="N32" s="764"/>
    </row>
    <row r="33" spans="1:14" s="612" customFormat="1" ht="23.25" x14ac:dyDescent="0.35">
      <c r="A33" s="645" t="s">
        <v>270</v>
      </c>
      <c r="B33" s="646" t="s">
        <v>269</v>
      </c>
      <c r="C33" s="725">
        <f t="shared" si="1"/>
        <v>3791300</v>
      </c>
      <c r="D33" s="726">
        <f>+L33-H33</f>
        <v>3791300</v>
      </c>
      <c r="E33" s="726">
        <f t="shared" si="1"/>
        <v>2776829</v>
      </c>
      <c r="F33" s="727">
        <f>E33/D33%</f>
        <v>73.242133305198749</v>
      </c>
      <c r="G33" s="725">
        <f>SUM(G31:G32)</f>
        <v>0</v>
      </c>
      <c r="H33" s="726">
        <f>SUM(H31:H32)</f>
        <v>0</v>
      </c>
      <c r="I33" s="726">
        <f>SUM(I31:I32)</f>
        <v>0</v>
      </c>
      <c r="J33" s="727"/>
      <c r="K33" s="725">
        <f>SUM(K31:K32)</f>
        <v>3791300</v>
      </c>
      <c r="L33" s="726">
        <f>SUM(L31:L32)</f>
        <v>3791300</v>
      </c>
      <c r="M33" s="726">
        <f>SUM(M31:M32)</f>
        <v>2776829</v>
      </c>
      <c r="N33" s="727">
        <f>M33/L33%</f>
        <v>73.242133305198749</v>
      </c>
    </row>
    <row r="34" spans="1:14" s="612" customFormat="1" ht="23.25" x14ac:dyDescent="0.35">
      <c r="A34" s="652"/>
      <c r="B34" s="765" t="s">
        <v>271</v>
      </c>
      <c r="C34" s="730">
        <f t="shared" si="1"/>
        <v>-49606621</v>
      </c>
      <c r="D34" s="731">
        <f t="shared" si="1"/>
        <v>-51051753</v>
      </c>
      <c r="E34" s="731">
        <f t="shared" si="1"/>
        <v>-49185218</v>
      </c>
      <c r="F34" s="732"/>
      <c r="G34" s="730">
        <f t="shared" ref="G34:I35" si="2">G31-G62</f>
        <v>0</v>
      </c>
      <c r="H34" s="731">
        <f t="shared" si="2"/>
        <v>0</v>
      </c>
      <c r="I34" s="731">
        <f t="shared" si="2"/>
        <v>0</v>
      </c>
      <c r="J34" s="732"/>
      <c r="K34" s="730">
        <f t="shared" ref="K34:M35" si="3">K31-K62</f>
        <v>-49606621</v>
      </c>
      <c r="L34" s="731">
        <f t="shared" si="3"/>
        <v>-51051753</v>
      </c>
      <c r="M34" s="731">
        <f t="shared" si="3"/>
        <v>-49185218</v>
      </c>
      <c r="N34" s="732"/>
    </row>
    <row r="35" spans="1:14" s="612" customFormat="1" ht="23.25" x14ac:dyDescent="0.35">
      <c r="A35" s="652"/>
      <c r="B35" s="765" t="s">
        <v>272</v>
      </c>
      <c r="C35" s="730">
        <f t="shared" si="1"/>
        <v>-127000</v>
      </c>
      <c r="D35" s="731">
        <f t="shared" si="1"/>
        <v>-127000</v>
      </c>
      <c r="E35" s="731">
        <f t="shared" si="1"/>
        <v>-31390</v>
      </c>
      <c r="F35" s="732"/>
      <c r="G35" s="730">
        <f t="shared" si="2"/>
        <v>0</v>
      </c>
      <c r="H35" s="731">
        <f t="shared" si="2"/>
        <v>0</v>
      </c>
      <c r="I35" s="731">
        <f t="shared" si="2"/>
        <v>0</v>
      </c>
      <c r="J35" s="732"/>
      <c r="K35" s="730">
        <f t="shared" si="3"/>
        <v>-127000</v>
      </c>
      <c r="L35" s="731">
        <f t="shared" si="3"/>
        <v>-127000</v>
      </c>
      <c r="M35" s="731">
        <f t="shared" si="3"/>
        <v>-31390</v>
      </c>
      <c r="N35" s="732"/>
    </row>
    <row r="36" spans="1:14" s="612" customFormat="1" ht="23.25" x14ac:dyDescent="0.35">
      <c r="A36" s="660" t="s">
        <v>276</v>
      </c>
      <c r="B36" s="634" t="s">
        <v>275</v>
      </c>
      <c r="C36" s="707">
        <f t="shared" si="1"/>
        <v>0</v>
      </c>
      <c r="D36" s="708">
        <f t="shared" si="1"/>
        <v>0</v>
      </c>
      <c r="E36" s="708">
        <f t="shared" si="1"/>
        <v>0</v>
      </c>
      <c r="F36" s="709"/>
      <c r="G36" s="707"/>
      <c r="H36" s="708"/>
      <c r="I36" s="708"/>
      <c r="J36" s="709"/>
      <c r="K36" s="707"/>
      <c r="L36" s="708"/>
      <c r="M36" s="708"/>
      <c r="N36" s="709"/>
    </row>
    <row r="37" spans="1:14" s="612" customFormat="1" ht="23.25" x14ac:dyDescent="0.35">
      <c r="A37" s="660" t="s">
        <v>278</v>
      </c>
      <c r="B37" s="760" t="s">
        <v>277</v>
      </c>
      <c r="C37" s="707">
        <f t="shared" si="1"/>
        <v>0</v>
      </c>
      <c r="D37" s="708">
        <f t="shared" si="1"/>
        <v>1445132</v>
      </c>
      <c r="E37" s="708">
        <f t="shared" si="1"/>
        <v>1445132</v>
      </c>
      <c r="F37" s="711">
        <f>E37/D37%</f>
        <v>100</v>
      </c>
      <c r="G37" s="707"/>
      <c r="H37" s="708"/>
      <c r="I37" s="708"/>
      <c r="J37" s="709"/>
      <c r="K37" s="707">
        <f>+'3. Gesz költségvetés'!S35</f>
        <v>0</v>
      </c>
      <c r="L37" s="708">
        <f>+'3. Gesz költségvetés'!T35</f>
        <v>1445132</v>
      </c>
      <c r="M37" s="708">
        <f>+'3. Gesz költségvetés'!U35</f>
        <v>1445132</v>
      </c>
      <c r="N37" s="711">
        <f>M37/L37%</f>
        <v>100</v>
      </c>
    </row>
    <row r="38" spans="1:14" s="710" customFormat="1" ht="23.25" x14ac:dyDescent="0.35">
      <c r="A38" s="660" t="s">
        <v>278</v>
      </c>
      <c r="B38" s="760" t="s">
        <v>279</v>
      </c>
      <c r="C38" s="707">
        <f t="shared" si="1"/>
        <v>0</v>
      </c>
      <c r="D38" s="708">
        <f t="shared" si="1"/>
        <v>0</v>
      </c>
      <c r="E38" s="708">
        <f t="shared" si="1"/>
        <v>0</v>
      </c>
      <c r="F38" s="709"/>
      <c r="G38" s="707"/>
      <c r="H38" s="708"/>
      <c r="I38" s="708"/>
      <c r="J38" s="709"/>
      <c r="K38" s="707"/>
      <c r="L38" s="708"/>
      <c r="M38" s="708"/>
      <c r="N38" s="709"/>
    </row>
    <row r="39" spans="1:14" s="612" customFormat="1" ht="23.25" x14ac:dyDescent="0.35">
      <c r="A39" s="660" t="s">
        <v>281</v>
      </c>
      <c r="B39" s="760" t="s">
        <v>280</v>
      </c>
      <c r="C39" s="714">
        <f t="shared" si="1"/>
        <v>0</v>
      </c>
      <c r="D39" s="715">
        <f t="shared" si="1"/>
        <v>1445132</v>
      </c>
      <c r="E39" s="715">
        <f t="shared" si="1"/>
        <v>1445132</v>
      </c>
      <c r="F39" s="716">
        <f>E39/D39%</f>
        <v>100</v>
      </c>
      <c r="G39" s="714"/>
      <c r="H39" s="715"/>
      <c r="I39" s="715"/>
      <c r="J39" s="719"/>
      <c r="K39" s="714">
        <f>SUM(K37:K38)</f>
        <v>0</v>
      </c>
      <c r="L39" s="715">
        <f>SUM(L37:L38)</f>
        <v>1445132</v>
      </c>
      <c r="M39" s="715">
        <f>SUM(M37:M38)</f>
        <v>1445132</v>
      </c>
      <c r="N39" s="716">
        <f>M39/L39%</f>
        <v>100</v>
      </c>
    </row>
    <row r="40" spans="1:14" s="612" customFormat="1" ht="23.25" x14ac:dyDescent="0.35">
      <c r="A40" s="660" t="s">
        <v>283</v>
      </c>
      <c r="B40" s="760" t="s">
        <v>282</v>
      </c>
      <c r="C40" s="707">
        <f t="shared" si="1"/>
        <v>49733621</v>
      </c>
      <c r="D40" s="708">
        <f t="shared" si="1"/>
        <v>49733621</v>
      </c>
      <c r="E40" s="708">
        <f t="shared" si="1"/>
        <v>48398482</v>
      </c>
      <c r="F40" s="711">
        <f>E40/D40%</f>
        <v>97.315419683597938</v>
      </c>
      <c r="G40" s="707"/>
      <c r="H40" s="708"/>
      <c r="I40" s="708"/>
      <c r="J40" s="709"/>
      <c r="K40" s="707">
        <f>+'3. Gesz költségvetés'!S38</f>
        <v>49733621</v>
      </c>
      <c r="L40" s="708">
        <f>+'3. Gesz költségvetés'!T38</f>
        <v>49733621</v>
      </c>
      <c r="M40" s="708">
        <f>+'3. Gesz költségvetés'!U38</f>
        <v>48398482</v>
      </c>
      <c r="N40" s="711">
        <f>M40/L40%</f>
        <v>97.315419683597938</v>
      </c>
    </row>
    <row r="41" spans="1:14" s="612" customFormat="1" ht="23.25" x14ac:dyDescent="0.35">
      <c r="A41" s="661" t="s">
        <v>291</v>
      </c>
      <c r="B41" s="662" t="s">
        <v>290</v>
      </c>
      <c r="C41" s="725">
        <f t="shared" si="1"/>
        <v>49733621</v>
      </c>
      <c r="D41" s="726">
        <f t="shared" si="1"/>
        <v>51178753</v>
      </c>
      <c r="E41" s="726">
        <f t="shared" si="1"/>
        <v>49843614</v>
      </c>
      <c r="F41" s="727">
        <f>E41/D41%</f>
        <v>97.391224049558218</v>
      </c>
      <c r="G41" s="725">
        <f>SUM(G36:G40)</f>
        <v>0</v>
      </c>
      <c r="H41" s="726">
        <f>SUM(H36:H40)</f>
        <v>0</v>
      </c>
      <c r="I41" s="726">
        <f>SUM(I36:I40)</f>
        <v>0</v>
      </c>
      <c r="J41" s="768"/>
      <c r="K41" s="725">
        <f>+K39+K40</f>
        <v>49733621</v>
      </c>
      <c r="L41" s="726">
        <f>+L39+L40</f>
        <v>51178753</v>
      </c>
      <c r="M41" s="726">
        <f>+M39+M40</f>
        <v>49843614</v>
      </c>
      <c r="N41" s="727">
        <f>M41/L41%</f>
        <v>97.391224049558218</v>
      </c>
    </row>
    <row r="42" spans="1:14" s="612" customFormat="1" ht="24" thickBot="1" x14ac:dyDescent="0.4">
      <c r="A42" s="689"/>
      <c r="B42" s="754" t="s">
        <v>211</v>
      </c>
      <c r="C42" s="736">
        <f t="shared" si="1"/>
        <v>53524921</v>
      </c>
      <c r="D42" s="737">
        <f>+L42-H42</f>
        <v>54970053</v>
      </c>
      <c r="E42" s="737">
        <f t="shared" si="1"/>
        <v>52620443</v>
      </c>
      <c r="F42" s="738">
        <f>E42/D42%</f>
        <v>95.725654475901635</v>
      </c>
      <c r="G42" s="736">
        <f>G33+G40</f>
        <v>0</v>
      </c>
      <c r="H42" s="737">
        <f>H33+H40</f>
        <v>0</v>
      </c>
      <c r="I42" s="737">
        <f>I33+I40</f>
        <v>0</v>
      </c>
      <c r="J42" s="738"/>
      <c r="K42" s="736">
        <f>+K31+K32+K41</f>
        <v>53524921</v>
      </c>
      <c r="L42" s="737">
        <f>+L31+L32+L41</f>
        <v>54970053</v>
      </c>
      <c r="M42" s="737">
        <f>+M31+M32+M41</f>
        <v>52620443</v>
      </c>
      <c r="N42" s="738">
        <f>M42/L42%</f>
        <v>95.725654475901635</v>
      </c>
    </row>
    <row r="43" spans="1:14" s="612" customFormat="1" ht="24" thickBot="1" x14ac:dyDescent="0.4">
      <c r="A43" s="739"/>
      <c r="B43" s="739"/>
      <c r="C43" s="739"/>
      <c r="D43" s="739"/>
      <c r="E43" s="739"/>
      <c r="F43" s="739"/>
      <c r="G43" s="739"/>
      <c r="H43" s="739"/>
      <c r="I43" s="739"/>
      <c r="J43" s="739"/>
      <c r="K43" s="739"/>
    </row>
    <row r="44" spans="1:14" s="612" customFormat="1" ht="23.25" x14ac:dyDescent="0.35">
      <c r="A44" s="1985" t="s">
        <v>216</v>
      </c>
      <c r="B44" s="1987" t="s">
        <v>467</v>
      </c>
      <c r="C44" s="2003" t="s">
        <v>1299</v>
      </c>
      <c r="D44" s="2004"/>
      <c r="E44" s="2004"/>
      <c r="F44" s="2005"/>
      <c r="G44" s="2025" t="s">
        <v>1300</v>
      </c>
      <c r="H44" s="2004"/>
      <c r="I44" s="2004"/>
      <c r="J44" s="2026"/>
      <c r="K44" s="2003" t="s">
        <v>292</v>
      </c>
      <c r="L44" s="2004"/>
      <c r="M44" s="2004"/>
      <c r="N44" s="2005"/>
    </row>
    <row r="45" spans="1:14" s="612" customFormat="1" ht="112.5" x14ac:dyDescent="0.35">
      <c r="A45" s="2010"/>
      <c r="B45" s="2036" t="s">
        <v>465</v>
      </c>
      <c r="C45" s="1100" t="s">
        <v>896</v>
      </c>
      <c r="D45" s="671" t="s">
        <v>1149</v>
      </c>
      <c r="E45" s="671" t="s">
        <v>1150</v>
      </c>
      <c r="F45" s="672" t="s">
        <v>592</v>
      </c>
      <c r="G45" s="1111" t="s">
        <v>897</v>
      </c>
      <c r="H45" s="671" t="s">
        <v>1151</v>
      </c>
      <c r="I45" s="671" t="s">
        <v>1152</v>
      </c>
      <c r="J45" s="1112" t="s">
        <v>592</v>
      </c>
      <c r="K45" s="1100" t="s">
        <v>522</v>
      </c>
      <c r="L45" s="671" t="s">
        <v>1153</v>
      </c>
      <c r="M45" s="671" t="s">
        <v>1154</v>
      </c>
      <c r="N45" s="672" t="s">
        <v>592</v>
      </c>
    </row>
    <row r="46" spans="1:14" s="612" customFormat="1" ht="23.25" x14ac:dyDescent="0.35">
      <c r="A46" s="673" t="s">
        <v>144</v>
      </c>
      <c r="B46" s="674" t="s">
        <v>145</v>
      </c>
      <c r="C46" s="707">
        <f>+K46-G46</f>
        <v>43629946</v>
      </c>
      <c r="D46" s="708">
        <f t="shared" ref="D46:E61" si="4">+L46-H46</f>
        <v>43629946</v>
      </c>
      <c r="E46" s="708">
        <f t="shared" si="4"/>
        <v>43058789</v>
      </c>
      <c r="F46" s="711">
        <f>E46/D46%</f>
        <v>98.690906012122952</v>
      </c>
      <c r="G46" s="772"/>
      <c r="H46" s="708"/>
      <c r="I46" s="708"/>
      <c r="J46" s="711"/>
      <c r="K46" s="772">
        <f>+'3. Gesz költségvetés'!S43</f>
        <v>43629946</v>
      </c>
      <c r="L46" s="708">
        <f>+'3. Gesz költségvetés'!T43</f>
        <v>43629946</v>
      </c>
      <c r="M46" s="708">
        <f>+'3. Gesz költségvetés'!U43</f>
        <v>43058789</v>
      </c>
      <c r="N46" s="711">
        <f>M46/L46%</f>
        <v>98.690906012122952</v>
      </c>
    </row>
    <row r="47" spans="1:14" s="612" customFormat="1" ht="23.25" x14ac:dyDescent="0.35">
      <c r="A47" s="673" t="s">
        <v>146</v>
      </c>
      <c r="B47" s="760" t="s">
        <v>147</v>
      </c>
      <c r="C47" s="707">
        <f t="shared" ref="C47:C61" si="5">+K47-G47</f>
        <v>5914565</v>
      </c>
      <c r="D47" s="708">
        <f t="shared" si="4"/>
        <v>5914565</v>
      </c>
      <c r="E47" s="708">
        <f t="shared" si="4"/>
        <v>5629776</v>
      </c>
      <c r="F47" s="711">
        <f>E47/D47%</f>
        <v>95.184954430291995</v>
      </c>
      <c r="G47" s="772"/>
      <c r="H47" s="708"/>
      <c r="I47" s="708"/>
      <c r="J47" s="711"/>
      <c r="K47" s="772">
        <f>+'3. Gesz költségvetés'!S44</f>
        <v>5914565</v>
      </c>
      <c r="L47" s="708">
        <f>+'3. Gesz költségvetés'!T44</f>
        <v>5914565</v>
      </c>
      <c r="M47" s="708">
        <f>+'3. Gesz költségvetés'!U44</f>
        <v>5629776</v>
      </c>
      <c r="N47" s="711">
        <f>M47/L47%</f>
        <v>95.184954430291995</v>
      </c>
    </row>
    <row r="48" spans="1:14" s="612" customFormat="1" ht="23.25" x14ac:dyDescent="0.35">
      <c r="A48" s="673" t="s">
        <v>148</v>
      </c>
      <c r="B48" s="760" t="s">
        <v>149</v>
      </c>
      <c r="C48" s="707">
        <f t="shared" si="5"/>
        <v>3853410</v>
      </c>
      <c r="D48" s="708">
        <f t="shared" si="4"/>
        <v>3853410</v>
      </c>
      <c r="E48" s="708">
        <f t="shared" si="4"/>
        <v>1828350</v>
      </c>
      <c r="F48" s="711">
        <f>E48/D48%</f>
        <v>47.447585385411884</v>
      </c>
      <c r="G48" s="772"/>
      <c r="H48" s="708"/>
      <c r="I48" s="708"/>
      <c r="J48" s="711"/>
      <c r="K48" s="772">
        <f>+'3. Gesz költségvetés'!S45</f>
        <v>3853410</v>
      </c>
      <c r="L48" s="708">
        <f>+'3. Gesz költségvetés'!T45</f>
        <v>3853410</v>
      </c>
      <c r="M48" s="708">
        <f>+'3. Gesz költségvetés'!U45</f>
        <v>1828350</v>
      </c>
      <c r="N48" s="711">
        <f>M48/L48%</f>
        <v>47.447585385411884</v>
      </c>
    </row>
    <row r="49" spans="1:14" s="612" customFormat="1" ht="23.25" x14ac:dyDescent="0.35">
      <c r="A49" s="673" t="s">
        <v>150</v>
      </c>
      <c r="B49" s="634" t="s">
        <v>19</v>
      </c>
      <c r="C49" s="707">
        <f>+K49-G49</f>
        <v>0</v>
      </c>
      <c r="D49" s="708">
        <f t="shared" si="4"/>
        <v>0</v>
      </c>
      <c r="E49" s="708">
        <f t="shared" si="4"/>
        <v>0</v>
      </c>
      <c r="F49" s="709"/>
      <c r="G49" s="772"/>
      <c r="H49" s="708"/>
      <c r="I49" s="708"/>
      <c r="J49" s="709"/>
      <c r="K49" s="772"/>
      <c r="L49" s="708"/>
      <c r="M49" s="708"/>
      <c r="N49" s="709"/>
    </row>
    <row r="50" spans="1:14" s="612" customFormat="1" ht="23.25" x14ac:dyDescent="0.35">
      <c r="A50" s="673" t="s">
        <v>75</v>
      </c>
      <c r="B50" s="634" t="s">
        <v>76</v>
      </c>
      <c r="C50" s="707">
        <f t="shared" si="5"/>
        <v>0</v>
      </c>
      <c r="D50" s="708">
        <f t="shared" si="4"/>
        <v>0</v>
      </c>
      <c r="E50" s="708">
        <f t="shared" si="4"/>
        <v>0</v>
      </c>
      <c r="F50" s="709"/>
      <c r="G50" s="772"/>
      <c r="H50" s="708"/>
      <c r="I50" s="708"/>
      <c r="J50" s="709"/>
      <c r="K50" s="772"/>
      <c r="L50" s="708"/>
      <c r="M50" s="708"/>
      <c r="N50" s="709"/>
    </row>
    <row r="51" spans="1:14" s="612" customFormat="1" ht="23.25" x14ac:dyDescent="0.35">
      <c r="A51" s="673" t="s">
        <v>151</v>
      </c>
      <c r="B51" s="775" t="s">
        <v>152</v>
      </c>
      <c r="C51" s="707">
        <f t="shared" si="5"/>
        <v>0</v>
      </c>
      <c r="D51" s="708">
        <f t="shared" si="4"/>
        <v>0</v>
      </c>
      <c r="E51" s="708">
        <f t="shared" si="4"/>
        <v>0</v>
      </c>
      <c r="F51" s="709"/>
      <c r="G51" s="772"/>
      <c r="H51" s="708"/>
      <c r="I51" s="708"/>
      <c r="J51" s="709"/>
      <c r="K51" s="772"/>
      <c r="L51" s="708"/>
      <c r="M51" s="708"/>
      <c r="N51" s="709"/>
    </row>
    <row r="52" spans="1:14" s="612" customFormat="1" ht="23.25" x14ac:dyDescent="0.35">
      <c r="A52" s="673" t="s">
        <v>154</v>
      </c>
      <c r="B52" s="776" t="s">
        <v>153</v>
      </c>
      <c r="C52" s="744">
        <f t="shared" si="5"/>
        <v>0</v>
      </c>
      <c r="D52" s="745">
        <f t="shared" si="4"/>
        <v>0</v>
      </c>
      <c r="E52" s="745">
        <f t="shared" si="4"/>
        <v>0</v>
      </c>
      <c r="F52" s="709"/>
      <c r="G52" s="772"/>
      <c r="H52" s="708"/>
      <c r="I52" s="708"/>
      <c r="J52" s="709"/>
      <c r="K52" s="772"/>
      <c r="L52" s="708"/>
      <c r="M52" s="708"/>
      <c r="N52" s="709"/>
    </row>
    <row r="53" spans="1:14" s="612" customFormat="1" ht="23.25" x14ac:dyDescent="0.35">
      <c r="A53" s="673" t="s">
        <v>456</v>
      </c>
      <c r="B53" s="777" t="s">
        <v>155</v>
      </c>
      <c r="C53" s="744">
        <f t="shared" si="5"/>
        <v>0</v>
      </c>
      <c r="D53" s="745">
        <f t="shared" si="4"/>
        <v>0</v>
      </c>
      <c r="E53" s="745">
        <f t="shared" si="4"/>
        <v>0</v>
      </c>
      <c r="F53" s="709"/>
      <c r="G53" s="772"/>
      <c r="H53" s="708"/>
      <c r="I53" s="708"/>
      <c r="J53" s="709"/>
      <c r="K53" s="772"/>
      <c r="L53" s="708"/>
      <c r="M53" s="708"/>
      <c r="N53" s="709"/>
    </row>
    <row r="54" spans="1:14" s="612" customFormat="1" ht="23.25" x14ac:dyDescent="0.35">
      <c r="A54" s="673" t="s">
        <v>456</v>
      </c>
      <c r="B54" s="778" t="s">
        <v>97</v>
      </c>
      <c r="C54" s="707">
        <f t="shared" si="5"/>
        <v>0</v>
      </c>
      <c r="D54" s="708">
        <f t="shared" si="4"/>
        <v>0</v>
      </c>
      <c r="E54" s="708">
        <f t="shared" si="4"/>
        <v>0</v>
      </c>
      <c r="F54" s="709"/>
      <c r="G54" s="772"/>
      <c r="H54" s="708"/>
      <c r="I54" s="708"/>
      <c r="J54" s="709"/>
      <c r="K54" s="772"/>
      <c r="L54" s="708"/>
      <c r="M54" s="708"/>
      <c r="N54" s="709"/>
    </row>
    <row r="55" spans="1:14" s="612" customFormat="1" ht="23.25" x14ac:dyDescent="0.35">
      <c r="A55" s="673" t="s">
        <v>456</v>
      </c>
      <c r="B55" s="778" t="s">
        <v>156</v>
      </c>
      <c r="C55" s="707">
        <f t="shared" si="5"/>
        <v>0</v>
      </c>
      <c r="D55" s="708">
        <f t="shared" si="4"/>
        <v>0</v>
      </c>
      <c r="E55" s="708">
        <f t="shared" si="4"/>
        <v>0</v>
      </c>
      <c r="F55" s="709"/>
      <c r="G55" s="772"/>
      <c r="H55" s="708"/>
      <c r="I55" s="708"/>
      <c r="J55" s="709"/>
      <c r="K55" s="772"/>
      <c r="L55" s="708"/>
      <c r="M55" s="708"/>
      <c r="N55" s="709"/>
    </row>
    <row r="56" spans="1:14" s="612" customFormat="1" ht="23.25" x14ac:dyDescent="0.35">
      <c r="A56" s="673" t="s">
        <v>157</v>
      </c>
      <c r="B56" s="634" t="s">
        <v>158</v>
      </c>
      <c r="C56" s="714">
        <f t="shared" si="5"/>
        <v>0</v>
      </c>
      <c r="D56" s="715">
        <f t="shared" si="4"/>
        <v>1445132</v>
      </c>
      <c r="E56" s="715">
        <f t="shared" si="4"/>
        <v>1445132</v>
      </c>
      <c r="F56" s="716">
        <f>E56/D56%</f>
        <v>100</v>
      </c>
      <c r="G56" s="780"/>
      <c r="H56" s="715"/>
      <c r="I56" s="715"/>
      <c r="J56" s="716"/>
      <c r="K56" s="780">
        <f>+'3. Gesz költségvetés'!S51</f>
        <v>0</v>
      </c>
      <c r="L56" s="715">
        <f>+'3. Gesz költségvetés'!T51</f>
        <v>1445132</v>
      </c>
      <c r="M56" s="715">
        <f>+'3. Gesz költségvetés'!U51</f>
        <v>1445132</v>
      </c>
      <c r="N56" s="716">
        <f>M56/L56%</f>
        <v>100</v>
      </c>
    </row>
    <row r="57" spans="1:14" s="612" customFormat="1" ht="23.25" x14ac:dyDescent="0.35">
      <c r="A57" s="673" t="s">
        <v>159</v>
      </c>
      <c r="B57" s="782" t="s">
        <v>294</v>
      </c>
      <c r="C57" s="707">
        <f t="shared" si="5"/>
        <v>127000</v>
      </c>
      <c r="D57" s="708">
        <f t="shared" si="4"/>
        <v>127000</v>
      </c>
      <c r="E57" s="708">
        <f t="shared" si="4"/>
        <v>31390</v>
      </c>
      <c r="F57" s="711">
        <f>E57/D57%</f>
        <v>24.716535433070867</v>
      </c>
      <c r="G57" s="772"/>
      <c r="H57" s="708"/>
      <c r="I57" s="708"/>
      <c r="J57" s="711"/>
      <c r="K57" s="772">
        <f>+'3. Gesz költségvetés'!S53</f>
        <v>127000</v>
      </c>
      <c r="L57" s="708">
        <f>+'3. Gesz költségvetés'!T53</f>
        <v>127000</v>
      </c>
      <c r="M57" s="708">
        <f>+'3. Gesz költségvetés'!U53</f>
        <v>31390</v>
      </c>
      <c r="N57" s="711">
        <f>M57/L57%</f>
        <v>24.716535433070867</v>
      </c>
    </row>
    <row r="58" spans="1:14" s="612" customFormat="1" ht="23.25" x14ac:dyDescent="0.35">
      <c r="A58" s="673" t="s">
        <v>160</v>
      </c>
      <c r="B58" s="634" t="s">
        <v>161</v>
      </c>
      <c r="C58" s="707">
        <f t="shared" si="5"/>
        <v>0</v>
      </c>
      <c r="D58" s="708">
        <f t="shared" si="4"/>
        <v>0</v>
      </c>
      <c r="E58" s="708">
        <f t="shared" si="4"/>
        <v>0</v>
      </c>
      <c r="F58" s="711"/>
      <c r="G58" s="772"/>
      <c r="H58" s="708"/>
      <c r="I58" s="708"/>
      <c r="J58" s="711"/>
      <c r="K58" s="772"/>
      <c r="L58" s="708"/>
      <c r="M58" s="708"/>
      <c r="N58" s="709"/>
    </row>
    <row r="59" spans="1:14" s="612" customFormat="1" ht="23.25" x14ac:dyDescent="0.35">
      <c r="A59" s="673" t="s">
        <v>117</v>
      </c>
      <c r="B59" s="634" t="s">
        <v>96</v>
      </c>
      <c r="C59" s="707">
        <f t="shared" si="5"/>
        <v>0</v>
      </c>
      <c r="D59" s="708">
        <f t="shared" si="4"/>
        <v>0</v>
      </c>
      <c r="E59" s="708">
        <f t="shared" si="4"/>
        <v>0</v>
      </c>
      <c r="F59" s="709"/>
      <c r="G59" s="772"/>
      <c r="H59" s="708"/>
      <c r="I59" s="708"/>
      <c r="J59" s="709"/>
      <c r="K59" s="772"/>
      <c r="L59" s="708"/>
      <c r="M59" s="708"/>
      <c r="N59" s="709"/>
    </row>
    <row r="60" spans="1:14" s="612" customFormat="1" ht="23.25" x14ac:dyDescent="0.35">
      <c r="A60" s="673" t="s">
        <v>162</v>
      </c>
      <c r="B60" s="634" t="s">
        <v>163</v>
      </c>
      <c r="C60" s="707">
        <f t="shared" si="5"/>
        <v>0</v>
      </c>
      <c r="D60" s="708">
        <f t="shared" si="4"/>
        <v>0</v>
      </c>
      <c r="E60" s="708">
        <f t="shared" si="4"/>
        <v>0</v>
      </c>
      <c r="F60" s="709"/>
      <c r="G60" s="772"/>
      <c r="H60" s="708"/>
      <c r="I60" s="708"/>
      <c r="J60" s="709"/>
      <c r="K60" s="772"/>
      <c r="L60" s="708"/>
      <c r="M60" s="708"/>
      <c r="N60" s="709"/>
    </row>
    <row r="61" spans="1:14" s="612" customFormat="1" ht="23.25" x14ac:dyDescent="0.35">
      <c r="A61" s="673" t="s">
        <v>164</v>
      </c>
      <c r="B61" s="634" t="s">
        <v>165</v>
      </c>
      <c r="C61" s="707">
        <f t="shared" si="5"/>
        <v>0</v>
      </c>
      <c r="D61" s="708">
        <f t="shared" si="4"/>
        <v>0</v>
      </c>
      <c r="E61" s="708">
        <f t="shared" si="4"/>
        <v>0</v>
      </c>
      <c r="F61" s="709"/>
      <c r="G61" s="772"/>
      <c r="H61" s="708"/>
      <c r="I61" s="708"/>
      <c r="J61" s="709"/>
      <c r="K61" s="772"/>
      <c r="L61" s="708"/>
      <c r="M61" s="708"/>
      <c r="N61" s="709"/>
    </row>
    <row r="62" spans="1:14" s="612" customFormat="1" ht="23.25" x14ac:dyDescent="0.35">
      <c r="A62" s="690"/>
      <c r="B62" s="750" t="s">
        <v>180</v>
      </c>
      <c r="C62" s="751">
        <f>SUM(C46:C56)</f>
        <v>53397921</v>
      </c>
      <c r="D62" s="752">
        <f>SUM(D46:D56)</f>
        <v>54843053</v>
      </c>
      <c r="E62" s="752">
        <f>SUM(E46:E56)</f>
        <v>51962047</v>
      </c>
      <c r="F62" s="753">
        <f>E62/D62%</f>
        <v>94.746816884902444</v>
      </c>
      <c r="G62" s="783">
        <f>SUM(G46:G56)</f>
        <v>0</v>
      </c>
      <c r="H62" s="752">
        <f>SUM(H46:H56)</f>
        <v>0</v>
      </c>
      <c r="I62" s="752">
        <f>SUM(I46:I56)</f>
        <v>0</v>
      </c>
      <c r="J62" s="753"/>
      <c r="K62" s="783">
        <f>SUM(K46:K56)</f>
        <v>53397921</v>
      </c>
      <c r="L62" s="752">
        <f>SUM(L46:L56)</f>
        <v>54843053</v>
      </c>
      <c r="M62" s="752">
        <f>SUM(M46:M56)</f>
        <v>51962047</v>
      </c>
      <c r="N62" s="753">
        <f>M62/L62%</f>
        <v>94.746816884902444</v>
      </c>
    </row>
    <row r="63" spans="1:14" s="612" customFormat="1" ht="23.25" x14ac:dyDescent="0.35">
      <c r="A63" s="690"/>
      <c r="B63" s="750" t="s">
        <v>181</v>
      </c>
      <c r="C63" s="751">
        <f>SUM(C57:C61)</f>
        <v>127000</v>
      </c>
      <c r="D63" s="752">
        <f>SUM(D57:D61)</f>
        <v>127000</v>
      </c>
      <c r="E63" s="752">
        <f>SUM(E57:E61)</f>
        <v>31390</v>
      </c>
      <c r="F63" s="753">
        <f>E63/D63%</f>
        <v>24.716535433070867</v>
      </c>
      <c r="G63" s="783">
        <f>SUM(G57:G61)</f>
        <v>0</v>
      </c>
      <c r="H63" s="752">
        <f>SUM(H57:H61)</f>
        <v>0</v>
      </c>
      <c r="I63" s="752">
        <f>SUM(I57:I61)</f>
        <v>0</v>
      </c>
      <c r="J63" s="753"/>
      <c r="K63" s="783">
        <f>SUM(K57:K61)</f>
        <v>127000</v>
      </c>
      <c r="L63" s="752">
        <f>SUM(L57:L61)</f>
        <v>127000</v>
      </c>
      <c r="M63" s="752">
        <f>SUM(M57:M61)</f>
        <v>31390</v>
      </c>
      <c r="N63" s="753">
        <f>M63/L63%</f>
        <v>24.716535433070867</v>
      </c>
    </row>
    <row r="64" spans="1:14" s="612" customFormat="1" ht="23.25" x14ac:dyDescent="0.35">
      <c r="A64" s="645" t="s">
        <v>166</v>
      </c>
      <c r="B64" s="646" t="s">
        <v>167</v>
      </c>
      <c r="C64" s="725">
        <f>SUM(C62:C63)</f>
        <v>53524921</v>
      </c>
      <c r="D64" s="726">
        <f>SUM(D62:D63)</f>
        <v>54970053</v>
      </c>
      <c r="E64" s="726">
        <f>SUM(E62:E63)</f>
        <v>51993437</v>
      </c>
      <c r="F64" s="727">
        <f>E64/D64%</f>
        <v>94.585022503070888</v>
      </c>
      <c r="G64" s="785">
        <f>SUM(G62:G63)</f>
        <v>0</v>
      </c>
      <c r="H64" s="726">
        <f>SUM(H62:H63)</f>
        <v>0</v>
      </c>
      <c r="I64" s="726">
        <f>SUM(I62:I63)</f>
        <v>0</v>
      </c>
      <c r="J64" s="727"/>
      <c r="K64" s="785">
        <f>SUM(K62:K63)</f>
        <v>53524921</v>
      </c>
      <c r="L64" s="726">
        <f>SUM(L62:L63)</f>
        <v>54970053</v>
      </c>
      <c r="M64" s="726">
        <f>SUM(M62:M63)</f>
        <v>51993437</v>
      </c>
      <c r="N64" s="727">
        <f>M64/L64%</f>
        <v>94.585022503070888</v>
      </c>
    </row>
    <row r="65" spans="1:14" s="612" customFormat="1" ht="23.25" x14ac:dyDescent="0.35">
      <c r="A65" s="660" t="s">
        <v>168</v>
      </c>
      <c r="B65" s="634" t="s">
        <v>118</v>
      </c>
      <c r="C65" s="678"/>
      <c r="D65" s="679"/>
      <c r="E65" s="679"/>
      <c r="F65" s="787"/>
      <c r="G65" s="788"/>
      <c r="H65" s="679"/>
      <c r="I65" s="679"/>
      <c r="J65" s="787"/>
      <c r="K65" s="788"/>
      <c r="L65" s="679"/>
      <c r="M65" s="679"/>
      <c r="N65" s="787"/>
    </row>
    <row r="66" spans="1:14" s="612" customFormat="1" ht="23.25" x14ac:dyDescent="0.35">
      <c r="A66" s="660" t="s">
        <v>182</v>
      </c>
      <c r="B66" s="634" t="s">
        <v>183</v>
      </c>
      <c r="C66" s="681"/>
      <c r="D66" s="163"/>
      <c r="E66" s="163"/>
      <c r="F66" s="790"/>
      <c r="G66" s="791"/>
      <c r="H66" s="163"/>
      <c r="I66" s="163"/>
      <c r="J66" s="790"/>
      <c r="K66" s="791"/>
      <c r="L66" s="163"/>
      <c r="M66" s="163"/>
      <c r="N66" s="790"/>
    </row>
    <row r="67" spans="1:14" s="612" customFormat="1" ht="23.25" x14ac:dyDescent="0.35">
      <c r="A67" s="661" t="s">
        <v>178</v>
      </c>
      <c r="B67" s="662" t="s">
        <v>21</v>
      </c>
      <c r="C67" s="725">
        <f>SUM(C65:C66)</f>
        <v>0</v>
      </c>
      <c r="D67" s="726">
        <f>SUM(D65:D66)</f>
        <v>0</v>
      </c>
      <c r="E67" s="726">
        <f>SUM(E65:E66)</f>
        <v>0</v>
      </c>
      <c r="F67" s="768"/>
      <c r="G67" s="785">
        <f>SUM(G65:G66)</f>
        <v>0</v>
      </c>
      <c r="H67" s="726">
        <f>SUM(H65:H66)</f>
        <v>0</v>
      </c>
      <c r="I67" s="726">
        <f>SUM(I65:I66)</f>
        <v>0</v>
      </c>
      <c r="J67" s="768"/>
      <c r="K67" s="785">
        <f>SUM(K65:K66)</f>
        <v>0</v>
      </c>
      <c r="L67" s="726">
        <f>SUM(L65:L66)</f>
        <v>0</v>
      </c>
      <c r="M67" s="726">
        <f>SUM(M65:M66)</f>
        <v>0</v>
      </c>
      <c r="N67" s="768"/>
    </row>
    <row r="68" spans="1:14" s="612" customFormat="1" ht="26.25" customHeight="1" thickBot="1" x14ac:dyDescent="0.4">
      <c r="A68" s="689"/>
      <c r="B68" s="754" t="s">
        <v>201</v>
      </c>
      <c r="C68" s="736">
        <f>C64+C67</f>
        <v>53524921</v>
      </c>
      <c r="D68" s="737">
        <f>D64+D67</f>
        <v>54970053</v>
      </c>
      <c r="E68" s="737">
        <f>E64+E67</f>
        <v>51993437</v>
      </c>
      <c r="F68" s="738">
        <f>E68/D68%</f>
        <v>94.585022503070888</v>
      </c>
      <c r="G68" s="794">
        <f>G64+G67</f>
        <v>0</v>
      </c>
      <c r="H68" s="737">
        <f>H64+H67</f>
        <v>0</v>
      </c>
      <c r="I68" s="737">
        <f>I64+I67</f>
        <v>0</v>
      </c>
      <c r="J68" s="738"/>
      <c r="K68" s="794">
        <f>K64+K67</f>
        <v>53524921</v>
      </c>
      <c r="L68" s="737">
        <f>L64+L67</f>
        <v>54970053</v>
      </c>
      <c r="M68" s="737">
        <f>M64+M67</f>
        <v>51993437</v>
      </c>
      <c r="N68" s="738">
        <f>M68/L68%</f>
        <v>94.585022503070888</v>
      </c>
    </row>
    <row r="69" spans="1:14" ht="20.25" x14ac:dyDescent="0.3">
      <c r="K69" s="683"/>
      <c r="L69" s="683"/>
      <c r="M69" s="683"/>
      <c r="N69" s="149"/>
    </row>
    <row r="70" spans="1:14" ht="20.25" x14ac:dyDescent="0.3">
      <c r="K70" s="683"/>
      <c r="L70" s="683"/>
      <c r="M70" s="683"/>
      <c r="N70" s="149"/>
    </row>
    <row r="71" spans="1:14" ht="20.25" x14ac:dyDescent="0.3">
      <c r="M71" s="225"/>
    </row>
  </sheetData>
  <mergeCells count="13">
    <mergeCell ref="A44:A45"/>
    <mergeCell ref="B44:B45"/>
    <mergeCell ref="C44:F44"/>
    <mergeCell ref="G44:J44"/>
    <mergeCell ref="K44:N44"/>
    <mergeCell ref="A1:N1"/>
    <mergeCell ref="A2:N2"/>
    <mergeCell ref="A4:N4"/>
    <mergeCell ref="A7:A8"/>
    <mergeCell ref="B7:B8"/>
    <mergeCell ref="C7:F7"/>
    <mergeCell ref="G7:J7"/>
    <mergeCell ref="K7:N7"/>
  </mergeCells>
  <hyperlinks>
    <hyperlink ref="O1" location="Tartalom!A1" display="Tartalom!A1" xr:uid="{00000000-0004-0000-0D00-000000000000}"/>
  </hyperlinks>
  <pageMargins left="0.75" right="0.75" top="0.28999999999999998" bottom="0.41" header="0.5" footer="0.5"/>
  <pageSetup paperSize="9" scale="2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36">
    <tabColor rgb="FFFFC000"/>
    <pageSetUpPr fitToPage="1"/>
  </sheetPr>
  <dimension ref="A1:IW59"/>
  <sheetViews>
    <sheetView view="pageBreakPreview" zoomScale="40" zoomScaleSheetLayoutView="40" workbookViewId="0">
      <selection sqref="A1:XFD1048576"/>
    </sheetView>
  </sheetViews>
  <sheetFormatPr defaultColWidth="16.42578125" defaultRowHeight="18.75" x14ac:dyDescent="0.3"/>
  <cols>
    <col min="1" max="1" width="13.5703125" style="119" bestFit="1" customWidth="1"/>
    <col min="2" max="2" width="131.42578125" style="119" customWidth="1"/>
    <col min="3" max="5" width="26.7109375" style="119" customWidth="1"/>
    <col min="6" max="6" width="18.140625" style="119" customWidth="1"/>
    <col min="7" max="9" width="26.7109375" style="119" customWidth="1"/>
    <col min="10" max="10" width="18.140625" style="119" customWidth="1"/>
    <col min="11" max="11" width="21.85546875" style="119" hidden="1" customWidth="1"/>
    <col min="12" max="13" width="19.85546875" style="119" hidden="1" customWidth="1"/>
    <col min="14" max="14" width="18.7109375" style="119" hidden="1" customWidth="1"/>
    <col min="15" max="17" width="26.7109375" style="119" customWidth="1"/>
    <col min="18" max="18" width="18.140625" style="119" customWidth="1"/>
    <col min="19" max="21" width="26.7109375" style="119" customWidth="1"/>
    <col min="22" max="22" width="18.140625" style="119" customWidth="1"/>
    <col min="23" max="25" width="26.7109375" style="119" customWidth="1"/>
    <col min="26" max="26" width="18.140625" style="119" customWidth="1"/>
    <col min="27" max="30" width="9.140625" style="119" hidden="1" customWidth="1"/>
    <col min="31" max="260" width="9.140625" style="119" customWidth="1"/>
    <col min="261" max="261" width="92.5703125" style="119" customWidth="1"/>
    <col min="262" max="262" width="9.140625" style="119" customWidth="1"/>
    <col min="263" max="16384" width="16.42578125" style="119"/>
  </cols>
  <sheetData>
    <row r="1" spans="1:27" ht="26.25" x14ac:dyDescent="0.4">
      <c r="A1" s="2038" t="str">
        <f>Tartalomjegyzék_2019!A1</f>
        <v>Pilisvörösvár Város Önkormányzata Képviselő-testületének 9/2023. (IV. 20.) önkormányzati rendelete</v>
      </c>
      <c r="B1" s="2039"/>
      <c r="C1" s="2039"/>
      <c r="D1" s="2039"/>
      <c r="E1" s="2039"/>
      <c r="F1" s="2039"/>
      <c r="G1" s="2039"/>
      <c r="H1" s="2039"/>
      <c r="I1" s="2039"/>
      <c r="J1" s="2039"/>
      <c r="K1" s="2039"/>
      <c r="L1" s="2039"/>
      <c r="M1" s="2039"/>
      <c r="N1" s="2039"/>
      <c r="O1" s="2039"/>
      <c r="P1" s="2039"/>
      <c r="Q1" s="2039"/>
      <c r="R1" s="2039"/>
      <c r="S1" s="2039"/>
      <c r="T1" s="2039"/>
      <c r="U1" s="2039"/>
      <c r="V1" s="2039"/>
      <c r="W1" s="2040"/>
      <c r="X1" s="2040"/>
      <c r="AA1" s="417" t="s">
        <v>893</v>
      </c>
    </row>
    <row r="2" spans="1:27" ht="26.25" x14ac:dyDescent="0.4">
      <c r="A2" s="2038" t="str">
        <f>+'10. Bölcsőde'!A2:N2</f>
        <v>Pilisvörösvár Város Önkormányzata 2022. évi zárszámadásáról</v>
      </c>
      <c r="B2" s="2039" t="s">
        <v>93</v>
      </c>
      <c r="C2" s="2039"/>
      <c r="D2" s="2039"/>
      <c r="E2" s="2039"/>
      <c r="F2" s="2039"/>
      <c r="G2" s="2039"/>
      <c r="H2" s="2039"/>
      <c r="I2" s="2039"/>
      <c r="J2" s="2039"/>
      <c r="K2" s="2039"/>
      <c r="L2" s="2039"/>
      <c r="M2" s="2039"/>
      <c r="N2" s="2039"/>
      <c r="O2" s="2039"/>
      <c r="P2" s="2039"/>
      <c r="Q2" s="2039"/>
      <c r="R2" s="2039"/>
      <c r="S2" s="2039"/>
      <c r="T2" s="2039"/>
      <c r="U2" s="2039"/>
      <c r="V2" s="2039"/>
      <c r="W2" s="2040"/>
      <c r="X2" s="2040"/>
    </row>
    <row r="3" spans="1:27" ht="26.25" x14ac:dyDescent="0.4">
      <c r="A3" s="2038" t="str">
        <f>Tartalom!B17</f>
        <v>Pilisvörösvár Város Önkormányzat működési és felhalmozási bevételei</v>
      </c>
      <c r="B3" s="2039" t="s">
        <v>214</v>
      </c>
      <c r="C3" s="2039"/>
      <c r="D3" s="2039"/>
      <c r="E3" s="2039"/>
      <c r="F3" s="2039"/>
      <c r="G3" s="2039"/>
      <c r="H3" s="2039"/>
      <c r="I3" s="2039"/>
      <c r="J3" s="2039"/>
      <c r="K3" s="2039"/>
      <c r="L3" s="2039"/>
      <c r="M3" s="2039"/>
      <c r="N3" s="2039"/>
      <c r="O3" s="2039"/>
      <c r="P3" s="2039"/>
      <c r="Q3" s="2039"/>
      <c r="R3" s="2039"/>
      <c r="S3" s="2039"/>
      <c r="T3" s="2039"/>
      <c r="U3" s="2039"/>
      <c r="V3" s="2039"/>
      <c r="W3" s="2040"/>
      <c r="X3" s="2040"/>
    </row>
    <row r="4" spans="1:27" ht="23.25" customHeight="1" x14ac:dyDescent="0.4">
      <c r="A4" s="217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Z4" s="1504" t="s">
        <v>1080</v>
      </c>
    </row>
    <row r="5" spans="1:27" ht="24" customHeight="1" x14ac:dyDescent="0.35">
      <c r="B5" s="120"/>
      <c r="Z5" s="1504" t="s">
        <v>469</v>
      </c>
    </row>
    <row r="6" spans="1:27" ht="19.5" thickBot="1" x14ac:dyDescent="0.35">
      <c r="Z6" s="1504"/>
    </row>
    <row r="7" spans="1:27" s="1172" customFormat="1" ht="157.5" x14ac:dyDescent="0.2">
      <c r="A7" s="1167" t="s">
        <v>216</v>
      </c>
      <c r="B7" s="1168" t="s">
        <v>215</v>
      </c>
      <c r="C7" s="1169" t="str">
        <f>'2.1.Bevételek_részletes'!C7</f>
        <v>Önkormányzat 2022. évi eredeti előirányzat</v>
      </c>
      <c r="D7" s="1170" t="str">
        <f>'2.1.Bevételek_részletes'!D7</f>
        <v>Önkormányzat 2022. évi módosított előirányzat 2022.12.31</v>
      </c>
      <c r="E7" s="1170" t="str">
        <f>'2.1.Bevételek_részletes'!E7</f>
        <v>Önkormányzat 2022. évi Teljesítés 2022.12.31</v>
      </c>
      <c r="F7" s="1171" t="str">
        <f>'2.1.Bevételek_részletes'!F7</f>
        <v>Teljesítés %-ban</v>
      </c>
      <c r="G7" s="1169" t="str">
        <f>'2.1.Bevételek_részletes'!G7</f>
        <v>Polgármesteri Hivatal 2022. évi eredeti előirányzat</v>
      </c>
      <c r="H7" s="1170" t="str">
        <f>'2.1.Bevételek_részletes'!H7</f>
        <v>Polgármesteri Hivatal 2022. évi módosított előirányzat 2022.12.31</v>
      </c>
      <c r="I7" s="1169" t="str">
        <f>'2.1.Bevételek_részletes'!I7</f>
        <v>Polgármesteri Hivatal  2022. évi Teljesítés 2022.12.31</v>
      </c>
      <c r="J7" s="1169" t="str">
        <f>'2.1.Bevételek_részletes'!J7</f>
        <v>Teljesítés %-ban</v>
      </c>
      <c r="K7" s="1167" t="e">
        <f>'2.1.Bevételek_részletes'!#REF!</f>
        <v>#REF!</v>
      </c>
      <c r="L7" s="1170" t="e">
        <f>'2.1.Bevételek_részletes'!#REF!</f>
        <v>#REF!</v>
      </c>
      <c r="M7" s="1170" t="e">
        <f>'2.1.Bevételek_részletes'!#REF!</f>
        <v>#REF!</v>
      </c>
      <c r="N7" s="1171" t="e">
        <f>'2.1.Bevételek_részletes'!#REF!</f>
        <v>#REF!</v>
      </c>
      <c r="O7" s="1167" t="str">
        <f>'2.1.Bevételek_részletes'!K7</f>
        <v>Önkormányzati intézmények   2022. évi eredeti előirányzat</v>
      </c>
      <c r="P7" s="1170" t="str">
        <f>'2.1.Bevételek_részletes'!L7</f>
        <v>Önkormányzati intézmények  2022. évi módosított előirányzat 2022.12.31</v>
      </c>
      <c r="Q7" s="1170" t="str">
        <f>'2.1.Bevételek_részletes'!M7</f>
        <v>Önkormányzati intézmények  2022. évi Teljesítés 2022.12.31</v>
      </c>
      <c r="R7" s="1171" t="str">
        <f>'2.1.Bevételek_részletes'!N7</f>
        <v>Teljesítés %-ban</v>
      </c>
      <c r="S7" s="1167" t="str">
        <f>'2.1.Bevételek_részletes'!O7</f>
        <v>2022. évi             Eredeti előirányzat Összesen</v>
      </c>
      <c r="T7" s="1170" t="str">
        <f>'2.1.Bevételek_részletes'!P7</f>
        <v>2022. évi módosított bevételi előirányzat összesen 2022.12.31</v>
      </c>
      <c r="U7" s="1170" t="str">
        <f>'2.1.Bevételek_részletes'!Q7</f>
        <v>2022. évi teljesítés összesen 2022.12.31</v>
      </c>
      <c r="V7" s="1171" t="str">
        <f>'2.1.Bevételek_részletes'!R7</f>
        <v>Teljesítés %-ban</v>
      </c>
      <c r="W7" s="1167" t="str">
        <f>'2.1.Bevételek_részletes'!S7</f>
        <v>2022. évi            Konszolidált eredeti előirányzat</v>
      </c>
      <c r="X7" s="1170" t="str">
        <f>'2.1.Bevételek_részletes'!T7</f>
        <v>2022. évi Konszolidált módosított bevételi előirányzat összesen 2022.12.31</v>
      </c>
      <c r="Y7" s="1170" t="str">
        <f>'2.1.Bevételek_részletes'!U7</f>
        <v>2022. évi Konszolidált Teljesítés Összesen 2022.12.31</v>
      </c>
      <c r="Z7" s="1171" t="str">
        <f>'2.1.Bevételek_részletes'!V7</f>
        <v>Teljesítés %-ban</v>
      </c>
    </row>
    <row r="8" spans="1:27" s="1180" customFormat="1" ht="24.75" customHeight="1" x14ac:dyDescent="0.35">
      <c r="A8" s="1173" t="s">
        <v>218</v>
      </c>
      <c r="B8" s="1174" t="s">
        <v>217</v>
      </c>
      <c r="C8" s="1175">
        <v>310417394</v>
      </c>
      <c r="D8" s="1176">
        <v>310417394</v>
      </c>
      <c r="E8" s="1176">
        <v>310417394</v>
      </c>
      <c r="F8" s="1907">
        <f>E8/D8%</f>
        <v>100</v>
      </c>
      <c r="G8" s="1175"/>
      <c r="H8" s="1176"/>
      <c r="I8" s="1175"/>
      <c r="J8" s="1175"/>
      <c r="K8" s="1178"/>
      <c r="L8" s="1176"/>
      <c r="M8" s="1176"/>
      <c r="N8" s="1179"/>
      <c r="O8" s="1178"/>
      <c r="P8" s="1176"/>
      <c r="Q8" s="1176"/>
      <c r="R8" s="1177"/>
      <c r="S8" s="1178">
        <f t="shared" ref="S8:U13" si="0">C8+G8+K8+O8</f>
        <v>310417394</v>
      </c>
      <c r="T8" s="1176">
        <f t="shared" si="0"/>
        <v>310417394</v>
      </c>
      <c r="U8" s="1176">
        <f t="shared" si="0"/>
        <v>310417394</v>
      </c>
      <c r="V8" s="1907">
        <f>U8/T8%</f>
        <v>100</v>
      </c>
      <c r="W8" s="1178">
        <f t="shared" ref="W8:Y13" si="1">C8+G8+K8+O8</f>
        <v>310417394</v>
      </c>
      <c r="X8" s="1176">
        <f t="shared" si="1"/>
        <v>310417394</v>
      </c>
      <c r="Y8" s="1176">
        <f t="shared" si="1"/>
        <v>310417394</v>
      </c>
      <c r="Z8" s="1907">
        <f>Y8/X8%</f>
        <v>100</v>
      </c>
    </row>
    <row r="9" spans="1:27" s="1180" customFormat="1" ht="24.75" customHeight="1" x14ac:dyDescent="0.35">
      <c r="A9" s="1173" t="s">
        <v>220</v>
      </c>
      <c r="B9" s="1181" t="s">
        <v>219</v>
      </c>
      <c r="C9" s="1175">
        <v>452942360</v>
      </c>
      <c r="D9" s="1176">
        <v>448723717</v>
      </c>
      <c r="E9" s="1176">
        <v>448723717</v>
      </c>
      <c r="F9" s="1907">
        <f>E9/D9%</f>
        <v>100</v>
      </c>
      <c r="G9" s="1175"/>
      <c r="H9" s="1176"/>
      <c r="I9" s="1175"/>
      <c r="J9" s="1175"/>
      <c r="K9" s="1178"/>
      <c r="L9" s="1176"/>
      <c r="M9" s="1176"/>
      <c r="N9" s="1179"/>
      <c r="O9" s="1178"/>
      <c r="P9" s="1176"/>
      <c r="Q9" s="1176"/>
      <c r="R9" s="1179"/>
      <c r="S9" s="1178">
        <f t="shared" si="0"/>
        <v>452942360</v>
      </c>
      <c r="T9" s="1176">
        <f t="shared" si="0"/>
        <v>448723717</v>
      </c>
      <c r="U9" s="1176">
        <f t="shared" si="0"/>
        <v>448723717</v>
      </c>
      <c r="V9" s="1907">
        <f t="shared" ref="V9:V12" si="2">U9/T9%</f>
        <v>100</v>
      </c>
      <c r="W9" s="1178">
        <f t="shared" si="1"/>
        <v>452942360</v>
      </c>
      <c r="X9" s="1176">
        <f t="shared" si="1"/>
        <v>448723717</v>
      </c>
      <c r="Y9" s="1176">
        <f t="shared" si="1"/>
        <v>448723717</v>
      </c>
      <c r="Z9" s="1907">
        <f t="shared" ref="Z9:Z12" si="3">Y9/X9%</f>
        <v>100</v>
      </c>
    </row>
    <row r="10" spans="1:27" s="1180" customFormat="1" ht="23.25" x14ac:dyDescent="0.35">
      <c r="A10" s="1173" t="s">
        <v>222</v>
      </c>
      <c r="B10" s="1181" t="s">
        <v>221</v>
      </c>
      <c r="C10" s="1175">
        <v>327278529</v>
      </c>
      <c r="D10" s="1176">
        <v>393641064</v>
      </c>
      <c r="E10" s="1176">
        <v>393641064</v>
      </c>
      <c r="F10" s="1907">
        <f t="shared" ref="F10:F12" si="4">E10/D10%</f>
        <v>100</v>
      </c>
      <c r="G10" s="1175"/>
      <c r="H10" s="1176"/>
      <c r="I10" s="1175"/>
      <c r="J10" s="1175"/>
      <c r="K10" s="1178"/>
      <c r="L10" s="1176"/>
      <c r="M10" s="1176"/>
      <c r="N10" s="1179"/>
      <c r="O10" s="1178"/>
      <c r="P10" s="1176"/>
      <c r="Q10" s="1176"/>
      <c r="R10" s="1179"/>
      <c r="S10" s="1178">
        <f t="shared" si="0"/>
        <v>327278529</v>
      </c>
      <c r="T10" s="1176">
        <f t="shared" si="0"/>
        <v>393641064</v>
      </c>
      <c r="U10" s="1176">
        <f t="shared" si="0"/>
        <v>393641064</v>
      </c>
      <c r="V10" s="1907">
        <f t="shared" si="2"/>
        <v>100</v>
      </c>
      <c r="W10" s="1178">
        <f t="shared" si="1"/>
        <v>327278529</v>
      </c>
      <c r="X10" s="1176">
        <f t="shared" si="1"/>
        <v>393641064</v>
      </c>
      <c r="Y10" s="1176">
        <f t="shared" si="1"/>
        <v>393641064</v>
      </c>
      <c r="Z10" s="1907">
        <f t="shared" si="3"/>
        <v>100</v>
      </c>
    </row>
    <row r="11" spans="1:27" s="1180" customFormat="1" ht="24.75" customHeight="1" x14ac:dyDescent="0.35">
      <c r="A11" s="1173" t="s">
        <v>224</v>
      </c>
      <c r="B11" s="1181" t="s">
        <v>223</v>
      </c>
      <c r="C11" s="1175">
        <v>32586425</v>
      </c>
      <c r="D11" s="1176">
        <v>32586425</v>
      </c>
      <c r="E11" s="1176">
        <v>32586425</v>
      </c>
      <c r="F11" s="1907">
        <f t="shared" si="4"/>
        <v>100</v>
      </c>
      <c r="G11" s="1175"/>
      <c r="H11" s="1176"/>
      <c r="I11" s="1175"/>
      <c r="J11" s="1175"/>
      <c r="K11" s="1178"/>
      <c r="L11" s="1176"/>
      <c r="M11" s="1176"/>
      <c r="N11" s="1179"/>
      <c r="O11" s="1178"/>
      <c r="P11" s="1176"/>
      <c r="Q11" s="1176"/>
      <c r="R11" s="1179"/>
      <c r="S11" s="1178">
        <f t="shared" si="0"/>
        <v>32586425</v>
      </c>
      <c r="T11" s="1176">
        <f t="shared" si="0"/>
        <v>32586425</v>
      </c>
      <c r="U11" s="1176">
        <f t="shared" si="0"/>
        <v>32586425</v>
      </c>
      <c r="V11" s="1907">
        <f t="shared" si="2"/>
        <v>100</v>
      </c>
      <c r="W11" s="1178">
        <f t="shared" si="1"/>
        <v>32586425</v>
      </c>
      <c r="X11" s="1176">
        <f t="shared" si="1"/>
        <v>32586425</v>
      </c>
      <c r="Y11" s="1176">
        <f t="shared" si="1"/>
        <v>32586425</v>
      </c>
      <c r="Z11" s="1907">
        <f t="shared" si="3"/>
        <v>100</v>
      </c>
    </row>
    <row r="12" spans="1:27" s="1180" customFormat="1" ht="46.5" x14ac:dyDescent="0.35">
      <c r="A12" s="1173" t="s">
        <v>977</v>
      </c>
      <c r="B12" s="1181" t="s">
        <v>978</v>
      </c>
      <c r="C12" s="1175"/>
      <c r="D12" s="1176">
        <v>732462501</v>
      </c>
      <c r="E12" s="1176">
        <v>732462501</v>
      </c>
      <c r="F12" s="1907">
        <f t="shared" si="4"/>
        <v>100</v>
      </c>
      <c r="G12" s="1182"/>
      <c r="H12" s="1183"/>
      <c r="I12" s="1182"/>
      <c r="J12" s="1182"/>
      <c r="K12" s="1184"/>
      <c r="L12" s="1183"/>
      <c r="M12" s="1183"/>
      <c r="N12" s="1185"/>
      <c r="O12" s="1184"/>
      <c r="P12" s="1183"/>
      <c r="Q12" s="1183"/>
      <c r="R12" s="1185"/>
      <c r="S12" s="1184">
        <f t="shared" si="0"/>
        <v>0</v>
      </c>
      <c r="T12" s="1176">
        <f t="shared" si="0"/>
        <v>732462501</v>
      </c>
      <c r="U12" s="1183">
        <f t="shared" si="0"/>
        <v>732462501</v>
      </c>
      <c r="V12" s="1907">
        <f t="shared" si="2"/>
        <v>100</v>
      </c>
      <c r="W12" s="1184">
        <f t="shared" si="1"/>
        <v>0</v>
      </c>
      <c r="X12" s="1176">
        <f t="shared" si="1"/>
        <v>732462501</v>
      </c>
      <c r="Y12" s="1176">
        <f t="shared" si="1"/>
        <v>732462501</v>
      </c>
      <c r="Z12" s="1907">
        <f t="shared" si="3"/>
        <v>100</v>
      </c>
    </row>
    <row r="13" spans="1:27" s="1180" customFormat="1" ht="23.25" x14ac:dyDescent="0.35">
      <c r="A13" s="1173" t="s">
        <v>1249</v>
      </c>
      <c r="B13" s="1181" t="s">
        <v>1250</v>
      </c>
      <c r="C13" s="1175"/>
      <c r="D13" s="1176"/>
      <c r="E13" s="1176">
        <v>28164747</v>
      </c>
      <c r="F13" s="1177"/>
      <c r="G13" s="1182"/>
      <c r="H13" s="1183"/>
      <c r="I13" s="1182"/>
      <c r="J13" s="1182"/>
      <c r="K13" s="1184"/>
      <c r="L13" s="1183"/>
      <c r="M13" s="1183"/>
      <c r="N13" s="1185"/>
      <c r="O13" s="1184"/>
      <c r="P13" s="1183"/>
      <c r="Q13" s="1183"/>
      <c r="R13" s="1185"/>
      <c r="S13" s="1184"/>
      <c r="T13" s="1176"/>
      <c r="U13" s="1183">
        <f t="shared" si="0"/>
        <v>28164747</v>
      </c>
      <c r="V13" s="1177"/>
      <c r="W13" s="1184"/>
      <c r="X13" s="1176"/>
      <c r="Y13" s="1176">
        <f t="shared" si="1"/>
        <v>28164747</v>
      </c>
      <c r="Z13" s="1177"/>
    </row>
    <row r="14" spans="1:27" s="1180" customFormat="1" ht="24.6" customHeight="1" x14ac:dyDescent="0.35">
      <c r="A14" s="1186" t="s">
        <v>226</v>
      </c>
      <c r="B14" s="1187" t="s">
        <v>225</v>
      </c>
      <c r="C14" s="1188">
        <f>SUM(C8:C12)</f>
        <v>1123224708</v>
      </c>
      <c r="D14" s="1189">
        <f>SUM(D8:D12)</f>
        <v>1917831101</v>
      </c>
      <c r="E14" s="1189">
        <f>SUM(E8:E13)</f>
        <v>1945995848</v>
      </c>
      <c r="F14" s="1926">
        <f>E14/D14%</f>
        <v>101.46857285739678</v>
      </c>
      <c r="G14" s="1188">
        <f>SUM(G8:G12)</f>
        <v>0</v>
      </c>
      <c r="H14" s="1189">
        <f>SUM(H8:H12)</f>
        <v>0</v>
      </c>
      <c r="I14" s="1188">
        <v>0</v>
      </c>
      <c r="J14" s="1188"/>
      <c r="K14" s="1191">
        <f>SUM(K8:K12)</f>
        <v>0</v>
      </c>
      <c r="L14" s="1189">
        <f>SUM(L8:L12)</f>
        <v>0</v>
      </c>
      <c r="M14" s="1189"/>
      <c r="N14" s="1192"/>
      <c r="O14" s="1191">
        <f>SUM(O8:O12)</f>
        <v>0</v>
      </c>
      <c r="P14" s="1189">
        <f>SUM(P8:P12)</f>
        <v>0</v>
      </c>
      <c r="Q14" s="1189">
        <f>SUM(Q8:Q12)</f>
        <v>0</v>
      </c>
      <c r="R14" s="1190"/>
      <c r="S14" s="1191">
        <f>SUM(S8:S12)</f>
        <v>1123224708</v>
      </c>
      <c r="T14" s="1189">
        <f>SUM(T8:T12)</f>
        <v>1917831101</v>
      </c>
      <c r="U14" s="1189">
        <f>SUM(U8:U13)</f>
        <v>1945995848</v>
      </c>
      <c r="V14" s="1926">
        <f>U14/T14%</f>
        <v>101.46857285739678</v>
      </c>
      <c r="W14" s="1191">
        <f>SUM(W8:W12)</f>
        <v>1123224708</v>
      </c>
      <c r="X14" s="1189">
        <f>SUM(X8:X13)</f>
        <v>1917831101</v>
      </c>
      <c r="Y14" s="1189">
        <f>SUM(Y8:Y13)</f>
        <v>1945995848</v>
      </c>
      <c r="Z14" s="1926">
        <f>Y14/X14%</f>
        <v>101.46857285739678</v>
      </c>
    </row>
    <row r="15" spans="1:27" s="1180" customFormat="1" ht="23.25" x14ac:dyDescent="0.35">
      <c r="A15" s="1173" t="s">
        <v>1181</v>
      </c>
      <c r="B15" s="1181" t="s">
        <v>1182</v>
      </c>
      <c r="C15" s="1175"/>
      <c r="D15" s="1176">
        <v>40623107</v>
      </c>
      <c r="E15" s="1176">
        <v>40623107</v>
      </c>
      <c r="F15" s="1907">
        <f>E15/D15%</f>
        <v>100</v>
      </c>
      <c r="G15" s="1182"/>
      <c r="H15" s="1183"/>
      <c r="I15" s="1182"/>
      <c r="J15" s="1182"/>
      <c r="K15" s="1184"/>
      <c r="L15" s="1183"/>
      <c r="M15" s="1183"/>
      <c r="N15" s="1185"/>
      <c r="O15" s="1184"/>
      <c r="P15" s="1183"/>
      <c r="Q15" s="1183"/>
      <c r="R15" s="1185"/>
      <c r="S15" s="1178">
        <f>C15+G15+K15+O15</f>
        <v>0</v>
      </c>
      <c r="T15" s="1176">
        <f>D15+H15+L15+P15</f>
        <v>40623107</v>
      </c>
      <c r="U15" s="1183">
        <f>E15+I15+M15+Q15</f>
        <v>40623107</v>
      </c>
      <c r="V15" s="1907">
        <f>U15/T15%</f>
        <v>100</v>
      </c>
      <c r="W15" s="1184">
        <f>C15+G15+K15+O15</f>
        <v>0</v>
      </c>
      <c r="X15" s="1176">
        <f>D15+H15+L15+P15</f>
        <v>40623107</v>
      </c>
      <c r="Y15" s="1176">
        <f>E15+I15+M15+Q15</f>
        <v>40623107</v>
      </c>
      <c r="Z15" s="1907">
        <f>Y15/X15%</f>
        <v>100</v>
      </c>
    </row>
    <row r="16" spans="1:27" s="1200" customFormat="1" ht="46.5" x14ac:dyDescent="0.35">
      <c r="A16" s="1901"/>
      <c r="B16" s="1193" t="s">
        <v>979</v>
      </c>
      <c r="C16" s="1197"/>
      <c r="D16" s="1195"/>
      <c r="E16" s="1195"/>
      <c r="F16" s="1902"/>
      <c r="G16" s="1197"/>
      <c r="H16" s="1195"/>
      <c r="I16" s="1197"/>
      <c r="J16" s="1907"/>
      <c r="K16" s="1198"/>
      <c r="L16" s="1195"/>
      <c r="M16" s="1195"/>
      <c r="N16" s="1196"/>
      <c r="O16" s="1198">
        <v>447648000</v>
      </c>
      <c r="P16" s="1195">
        <v>510813480</v>
      </c>
      <c r="Q16" s="1195">
        <v>510813480</v>
      </c>
      <c r="R16" s="1906">
        <f>Q16/P16%</f>
        <v>100</v>
      </c>
      <c r="S16" s="1198">
        <f t="shared" ref="S16:U17" si="5">C16+G16+K16+O16</f>
        <v>447648000</v>
      </c>
      <c r="T16" s="1195">
        <f t="shared" si="5"/>
        <v>510813480</v>
      </c>
      <c r="U16" s="1195">
        <f t="shared" si="5"/>
        <v>510813480</v>
      </c>
      <c r="V16" s="1907">
        <f t="shared" ref="V16:V21" si="6">U16/T16%</f>
        <v>100</v>
      </c>
      <c r="W16" s="1198">
        <f t="shared" ref="W16:Y18" si="7">C16+G16+K16+O16</f>
        <v>447648000</v>
      </c>
      <c r="X16" s="1195">
        <f t="shared" si="7"/>
        <v>510813480</v>
      </c>
      <c r="Y16" s="1195">
        <f t="shared" si="7"/>
        <v>510813480</v>
      </c>
      <c r="Z16" s="1906">
        <f t="shared" ref="Z16:Z18" si="8">Y16/X16%</f>
        <v>100</v>
      </c>
    </row>
    <row r="17" spans="1:257" s="1200" customFormat="1" ht="23.25" x14ac:dyDescent="0.35">
      <c r="A17" s="1901"/>
      <c r="B17" s="1193" t="s">
        <v>227</v>
      </c>
      <c r="C17" s="1197">
        <v>150000000</v>
      </c>
      <c r="D17" s="1195">
        <v>14717765</v>
      </c>
      <c r="E17" s="1195">
        <v>14817765</v>
      </c>
      <c r="F17" s="1906">
        <f t="shared" ref="F17:F23" si="9">E17/D17%</f>
        <v>100.67945099001105</v>
      </c>
      <c r="G17" s="1197"/>
      <c r="H17" s="1195">
        <v>15935018</v>
      </c>
      <c r="I17" s="1197">
        <v>16739801</v>
      </c>
      <c r="J17" s="1906">
        <f t="shared" ref="J17" si="10">I17/H17%</f>
        <v>105.05040533998769</v>
      </c>
      <c r="K17" s="1198"/>
      <c r="L17" s="1195"/>
      <c r="M17" s="1195"/>
      <c r="N17" s="1199" t="e">
        <f>M17/L17</f>
        <v>#DIV/0!</v>
      </c>
      <c r="O17" s="1198"/>
      <c r="P17" s="1195">
        <v>10228863</v>
      </c>
      <c r="Q17" s="1195">
        <v>10228863</v>
      </c>
      <c r="R17" s="1906">
        <f t="shared" ref="R17:R18" si="11">Q17/P17%</f>
        <v>100</v>
      </c>
      <c r="S17" s="1198">
        <f t="shared" si="5"/>
        <v>150000000</v>
      </c>
      <c r="T17" s="1195">
        <f>D17+H17+L17+P17</f>
        <v>40881646</v>
      </c>
      <c r="U17" s="1195">
        <f t="shared" si="5"/>
        <v>41786429</v>
      </c>
      <c r="V17" s="1907">
        <f t="shared" si="6"/>
        <v>102.21317654382115</v>
      </c>
      <c r="W17" s="1198">
        <f t="shared" si="7"/>
        <v>150000000</v>
      </c>
      <c r="X17" s="1195">
        <f t="shared" si="7"/>
        <v>40881646</v>
      </c>
      <c r="Y17" s="1195">
        <f t="shared" si="7"/>
        <v>41786429</v>
      </c>
      <c r="Z17" s="1906">
        <f t="shared" si="8"/>
        <v>102.21317654382115</v>
      </c>
    </row>
    <row r="18" spans="1:257" s="1180" customFormat="1" ht="27.6" customHeight="1" x14ac:dyDescent="0.35">
      <c r="A18" s="1173" t="s">
        <v>228</v>
      </c>
      <c r="B18" s="1181" t="s">
        <v>227</v>
      </c>
      <c r="C18" s="1176">
        <v>150000000</v>
      </c>
      <c r="D18" s="1176">
        <v>14717765</v>
      </c>
      <c r="E18" s="1176">
        <v>14817765</v>
      </c>
      <c r="F18" s="1906">
        <f t="shared" si="9"/>
        <v>100.67945099001105</v>
      </c>
      <c r="G18" s="1175"/>
      <c r="H18" s="1176">
        <v>15935018</v>
      </c>
      <c r="I18" s="1176">
        <v>16739801</v>
      </c>
      <c r="J18" s="1907">
        <f>I18/H18%</f>
        <v>105.05040533998769</v>
      </c>
      <c r="K18" s="1178"/>
      <c r="L18" s="1176"/>
      <c r="M18" s="1176"/>
      <c r="N18" s="1194" t="e">
        <f>M18/L18</f>
        <v>#DIV/0!</v>
      </c>
      <c r="O18" s="1900">
        <f>O16+O17</f>
        <v>447648000</v>
      </c>
      <c r="P18" s="1176">
        <f>P16+P17</f>
        <v>521042343</v>
      </c>
      <c r="Q18" s="1176">
        <v>521042343</v>
      </c>
      <c r="R18" s="1907">
        <f t="shared" si="11"/>
        <v>100</v>
      </c>
      <c r="S18" s="1178">
        <f>C18+G18+K18+O18</f>
        <v>597648000</v>
      </c>
      <c r="T18" s="1176">
        <f>D18+H18+L18+P18</f>
        <v>551695126</v>
      </c>
      <c r="U18" s="1176">
        <f>E18+I18+Q18</f>
        <v>552599909</v>
      </c>
      <c r="V18" s="1907">
        <f>U18/T18%</f>
        <v>100.16400054257504</v>
      </c>
      <c r="W18" s="1178">
        <f t="shared" si="7"/>
        <v>597648000</v>
      </c>
      <c r="X18" s="1176">
        <f t="shared" si="7"/>
        <v>551695126</v>
      </c>
      <c r="Y18" s="1176">
        <f>E18+I18+M18+Q18</f>
        <v>552599909</v>
      </c>
      <c r="Z18" s="1907">
        <f t="shared" si="8"/>
        <v>100.16400054257504</v>
      </c>
    </row>
    <row r="19" spans="1:257" s="1180" customFormat="1" ht="24.75" customHeight="1" x14ac:dyDescent="0.35">
      <c r="A19" s="1201" t="s">
        <v>230</v>
      </c>
      <c r="B19" s="1202" t="s">
        <v>229</v>
      </c>
      <c r="C19" s="1203">
        <f>C14+C18+C15</f>
        <v>1273224708</v>
      </c>
      <c r="D19" s="1204">
        <f>D14+D18+D15</f>
        <v>1973171973</v>
      </c>
      <c r="E19" s="1204">
        <f>E14+E18+E15</f>
        <v>2001436720</v>
      </c>
      <c r="F19" s="1908">
        <f t="shared" si="9"/>
        <v>101.43245228427942</v>
      </c>
      <c r="G19" s="1203">
        <f>G14+G18</f>
        <v>0</v>
      </c>
      <c r="H19" s="1204">
        <f>H14+H18</f>
        <v>15935018</v>
      </c>
      <c r="I19" s="1204">
        <f>I14+I18</f>
        <v>16739801</v>
      </c>
      <c r="J19" s="1925">
        <f>I19/H19%</f>
        <v>105.05040533998769</v>
      </c>
      <c r="K19" s="1206">
        <f>K14+K18</f>
        <v>0</v>
      </c>
      <c r="L19" s="1204">
        <f>L14+L18</f>
        <v>0</v>
      </c>
      <c r="M19" s="1204">
        <f>M14+M18</f>
        <v>0</v>
      </c>
      <c r="N19" s="1205" t="e">
        <f>M19/L19</f>
        <v>#DIV/0!</v>
      </c>
      <c r="O19" s="1206">
        <f>O14+O18</f>
        <v>447648000</v>
      </c>
      <c r="P19" s="1204">
        <f>P14+P18</f>
        <v>521042343</v>
      </c>
      <c r="Q19" s="1204">
        <f>Q14+Q18</f>
        <v>521042343</v>
      </c>
      <c r="R19" s="1925">
        <f>Q19/P19%</f>
        <v>100</v>
      </c>
      <c r="S19" s="1206">
        <f>S14+S18</f>
        <v>1720872708</v>
      </c>
      <c r="T19" s="1204">
        <f>T14+T18+T15</f>
        <v>2510149334</v>
      </c>
      <c r="U19" s="1204">
        <f>U14+U18+U15</f>
        <v>2539218864</v>
      </c>
      <c r="V19" s="1908">
        <f>U19/T19%</f>
        <v>101.15807970491049</v>
      </c>
      <c r="W19" s="1206">
        <f>W14+W18</f>
        <v>1720872708</v>
      </c>
      <c r="X19" s="1204">
        <f>X14+X18+X15</f>
        <v>2510149334</v>
      </c>
      <c r="Y19" s="1204">
        <f>Y14+Y18+Y15</f>
        <v>2539218864</v>
      </c>
      <c r="Z19" s="1908">
        <f>Y19/X19%</f>
        <v>101.15807970491049</v>
      </c>
    </row>
    <row r="20" spans="1:257" s="1180" customFormat="1" ht="24.75" customHeight="1" x14ac:dyDescent="0.35">
      <c r="A20" s="1173" t="s">
        <v>980</v>
      </c>
      <c r="B20" s="1181" t="s">
        <v>981</v>
      </c>
      <c r="C20" s="1207"/>
      <c r="D20" s="1208">
        <v>6045959</v>
      </c>
      <c r="E20" s="1208">
        <v>6045959</v>
      </c>
      <c r="F20" s="1964">
        <f t="shared" si="9"/>
        <v>100</v>
      </c>
      <c r="G20" s="1175"/>
      <c r="H20" s="1176"/>
      <c r="I20" s="1175"/>
      <c r="J20" s="1175"/>
      <c r="K20" s="1209"/>
      <c r="L20" s="1176"/>
      <c r="M20" s="1176"/>
      <c r="N20" s="1179"/>
      <c r="O20" s="1178"/>
      <c r="P20" s="1176"/>
      <c r="Q20" s="1176"/>
      <c r="R20" s="1179"/>
      <c r="S20" s="1178">
        <f t="shared" ref="S20:U21" si="12">C20+G20+K20+O20</f>
        <v>0</v>
      </c>
      <c r="T20" s="1176">
        <f t="shared" si="12"/>
        <v>6045959</v>
      </c>
      <c r="U20" s="1176">
        <f t="shared" si="12"/>
        <v>6045959</v>
      </c>
      <c r="V20" s="1907">
        <f t="shared" si="6"/>
        <v>100</v>
      </c>
      <c r="W20" s="1178">
        <f t="shared" ref="W20:Y21" si="13">C20+G20+K20+O20</f>
        <v>0</v>
      </c>
      <c r="X20" s="1176">
        <f t="shared" si="13"/>
        <v>6045959</v>
      </c>
      <c r="Y20" s="1176">
        <f t="shared" si="13"/>
        <v>6045959</v>
      </c>
      <c r="Z20" s="1907">
        <f t="shared" ref="Z20" si="14">Y20/X20%</f>
        <v>100</v>
      </c>
    </row>
    <row r="21" spans="1:257" s="1180" customFormat="1" ht="23.25" x14ac:dyDescent="0.35">
      <c r="A21" s="1173" t="s">
        <v>232</v>
      </c>
      <c r="B21" s="1181" t="s">
        <v>231</v>
      </c>
      <c r="C21" s="1207"/>
      <c r="D21" s="1208">
        <v>99877640</v>
      </c>
      <c r="E21" s="1208">
        <v>99877640</v>
      </c>
      <c r="F21" s="1964">
        <f t="shared" si="9"/>
        <v>100</v>
      </c>
      <c r="G21" s="1175"/>
      <c r="H21" s="1176"/>
      <c r="I21" s="1175"/>
      <c r="J21" s="1175"/>
      <c r="K21" s="1178"/>
      <c r="L21" s="1176"/>
      <c r="M21" s="1176"/>
      <c r="N21" s="1179"/>
      <c r="O21" s="1178"/>
      <c r="P21" s="1176"/>
      <c r="Q21" s="1176"/>
      <c r="R21" s="1179"/>
      <c r="S21" s="1178">
        <f t="shared" si="12"/>
        <v>0</v>
      </c>
      <c r="T21" s="1176">
        <f t="shared" si="12"/>
        <v>99877640</v>
      </c>
      <c r="U21" s="1176">
        <f>E21+I21+M21+Q21</f>
        <v>99877640</v>
      </c>
      <c r="V21" s="1907">
        <f t="shared" si="6"/>
        <v>100</v>
      </c>
      <c r="W21" s="1178">
        <f t="shared" si="13"/>
        <v>0</v>
      </c>
      <c r="X21" s="1176">
        <f t="shared" si="13"/>
        <v>99877640</v>
      </c>
      <c r="Y21" s="1176">
        <f t="shared" si="13"/>
        <v>99877640</v>
      </c>
      <c r="Z21" s="1907">
        <f>Y21/X21%</f>
        <v>100</v>
      </c>
      <c r="AA21" s="1177">
        <f t="shared" ref="AA21" si="15">Z21/Y21</f>
        <v>1.0012250990311746E-6</v>
      </c>
      <c r="AB21" s="1177">
        <f t="shared" ref="AB21" si="16">AA21/Z21</f>
        <v>1.0012250990311746E-8</v>
      </c>
      <c r="AC21" s="1177">
        <f t="shared" ref="AC21" si="17">AB21/AA21</f>
        <v>0.01</v>
      </c>
      <c r="AD21" s="1177">
        <f t="shared" ref="AD21" si="18">AC21/AB21</f>
        <v>998776.4</v>
      </c>
    </row>
    <row r="22" spans="1:257" s="1180" customFormat="1" ht="24.75" customHeight="1" thickBot="1" x14ac:dyDescent="0.4">
      <c r="A22" s="1547" t="s">
        <v>234</v>
      </c>
      <c r="B22" s="1548" t="s">
        <v>233</v>
      </c>
      <c r="C22" s="1549">
        <f t="shared" ref="C22:W22" si="19">SUM(C20:C21)</f>
        <v>0</v>
      </c>
      <c r="D22" s="1550">
        <f>SUM(D20:D21)</f>
        <v>105923599</v>
      </c>
      <c r="E22" s="1550">
        <f>SUM(E20:E21)</f>
        <v>105923599</v>
      </c>
      <c r="F22" s="1909">
        <f t="shared" si="9"/>
        <v>100</v>
      </c>
      <c r="G22" s="1552">
        <f t="shared" si="19"/>
        <v>0</v>
      </c>
      <c r="H22" s="1550">
        <f t="shared" si="19"/>
        <v>0</v>
      </c>
      <c r="I22" s="1550">
        <f t="shared" si="19"/>
        <v>0</v>
      </c>
      <c r="J22" s="1551"/>
      <c r="K22" s="1552">
        <f t="shared" si="19"/>
        <v>0</v>
      </c>
      <c r="L22" s="1550">
        <f t="shared" si="19"/>
        <v>0</v>
      </c>
      <c r="M22" s="1550">
        <f>SUM(M20:M21)</f>
        <v>0</v>
      </c>
      <c r="N22" s="1551"/>
      <c r="O22" s="1552">
        <f t="shared" si="19"/>
        <v>0</v>
      </c>
      <c r="P22" s="1550">
        <f t="shared" si="19"/>
        <v>0</v>
      </c>
      <c r="Q22" s="1550">
        <f>SUM(Q20:Q21)</f>
        <v>0</v>
      </c>
      <c r="R22" s="1551"/>
      <c r="S22" s="1552">
        <f t="shared" si="19"/>
        <v>0</v>
      </c>
      <c r="T22" s="1550">
        <f>SUM(T20:T21)</f>
        <v>105923599</v>
      </c>
      <c r="U22" s="1550">
        <f>SUM(U20:U21)</f>
        <v>105923599</v>
      </c>
      <c r="V22" s="1909">
        <f>U22/T22%</f>
        <v>100</v>
      </c>
      <c r="W22" s="1552">
        <f t="shared" si="19"/>
        <v>0</v>
      </c>
      <c r="X22" s="1550">
        <f>SUM(X20:X21)</f>
        <v>105923599</v>
      </c>
      <c r="Y22" s="1550">
        <f>SUM(Y20:Y21)</f>
        <v>105923599</v>
      </c>
      <c r="Z22" s="1908">
        <f>Y22/X22%</f>
        <v>100</v>
      </c>
      <c r="AA22" s="1210"/>
      <c r="AB22" s="1210"/>
      <c r="AC22" s="1210"/>
      <c r="AD22" s="1211"/>
      <c r="AE22" s="1212"/>
      <c r="AF22" s="1210"/>
      <c r="AG22" s="1210"/>
      <c r="AH22" s="1210"/>
      <c r="AI22" s="1210"/>
      <c r="AJ22" s="1210"/>
      <c r="AK22" s="1210"/>
      <c r="AL22" s="1210"/>
      <c r="AM22" s="1210"/>
      <c r="AN22" s="1210"/>
      <c r="AO22" s="1210"/>
      <c r="AP22" s="1210"/>
      <c r="AQ22" s="1210"/>
      <c r="AR22" s="1211"/>
      <c r="AS22" s="1212"/>
      <c r="AT22" s="1210"/>
      <c r="AU22" s="1210"/>
      <c r="AV22" s="1210"/>
      <c r="AW22" s="1210"/>
      <c r="AX22" s="1210"/>
      <c r="AY22" s="1210"/>
      <c r="AZ22" s="1210"/>
      <c r="BA22" s="1210"/>
      <c r="BB22" s="1210"/>
      <c r="BC22" s="1210"/>
      <c r="BD22" s="1210"/>
      <c r="BE22" s="1210"/>
      <c r="BF22" s="1211"/>
      <c r="BG22" s="1212"/>
      <c r="BH22" s="1210"/>
      <c r="BI22" s="1210"/>
      <c r="BJ22" s="1210"/>
      <c r="BK22" s="1210"/>
      <c r="BL22" s="1210"/>
      <c r="BM22" s="1210"/>
      <c r="BN22" s="1210"/>
      <c r="BO22" s="1210"/>
      <c r="BP22" s="1210"/>
      <c r="BQ22" s="1210"/>
      <c r="BR22" s="1210"/>
      <c r="BS22" s="1210"/>
      <c r="BT22" s="1211"/>
      <c r="BU22" s="1212"/>
      <c r="BV22" s="1210"/>
      <c r="BW22" s="1210"/>
      <c r="BX22" s="1210"/>
      <c r="BY22" s="1210"/>
      <c r="BZ22" s="1210"/>
      <c r="CA22" s="1210"/>
      <c r="CB22" s="1210"/>
      <c r="CC22" s="1210"/>
      <c r="CD22" s="1210"/>
      <c r="CE22" s="1210"/>
      <c r="CF22" s="1210"/>
      <c r="CG22" s="1210"/>
      <c r="CH22" s="1211"/>
      <c r="CI22" s="1212"/>
      <c r="CJ22" s="1210"/>
      <c r="CK22" s="1210"/>
      <c r="CL22" s="1210"/>
      <c r="CM22" s="1210"/>
      <c r="CN22" s="1210"/>
      <c r="CO22" s="1210"/>
      <c r="CP22" s="1210"/>
      <c r="CQ22" s="1210"/>
      <c r="CR22" s="1210"/>
      <c r="CS22" s="1210"/>
      <c r="CT22" s="1210"/>
      <c r="CU22" s="1210"/>
      <c r="CV22" s="1211"/>
      <c r="CW22" s="1212"/>
      <c r="CX22" s="1210"/>
      <c r="CY22" s="1210"/>
      <c r="CZ22" s="1210"/>
      <c r="DA22" s="1210"/>
      <c r="DB22" s="1210"/>
      <c r="DC22" s="1210"/>
      <c r="DD22" s="1210"/>
      <c r="DE22" s="1210"/>
      <c r="DF22" s="1210"/>
      <c r="DG22" s="1210"/>
      <c r="DH22" s="1210"/>
      <c r="DI22" s="1210"/>
      <c r="DJ22" s="1211"/>
      <c r="DK22" s="1212"/>
      <c r="DL22" s="1210"/>
      <c r="DM22" s="1210"/>
      <c r="DN22" s="1210"/>
      <c r="DO22" s="1210"/>
      <c r="DP22" s="1210"/>
      <c r="DQ22" s="1210"/>
      <c r="DR22" s="1210"/>
      <c r="DS22" s="1210"/>
      <c r="DT22" s="1210"/>
      <c r="DU22" s="1210"/>
      <c r="DV22" s="1210"/>
      <c r="DW22" s="1210"/>
      <c r="DX22" s="1211"/>
      <c r="DY22" s="1212"/>
      <c r="DZ22" s="1210"/>
      <c r="EA22" s="1210"/>
      <c r="EB22" s="1210"/>
      <c r="EC22" s="1210"/>
      <c r="ED22" s="1210"/>
      <c r="EE22" s="1210"/>
      <c r="EF22" s="1210"/>
      <c r="EG22" s="1210"/>
      <c r="EH22" s="1210"/>
      <c r="EI22" s="1210"/>
      <c r="EJ22" s="1210"/>
      <c r="EK22" s="1210"/>
      <c r="EL22" s="1211"/>
      <c r="EM22" s="1212"/>
      <c r="EN22" s="1210"/>
      <c r="EO22" s="1210"/>
      <c r="EP22" s="1210"/>
      <c r="EQ22" s="1210"/>
      <c r="ER22" s="1210"/>
      <c r="ES22" s="1210"/>
      <c r="ET22" s="1210"/>
      <c r="EU22" s="1210"/>
      <c r="EV22" s="1210"/>
      <c r="EW22" s="1210"/>
      <c r="EX22" s="1210"/>
      <c r="EY22" s="1210"/>
      <c r="EZ22" s="1211"/>
      <c r="FA22" s="1212"/>
      <c r="FB22" s="1210"/>
      <c r="FC22" s="1210"/>
      <c r="FD22" s="1210"/>
      <c r="FE22" s="1210"/>
      <c r="FF22" s="1210"/>
      <c r="FG22" s="1210"/>
      <c r="FH22" s="1210"/>
      <c r="FI22" s="1210"/>
      <c r="FJ22" s="1210"/>
      <c r="FK22" s="1210"/>
      <c r="FL22" s="1210"/>
      <c r="FM22" s="1210"/>
      <c r="FN22" s="1211"/>
      <c r="FO22" s="1212"/>
      <c r="FP22" s="1210"/>
      <c r="FQ22" s="1210"/>
      <c r="FR22" s="1210"/>
      <c r="FS22" s="1210"/>
      <c r="FT22" s="1210"/>
      <c r="FU22" s="1210"/>
      <c r="FV22" s="1210"/>
      <c r="FW22" s="1210"/>
      <c r="FX22" s="1210"/>
      <c r="FY22" s="1210"/>
      <c r="FZ22" s="1210"/>
      <c r="GA22" s="1210"/>
      <c r="GB22" s="1211"/>
      <c r="GC22" s="1212"/>
      <c r="GD22" s="1210"/>
      <c r="GE22" s="1210"/>
      <c r="GF22" s="1210"/>
      <c r="GG22" s="1210"/>
      <c r="GH22" s="1210"/>
      <c r="GI22" s="1210"/>
      <c r="GJ22" s="1210"/>
      <c r="GK22" s="1210"/>
      <c r="GL22" s="1210"/>
      <c r="GM22" s="1210"/>
      <c r="GN22" s="1210"/>
      <c r="GO22" s="1210"/>
      <c r="GP22" s="1211"/>
      <c r="GQ22" s="1212"/>
      <c r="GR22" s="1210"/>
      <c r="GS22" s="1210"/>
      <c r="GT22" s="1210"/>
      <c r="GU22" s="1210"/>
      <c r="GV22" s="1210"/>
      <c r="GW22" s="1210"/>
      <c r="GX22" s="1210"/>
      <c r="GY22" s="1210"/>
      <c r="GZ22" s="1210"/>
      <c r="HA22" s="1210"/>
      <c r="HB22" s="1210"/>
      <c r="HC22" s="1210"/>
      <c r="HD22" s="1211"/>
      <c r="HE22" s="1212"/>
      <c r="HF22" s="1210"/>
      <c r="HG22" s="1210"/>
      <c r="HH22" s="1210"/>
      <c r="HI22" s="1210"/>
      <c r="HJ22" s="1210"/>
      <c r="HK22" s="1210"/>
      <c r="HL22" s="1210"/>
      <c r="HM22" s="1210"/>
      <c r="HN22" s="1210"/>
      <c r="HO22" s="1210"/>
      <c r="HP22" s="1210"/>
      <c r="HQ22" s="1210"/>
      <c r="HR22" s="1211"/>
      <c r="HS22" s="1212"/>
      <c r="HT22" s="1210"/>
      <c r="HU22" s="1210"/>
      <c r="HV22" s="1210"/>
      <c r="HW22" s="1210"/>
      <c r="HX22" s="1210"/>
      <c r="HY22" s="1210"/>
      <c r="HZ22" s="1210"/>
      <c r="IA22" s="1210"/>
      <c r="IB22" s="1210"/>
      <c r="IC22" s="1210"/>
      <c r="ID22" s="1210"/>
      <c r="IE22" s="1210"/>
      <c r="IF22" s="1211"/>
      <c r="IG22" s="1212"/>
      <c r="IH22" s="1210"/>
      <c r="II22" s="1210"/>
      <c r="IJ22" s="1210"/>
      <c r="IK22" s="1210"/>
      <c r="IL22" s="1210"/>
      <c r="IM22" s="1210"/>
      <c r="IN22" s="1210"/>
      <c r="IO22" s="1210"/>
      <c r="IP22" s="1210"/>
      <c r="IQ22" s="1210"/>
      <c r="IR22" s="1210"/>
      <c r="IS22" s="1210"/>
      <c r="IT22" s="1211"/>
      <c r="IU22" s="1212"/>
      <c r="IV22" s="1210"/>
      <c r="IW22" s="1210"/>
    </row>
    <row r="23" spans="1:257" s="1213" customFormat="1" ht="24" thickBot="1" x14ac:dyDescent="0.4">
      <c r="A23" s="1553" t="s">
        <v>87</v>
      </c>
      <c r="B23" s="1554" t="s">
        <v>86</v>
      </c>
      <c r="C23" s="1555">
        <f>C19+C22</f>
        <v>1273224708</v>
      </c>
      <c r="D23" s="1556">
        <f>D19+D22</f>
        <v>2079095572</v>
      </c>
      <c r="E23" s="1556">
        <f>E19+E22</f>
        <v>2107360319</v>
      </c>
      <c r="F23" s="1910">
        <f t="shared" si="9"/>
        <v>101.35947319501098</v>
      </c>
      <c r="G23" s="1555">
        <f>+G19+G22</f>
        <v>0</v>
      </c>
      <c r="H23" s="1556">
        <f>+H19+H22</f>
        <v>15935018</v>
      </c>
      <c r="I23" s="1556">
        <f>+I19+I22</f>
        <v>16739801</v>
      </c>
      <c r="J23" s="1910">
        <f>I23/H23%</f>
        <v>105.05040533998769</v>
      </c>
      <c r="K23" s="1558">
        <f>+K19+K22</f>
        <v>0</v>
      </c>
      <c r="L23" s="1556">
        <f>+L19+L22</f>
        <v>0</v>
      </c>
      <c r="M23" s="1556">
        <f>+M19+M22</f>
        <v>0</v>
      </c>
      <c r="N23" s="1557" t="e">
        <f>M23/L23</f>
        <v>#DIV/0!</v>
      </c>
      <c r="O23" s="1558">
        <f>+O19+O22</f>
        <v>447648000</v>
      </c>
      <c r="P23" s="1556">
        <f>+P19+P22</f>
        <v>521042343</v>
      </c>
      <c r="Q23" s="1556">
        <f>+Q19+Q22</f>
        <v>521042343</v>
      </c>
      <c r="R23" s="1910">
        <f>Q23/P23%</f>
        <v>100</v>
      </c>
      <c r="S23" s="1558">
        <f>S19+S22</f>
        <v>1720872708</v>
      </c>
      <c r="T23" s="1556">
        <f>T19+T22</f>
        <v>2616072933</v>
      </c>
      <c r="U23" s="1556">
        <f>U19+U22</f>
        <v>2645142463</v>
      </c>
      <c r="V23" s="1910">
        <f>U23/T23%</f>
        <v>101.11118958624233</v>
      </c>
      <c r="W23" s="1558">
        <f>W19+W22</f>
        <v>1720872708</v>
      </c>
      <c r="X23" s="1556">
        <f>X19+X22</f>
        <v>2616072933</v>
      </c>
      <c r="Y23" s="1556">
        <f>Y19+Y22</f>
        <v>2645142463</v>
      </c>
      <c r="Z23" s="1910">
        <f>Y23/X23%</f>
        <v>101.11118958624233</v>
      </c>
    </row>
    <row r="24" spans="1:257" hidden="1" x14ac:dyDescent="0.3">
      <c r="A24" s="72"/>
      <c r="B24" s="73"/>
    </row>
    <row r="25" spans="1:257" hidden="1" x14ac:dyDescent="0.3">
      <c r="A25" s="74"/>
      <c r="B25" s="75"/>
    </row>
    <row r="26" spans="1:257" hidden="1" x14ac:dyDescent="0.3">
      <c r="A26" s="72"/>
      <c r="B26" s="76"/>
      <c r="C26" s="119">
        <v>0</v>
      </c>
      <c r="G26" s="119">
        <v>0</v>
      </c>
      <c r="O26" s="119">
        <v>0</v>
      </c>
      <c r="S26" s="119">
        <v>1637599</v>
      </c>
    </row>
    <row r="27" spans="1:257" hidden="1" x14ac:dyDescent="0.3">
      <c r="A27" s="72"/>
      <c r="B27" s="76"/>
    </row>
    <row r="28" spans="1:257" ht="20.25" hidden="1" x14ac:dyDescent="0.3">
      <c r="A28" s="72"/>
      <c r="B28" s="76"/>
      <c r="C28" s="123"/>
    </row>
    <row r="29" spans="1:257" ht="20.25" hidden="1" x14ac:dyDescent="0.3">
      <c r="A29" s="2016" t="s">
        <v>425</v>
      </c>
      <c r="B29" s="2043"/>
      <c r="C29" s="123">
        <v>81530</v>
      </c>
      <c r="D29" s="138" t="s">
        <v>429</v>
      </c>
      <c r="E29" s="138"/>
      <c r="F29" s="138"/>
      <c r="G29" s="138"/>
      <c r="H29" s="138"/>
      <c r="I29" s="138"/>
      <c r="J29" s="138"/>
      <c r="K29" s="137">
        <f>79155/105000</f>
        <v>0.75385714285714289</v>
      </c>
      <c r="L29" s="239"/>
      <c r="M29" s="239"/>
      <c r="N29" s="239"/>
      <c r="O29" s="2044" t="s">
        <v>576</v>
      </c>
      <c r="P29" s="2045"/>
      <c r="Q29" s="2045"/>
      <c r="R29" s="2045"/>
      <c r="S29" s="2045"/>
      <c r="T29" s="2046"/>
      <c r="U29" s="387"/>
      <c r="V29" s="387"/>
      <c r="W29" s="123">
        <f>111000*K29</f>
        <v>83678.142857142855</v>
      </c>
    </row>
    <row r="30" spans="1:257" ht="20.25" hidden="1" x14ac:dyDescent="0.3">
      <c r="A30" s="2041" t="s">
        <v>426</v>
      </c>
      <c r="B30" s="2042"/>
      <c r="C30" s="123">
        <v>9</v>
      </c>
    </row>
    <row r="31" spans="1:257" ht="20.25" hidden="1" x14ac:dyDescent="0.3">
      <c r="A31" s="2041" t="s">
        <v>427</v>
      </c>
      <c r="B31" s="2042"/>
      <c r="C31" s="340">
        <v>0.75</v>
      </c>
      <c r="D31" s="123"/>
      <c r="E31" s="341"/>
      <c r="F31" s="341"/>
      <c r="G31" s="341"/>
      <c r="H31" s="341"/>
      <c r="I31" s="341"/>
      <c r="J31" s="341"/>
    </row>
    <row r="32" spans="1:257" ht="18.75" hidden="1" customHeight="1" x14ac:dyDescent="0.3">
      <c r="A32" s="2041" t="s">
        <v>428</v>
      </c>
      <c r="B32" s="2042"/>
      <c r="C32" s="119">
        <v>12</v>
      </c>
    </row>
    <row r="33" spans="1:22" hidden="1" x14ac:dyDescent="0.3">
      <c r="A33" s="72"/>
      <c r="B33" s="76"/>
    </row>
    <row r="34" spans="1:22" hidden="1" x14ac:dyDescent="0.3">
      <c r="A34" s="72"/>
      <c r="B34" s="76"/>
    </row>
    <row r="35" spans="1:22" hidden="1" x14ac:dyDescent="0.3">
      <c r="A35" s="72"/>
      <c r="B35" s="76"/>
    </row>
    <row r="36" spans="1:22" x14ac:dyDescent="0.3">
      <c r="A36" s="74"/>
      <c r="B36" s="77"/>
    </row>
    <row r="37" spans="1:22" x14ac:dyDescent="0.3">
      <c r="A37" s="72"/>
      <c r="B37" s="76"/>
    </row>
    <row r="38" spans="1:22" x14ac:dyDescent="0.3">
      <c r="A38" s="72"/>
      <c r="B38" s="76"/>
    </row>
    <row r="39" spans="1:22" x14ac:dyDescent="0.3">
      <c r="A39" s="74"/>
      <c r="B39" s="75"/>
    </row>
    <row r="40" spans="1:22" x14ac:dyDescent="0.3">
      <c r="A40" s="72"/>
      <c r="B40" s="76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</row>
    <row r="41" spans="1:22" x14ac:dyDescent="0.3">
      <c r="A41" s="74"/>
      <c r="B41" s="75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</row>
    <row r="42" spans="1:22" ht="17.25" customHeight="1" x14ac:dyDescent="0.3">
      <c r="A42" s="72"/>
      <c r="B42" s="73"/>
    </row>
    <row r="43" spans="1:22" x14ac:dyDescent="0.3">
      <c r="A43" s="72"/>
      <c r="B43" s="76"/>
    </row>
    <row r="44" spans="1:22" x14ac:dyDescent="0.3">
      <c r="A44" s="74"/>
      <c r="B44" s="75"/>
    </row>
    <row r="45" spans="1:22" x14ac:dyDescent="0.3">
      <c r="A45" s="78"/>
      <c r="B45" s="79"/>
    </row>
    <row r="46" spans="1:22" x14ac:dyDescent="0.3">
      <c r="A46" s="80"/>
      <c r="B46" s="170"/>
    </row>
    <row r="47" spans="1:22" x14ac:dyDescent="0.3">
      <c r="A47" s="80"/>
      <c r="B47" s="170"/>
    </row>
    <row r="48" spans="1:22" x14ac:dyDescent="0.3">
      <c r="A48" s="73"/>
      <c r="B48" s="76"/>
    </row>
    <row r="49" spans="1:22" x14ac:dyDescent="0.3">
      <c r="A49" s="75"/>
      <c r="B49" s="77"/>
    </row>
    <row r="50" spans="1:22" x14ac:dyDescent="0.3">
      <c r="A50" s="73"/>
      <c r="B50" s="73"/>
    </row>
    <row r="51" spans="1:22" x14ac:dyDescent="0.3">
      <c r="A51" s="73"/>
      <c r="B51" s="73"/>
    </row>
    <row r="52" spans="1:22" x14ac:dyDescent="0.3">
      <c r="A52" s="75"/>
      <c r="B52" s="75"/>
    </row>
    <row r="53" spans="1:22" x14ac:dyDescent="0.3">
      <c r="A53" s="73"/>
      <c r="B53" s="81"/>
    </row>
    <row r="54" spans="1:22" x14ac:dyDescent="0.3">
      <c r="A54" s="73"/>
      <c r="B54" s="8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</row>
    <row r="55" spans="1:22" x14ac:dyDescent="0.3">
      <c r="A55" s="73"/>
      <c r="B55" s="76"/>
    </row>
    <row r="56" spans="1:22" x14ac:dyDescent="0.3">
      <c r="A56" s="75"/>
      <c r="B56" s="77"/>
    </row>
    <row r="57" spans="1:22" x14ac:dyDescent="0.3">
      <c r="A57" s="75"/>
      <c r="B57" s="77"/>
    </row>
    <row r="58" spans="1:22" x14ac:dyDescent="0.3">
      <c r="A58" s="82"/>
      <c r="B58" s="83"/>
    </row>
    <row r="59" spans="1:22" x14ac:dyDescent="0.3">
      <c r="A59" s="84"/>
      <c r="B59" s="8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</sheetData>
  <mergeCells count="8">
    <mergeCell ref="A1:X1"/>
    <mergeCell ref="A2:X2"/>
    <mergeCell ref="A3:X3"/>
    <mergeCell ref="A32:B32"/>
    <mergeCell ref="A29:B29"/>
    <mergeCell ref="A30:B30"/>
    <mergeCell ref="A31:B31"/>
    <mergeCell ref="O29:T29"/>
  </mergeCells>
  <phoneticPr fontId="60" type="noConversion"/>
  <hyperlinks>
    <hyperlink ref="AA1" location="Tartalom!A1" display="Tartalom!A1" xr:uid="{00000000-0004-0000-0E00-000000000000}"/>
  </hyperlinks>
  <printOptions horizontalCentered="1"/>
  <pageMargins left="0.2" right="0.2" top="0.74803149606299213" bottom="0.74803149606299213" header="0.31496062992125984" footer="0.31496062992125984"/>
  <pageSetup paperSize="8" scale="2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8">
    <tabColor rgb="FFFFC000"/>
    <pageSetUpPr fitToPage="1"/>
  </sheetPr>
  <dimension ref="A1:R43"/>
  <sheetViews>
    <sheetView view="pageBreakPreview" topLeftCell="A9" zoomScale="55" zoomScaleSheetLayoutView="55" workbookViewId="0">
      <selection activeCell="A9" sqref="A1:XFD1048576"/>
    </sheetView>
  </sheetViews>
  <sheetFormatPr defaultColWidth="9.140625" defaultRowHeight="15.75" x14ac:dyDescent="0.25"/>
  <cols>
    <col min="1" max="1" width="12.42578125" style="5" customWidth="1"/>
    <col min="2" max="2" width="14.5703125" style="5" customWidth="1"/>
    <col min="3" max="3" width="131.7109375" style="5" customWidth="1"/>
    <col min="4" max="5" width="24.7109375" style="5" customWidth="1"/>
    <col min="6" max="6" width="24.85546875" style="5" customWidth="1"/>
    <col min="7" max="7" width="19.28515625" style="5" customWidth="1"/>
    <col min="8" max="10" width="24.7109375" style="5" customWidth="1"/>
    <col min="11" max="11" width="19.140625" style="5" customWidth="1"/>
    <col min="12" max="13" width="13.28515625" style="5" hidden="1" customWidth="1"/>
    <col min="14" max="14" width="14.7109375" style="5" hidden="1" customWidth="1"/>
    <col min="15" max="15" width="12.5703125" style="5" customWidth="1"/>
    <col min="16" max="16" width="12.140625" style="5" bestFit="1" customWidth="1"/>
    <col min="17" max="245" width="9.140625" style="5"/>
    <col min="246" max="246" width="92.5703125" style="5" customWidth="1"/>
    <col min="247" max="247" width="9.140625" style="5"/>
    <col min="248" max="248" width="16.42578125" style="5" customWidth="1"/>
    <col min="249" max="249" width="16" style="5" customWidth="1"/>
    <col min="250" max="250" width="16.7109375" style="5" customWidth="1"/>
    <col min="251" max="251" width="14.7109375" style="5" customWidth="1"/>
    <col min="252" max="16384" width="9.140625" style="5"/>
  </cols>
  <sheetData>
    <row r="1" spans="1:18" ht="25.5" x14ac:dyDescent="0.35">
      <c r="A1" s="1983" t="str">
        <f>Tartalomjegyzék_2019!A1</f>
        <v>Pilisvörösvár Város Önkormányzata Képviselő-testületének 9/2023. (IV. 20.) önkormányzati rendelete</v>
      </c>
      <c r="B1" s="1983"/>
      <c r="C1" s="1983"/>
      <c r="D1" s="1983"/>
      <c r="E1" s="1983"/>
      <c r="F1" s="1983"/>
      <c r="G1" s="1983"/>
      <c r="H1" s="1983"/>
      <c r="I1" s="1983"/>
      <c r="J1" s="1983"/>
      <c r="K1" s="1983"/>
      <c r="L1" s="417" t="s">
        <v>893</v>
      </c>
    </row>
    <row r="2" spans="1:18" ht="25.5" x14ac:dyDescent="0.35">
      <c r="A2" s="1983" t="str">
        <f>Tartalomjegyzék_2019!A2</f>
        <v>Pilisvörösvár Város Önkormányzata 2022. évi zárszámadásáról</v>
      </c>
      <c r="B2" s="1983"/>
      <c r="C2" s="1983"/>
      <c r="D2" s="1983"/>
      <c r="E2" s="1983"/>
      <c r="F2" s="1983"/>
      <c r="G2" s="1983"/>
      <c r="H2" s="1983"/>
      <c r="I2" s="1983"/>
      <c r="J2" s="1983"/>
      <c r="K2" s="1983"/>
    </row>
    <row r="3" spans="1:18" ht="25.5" x14ac:dyDescent="0.35">
      <c r="A3" s="1983" t="str">
        <f>Tartalom!B18</f>
        <v>Pilisvörösvár Város Önkormányzata és a Pilisvörösvári Polgármesteri Hivatal közhatalmi és működési bevételei</v>
      </c>
      <c r="B3" s="1983"/>
      <c r="C3" s="1983"/>
      <c r="D3" s="1983"/>
      <c r="E3" s="1983"/>
      <c r="F3" s="1983"/>
      <c r="G3" s="1983"/>
      <c r="H3" s="1983"/>
      <c r="I3" s="1983"/>
      <c r="J3" s="1983"/>
      <c r="K3" s="1983"/>
    </row>
    <row r="4" spans="1:18" ht="23.25" customHeight="1" x14ac:dyDescent="0.3">
      <c r="A4" s="164"/>
      <c r="B4" s="164"/>
      <c r="C4" s="164"/>
      <c r="D4" s="164"/>
      <c r="E4" s="164"/>
      <c r="F4" s="164"/>
      <c r="G4" s="164"/>
      <c r="J4" s="2047" t="s">
        <v>476</v>
      </c>
      <c r="K4" s="2047"/>
    </row>
    <row r="5" spans="1:18" ht="18.75" x14ac:dyDescent="0.3">
      <c r="C5" s="9"/>
      <c r="J5" s="165"/>
      <c r="K5" s="165" t="s">
        <v>469</v>
      </c>
    </row>
    <row r="6" spans="1:18" ht="21" thickBot="1" x14ac:dyDescent="0.35">
      <c r="J6" s="219"/>
      <c r="K6" s="310"/>
    </row>
    <row r="7" spans="1:18" s="1221" customFormat="1" ht="112.5" x14ac:dyDescent="0.35">
      <c r="A7" s="1214" t="s">
        <v>3</v>
      </c>
      <c r="B7" s="1215" t="s">
        <v>216</v>
      </c>
      <c r="C7" s="1216" t="s">
        <v>215</v>
      </c>
      <c r="D7" s="1214" t="str">
        <f>'2.1.Bevételek_részletes'!C7</f>
        <v>Önkormányzat 2022. évi eredeti előirányzat</v>
      </c>
      <c r="E7" s="1215" t="str">
        <f>'11. Támogatási bevételek (B (2)'!D7</f>
        <v>Önkormányzat 2022. évi módosított előirányzat 2022.12.31</v>
      </c>
      <c r="F7" s="1217" t="str">
        <f>'11. Támogatási bevételek (B (2)'!E7</f>
        <v>Önkormányzat 2022. évi Teljesítés 2022.12.31</v>
      </c>
      <c r="G7" s="1218" t="str">
        <f>'11. Támogatási bevételek (B (2)'!F7</f>
        <v>Teljesítés %-ban</v>
      </c>
      <c r="H7" s="1219" t="str">
        <f>'2.1.Bevételek_részletes'!G7</f>
        <v>Polgármesteri Hivatal 2022. évi eredeti előirányzat</v>
      </c>
      <c r="I7" s="1219" t="str">
        <f>'11. Támogatási bevételek (B (2)'!H7</f>
        <v>Polgármesteri Hivatal 2022. évi módosított előirányzat 2022.12.31</v>
      </c>
      <c r="J7" s="1217" t="str">
        <f>'11. Támogatási bevételek (B (2)'!I7</f>
        <v>Polgármesteri Hivatal  2022. évi Teljesítés 2022.12.31</v>
      </c>
      <c r="K7" s="1217" t="str">
        <f>'11. Támogatási bevételek (B (2)'!J7</f>
        <v>Teljesítés %-ban</v>
      </c>
      <c r="L7" s="1220"/>
    </row>
    <row r="8" spans="1:18" s="1221" customFormat="1" ht="24" thickBot="1" x14ac:dyDescent="0.4">
      <c r="A8" s="1222">
        <v>1</v>
      </c>
      <c r="B8" s="1223" t="s">
        <v>63</v>
      </c>
      <c r="C8" s="1224" t="s">
        <v>1119</v>
      </c>
      <c r="D8" s="397">
        <v>82000000</v>
      </c>
      <c r="E8" s="398">
        <v>82000000</v>
      </c>
      <c r="F8" s="398">
        <v>86548449</v>
      </c>
      <c r="G8" s="1927">
        <f t="shared" ref="G8:G16" si="0">F8/E8%</f>
        <v>105.54688902439024</v>
      </c>
      <c r="H8" s="397"/>
      <c r="I8" s="398"/>
      <c r="J8" s="398"/>
      <c r="K8" s="401"/>
      <c r="M8" s="1225"/>
      <c r="N8" s="612"/>
      <c r="O8" s="612"/>
      <c r="P8" s="612"/>
      <c r="Q8" s="612"/>
      <c r="R8" s="612"/>
    </row>
    <row r="9" spans="1:18" s="1230" customFormat="1" ht="24" thickBot="1" x14ac:dyDescent="0.4">
      <c r="A9" s="1226">
        <v>2</v>
      </c>
      <c r="B9" s="1227" t="s">
        <v>90</v>
      </c>
      <c r="C9" s="1228" t="s">
        <v>89</v>
      </c>
      <c r="D9" s="876">
        <f>SUM(D8)</f>
        <v>82000000</v>
      </c>
      <c r="E9" s="877">
        <f>SUM(E8)</f>
        <v>82000000</v>
      </c>
      <c r="F9" s="877">
        <f>SUM(F8)</f>
        <v>86548449</v>
      </c>
      <c r="G9" s="1928">
        <f t="shared" si="0"/>
        <v>105.54688902439024</v>
      </c>
      <c r="H9" s="876">
        <f>SUM(H8)</f>
        <v>0</v>
      </c>
      <c r="I9" s="877">
        <f>SUM(I8)</f>
        <v>0</v>
      </c>
      <c r="J9" s="877">
        <f>SUM(J8)</f>
        <v>0</v>
      </c>
      <c r="K9" s="878"/>
      <c r="L9" s="1229"/>
      <c r="M9" s="710"/>
      <c r="N9" s="710"/>
      <c r="O9" s="710"/>
      <c r="P9" s="710"/>
      <c r="Q9" s="710"/>
      <c r="R9" s="710"/>
    </row>
    <row r="10" spans="1:18" s="1234" customFormat="1" ht="23.25" x14ac:dyDescent="0.35">
      <c r="A10" s="1231">
        <v>3</v>
      </c>
      <c r="B10" s="1232" t="s">
        <v>64</v>
      </c>
      <c r="C10" s="1233" t="s">
        <v>59</v>
      </c>
      <c r="D10" s="397">
        <v>591128303</v>
      </c>
      <c r="E10" s="398">
        <v>591128303</v>
      </c>
      <c r="F10" s="398">
        <v>927224060</v>
      </c>
      <c r="G10" s="1929">
        <f t="shared" si="0"/>
        <v>156.85665113551499</v>
      </c>
      <c r="H10" s="344"/>
      <c r="I10" s="330"/>
      <c r="J10" s="330"/>
      <c r="K10" s="402"/>
      <c r="M10" s="612"/>
      <c r="N10" s="1235"/>
      <c r="O10" s="1235"/>
      <c r="P10" s="1235"/>
      <c r="Q10" s="1235"/>
      <c r="R10" s="612"/>
    </row>
    <row r="11" spans="1:18" s="1234" customFormat="1" ht="24" thickBot="1" x14ac:dyDescent="0.4">
      <c r="A11" s="1236">
        <v>4</v>
      </c>
      <c r="B11" s="1237" t="s">
        <v>490</v>
      </c>
      <c r="C11" s="1238" t="s">
        <v>982</v>
      </c>
      <c r="D11" s="397">
        <v>1500000</v>
      </c>
      <c r="E11" s="398">
        <v>1500000</v>
      </c>
      <c r="F11" s="398">
        <v>2538300</v>
      </c>
      <c r="G11" s="1930">
        <f t="shared" si="0"/>
        <v>169.22</v>
      </c>
      <c r="H11" s="397"/>
      <c r="I11" s="398"/>
      <c r="J11" s="398"/>
      <c r="K11" s="401"/>
      <c r="M11" s="612"/>
      <c r="N11" s="1235"/>
      <c r="O11" s="1235"/>
      <c r="P11" s="1235"/>
      <c r="Q11" s="1235"/>
      <c r="R11" s="612"/>
    </row>
    <row r="12" spans="1:18" s="1230" customFormat="1" ht="24" thickBot="1" x14ac:dyDescent="0.4">
      <c r="A12" s="1226">
        <v>5</v>
      </c>
      <c r="B12" s="1227" t="s">
        <v>65</v>
      </c>
      <c r="C12" s="1228" t="s">
        <v>66</v>
      </c>
      <c r="D12" s="876">
        <f>SUM(D10:D11)</f>
        <v>592628303</v>
      </c>
      <c r="E12" s="877">
        <f>SUM(E10:E11)</f>
        <v>592628303</v>
      </c>
      <c r="F12" s="877">
        <f>SUM(F10:F11)</f>
        <v>929762360</v>
      </c>
      <c r="G12" s="1928">
        <f t="shared" si="0"/>
        <v>156.88794397658054</v>
      </c>
      <c r="H12" s="876">
        <f>SUM(H10:H11)</f>
        <v>0</v>
      </c>
      <c r="I12" s="877">
        <f>SUM(I10:I11)</f>
        <v>0</v>
      </c>
      <c r="J12" s="877">
        <f>SUM(J10:J11)</f>
        <v>0</v>
      </c>
      <c r="K12" s="878"/>
      <c r="L12" s="1229"/>
      <c r="M12" s="710"/>
      <c r="N12" s="710"/>
      <c r="O12" s="710"/>
      <c r="P12" s="710"/>
      <c r="Q12" s="710"/>
      <c r="R12" s="710"/>
    </row>
    <row r="13" spans="1:18" s="1221" customFormat="1" ht="23.25" customHeight="1" x14ac:dyDescent="0.35">
      <c r="A13" s="1239">
        <v>6</v>
      </c>
      <c r="B13" s="562" t="s">
        <v>561</v>
      </c>
      <c r="C13" s="552" t="s">
        <v>545</v>
      </c>
      <c r="D13" s="343"/>
      <c r="E13" s="331">
        <v>623800</v>
      </c>
      <c r="F13" s="331">
        <v>623800</v>
      </c>
      <c r="G13" s="1930">
        <f t="shared" si="0"/>
        <v>100</v>
      </c>
      <c r="H13" s="343"/>
      <c r="I13" s="331"/>
      <c r="J13" s="331"/>
      <c r="K13" s="403"/>
    </row>
    <row r="14" spans="1:18" s="1221" customFormat="1" ht="23.25" x14ac:dyDescent="0.35">
      <c r="A14" s="1239">
        <v>7</v>
      </c>
      <c r="B14" s="562" t="s">
        <v>561</v>
      </c>
      <c r="C14" s="1240" t="s">
        <v>60</v>
      </c>
      <c r="D14" s="343">
        <v>2000000</v>
      </c>
      <c r="E14" s="331">
        <v>2000000</v>
      </c>
      <c r="F14" s="331">
        <v>4162647</v>
      </c>
      <c r="G14" s="1930">
        <f t="shared" si="0"/>
        <v>208.13235</v>
      </c>
      <c r="H14" s="343"/>
      <c r="I14" s="331"/>
      <c r="J14" s="331"/>
      <c r="K14" s="403"/>
    </row>
    <row r="15" spans="1:18" s="1221" customFormat="1" ht="23.25" x14ac:dyDescent="0.35">
      <c r="A15" s="1239">
        <v>8</v>
      </c>
      <c r="B15" s="1241" t="s">
        <v>561</v>
      </c>
      <c r="C15" s="1238" t="s">
        <v>489</v>
      </c>
      <c r="D15" s="343">
        <v>1000000</v>
      </c>
      <c r="E15" s="331">
        <v>1000000</v>
      </c>
      <c r="F15" s="331">
        <v>3016700</v>
      </c>
      <c r="G15" s="1930">
        <f t="shared" si="0"/>
        <v>301.67</v>
      </c>
      <c r="H15" s="343"/>
      <c r="I15" s="331"/>
      <c r="J15" s="331"/>
      <c r="K15" s="403"/>
    </row>
    <row r="16" spans="1:18" s="1221" customFormat="1" ht="23.25" x14ac:dyDescent="0.35">
      <c r="A16" s="1239">
        <v>9</v>
      </c>
      <c r="B16" s="1241" t="s">
        <v>561</v>
      </c>
      <c r="C16" s="1242" t="s">
        <v>983</v>
      </c>
      <c r="D16" s="397">
        <v>2611000</v>
      </c>
      <c r="E16" s="398">
        <v>11647705</v>
      </c>
      <c r="F16" s="398">
        <v>23584939</v>
      </c>
      <c r="G16" s="1930">
        <f t="shared" si="0"/>
        <v>202.48571714342009</v>
      </c>
      <c r="H16" s="397"/>
      <c r="I16" s="398"/>
      <c r="J16" s="398"/>
      <c r="K16" s="401"/>
    </row>
    <row r="17" spans="1:15" s="1221" customFormat="1" ht="24" thickBot="1" x14ac:dyDescent="0.4">
      <c r="A17" s="1222">
        <v>10</v>
      </c>
      <c r="B17" s="1243" t="s">
        <v>561</v>
      </c>
      <c r="C17" s="1242" t="s">
        <v>566</v>
      </c>
      <c r="D17" s="397"/>
      <c r="E17" s="398"/>
      <c r="F17" s="398"/>
      <c r="G17" s="401"/>
      <c r="H17" s="397"/>
      <c r="I17" s="398"/>
      <c r="J17" s="398"/>
      <c r="K17" s="401"/>
    </row>
    <row r="18" spans="1:15" s="1230" customFormat="1" ht="24" thickBot="1" x14ac:dyDescent="0.4">
      <c r="A18" s="1226">
        <v>11</v>
      </c>
      <c r="B18" s="1227" t="s">
        <v>235</v>
      </c>
      <c r="C18" s="1228" t="s">
        <v>61</v>
      </c>
      <c r="D18" s="876">
        <f>SUM(D13:D17)</f>
        <v>5611000</v>
      </c>
      <c r="E18" s="877">
        <f>SUM(E13:E17)</f>
        <v>15271505</v>
      </c>
      <c r="F18" s="877">
        <f>SUM(F13:F17)</f>
        <v>31388086</v>
      </c>
      <c r="G18" s="1928">
        <f>F18/E18%</f>
        <v>205.53367857326441</v>
      </c>
      <c r="H18" s="876">
        <f>SUM(H13:H14)</f>
        <v>0</v>
      </c>
      <c r="I18" s="877">
        <f>SUM(I13:I14)</f>
        <v>0</v>
      </c>
      <c r="J18" s="877">
        <f>SUM(J13:J14)</f>
        <v>0</v>
      </c>
      <c r="K18" s="878"/>
      <c r="L18" s="1229"/>
    </row>
    <row r="19" spans="1:15" s="1246" customFormat="1" ht="23.25" thickBot="1" x14ac:dyDescent="0.35">
      <c r="A19" s="1244">
        <v>12</v>
      </c>
      <c r="B19" s="1245" t="s">
        <v>237</v>
      </c>
      <c r="C19" s="336" t="s">
        <v>236</v>
      </c>
      <c r="D19" s="345">
        <f>D9+D12+D18</f>
        <v>680239303</v>
      </c>
      <c r="E19" s="332">
        <f>E9+E12+E18</f>
        <v>689899808</v>
      </c>
      <c r="F19" s="332">
        <f>F9+F12+F18</f>
        <v>1047698895</v>
      </c>
      <c r="G19" s="1931">
        <f>F19/E19%</f>
        <v>151.86247087635078</v>
      </c>
      <c r="H19" s="345">
        <f>H9+H12+H18</f>
        <v>0</v>
      </c>
      <c r="I19" s="332">
        <f>I9+I12+I18</f>
        <v>0</v>
      </c>
      <c r="J19" s="332">
        <f>J9+J12+J18</f>
        <v>0</v>
      </c>
      <c r="K19" s="404"/>
    </row>
    <row r="20" spans="1:15" s="1221" customFormat="1" ht="23.25" x14ac:dyDescent="0.35">
      <c r="A20" s="1247">
        <v>13</v>
      </c>
      <c r="B20" s="1248"/>
      <c r="C20" s="1249" t="s">
        <v>2</v>
      </c>
      <c r="D20" s="344"/>
      <c r="E20" s="330"/>
      <c r="F20" s="330"/>
      <c r="G20" s="402"/>
      <c r="H20" s="344"/>
      <c r="I20" s="330"/>
      <c r="J20" s="330"/>
      <c r="K20" s="402"/>
    </row>
    <row r="21" spans="1:15" s="1221" customFormat="1" ht="23.25" x14ac:dyDescent="0.35">
      <c r="A21" s="1222">
        <v>14</v>
      </c>
      <c r="B21" s="1223"/>
      <c r="C21" s="1224" t="s">
        <v>498</v>
      </c>
      <c r="D21" s="343"/>
      <c r="E21" s="331"/>
      <c r="F21" s="331"/>
      <c r="G21" s="403"/>
      <c r="H21" s="343"/>
      <c r="I21" s="331"/>
      <c r="J21" s="331"/>
      <c r="K21" s="403"/>
    </row>
    <row r="22" spans="1:15" s="1221" customFormat="1" ht="24" thickBot="1" x14ac:dyDescent="0.4">
      <c r="A22" s="1250">
        <v>15</v>
      </c>
      <c r="B22" s="1251"/>
      <c r="C22" s="1240" t="s">
        <v>519</v>
      </c>
      <c r="D22" s="397">
        <v>7600000</v>
      </c>
      <c r="E22" s="398">
        <v>13924311</v>
      </c>
      <c r="F22" s="398">
        <v>14204006</v>
      </c>
      <c r="G22" s="1927">
        <f>F22/E22%</f>
        <v>102.0086810758536</v>
      </c>
      <c r="H22" s="397"/>
      <c r="I22" s="398"/>
      <c r="J22" s="398"/>
      <c r="K22" s="401"/>
    </row>
    <row r="23" spans="1:15" s="1246" customFormat="1" ht="23.25" thickBot="1" x14ac:dyDescent="0.35">
      <c r="A23" s="1226">
        <v>16</v>
      </c>
      <c r="B23" s="1227" t="s">
        <v>239</v>
      </c>
      <c r="C23" s="1228" t="s">
        <v>238</v>
      </c>
      <c r="D23" s="876">
        <f>SUM(D20:D22)</f>
        <v>7600000</v>
      </c>
      <c r="E23" s="877">
        <f>SUM(E20:E22)</f>
        <v>13924311</v>
      </c>
      <c r="F23" s="877">
        <f>SUM(F20:F22)</f>
        <v>14204006</v>
      </c>
      <c r="G23" s="1928">
        <f>F23/E23%</f>
        <v>102.0086810758536</v>
      </c>
      <c r="H23" s="876">
        <f>SUM(H20:H22)</f>
        <v>0</v>
      </c>
      <c r="I23" s="877">
        <f>H23</f>
        <v>0</v>
      </c>
      <c r="J23" s="877">
        <f>SUM(J20:J22)</f>
        <v>0</v>
      </c>
      <c r="K23" s="878"/>
    </row>
    <row r="24" spans="1:15" s="101" customFormat="1" ht="23.25" x14ac:dyDescent="0.2">
      <c r="A24" s="1247">
        <v>17</v>
      </c>
      <c r="B24" s="1252"/>
      <c r="C24" s="1253" t="s">
        <v>984</v>
      </c>
      <c r="D24" s="346">
        <v>40940000</v>
      </c>
      <c r="E24" s="333">
        <f>41678336+317195</f>
        <v>41995531</v>
      </c>
      <c r="F24" s="333">
        <f>30586100+6167205</f>
        <v>36753305</v>
      </c>
      <c r="G24" s="1932">
        <f>F24/E24%</f>
        <v>87.517181292457053</v>
      </c>
      <c r="H24" s="346"/>
      <c r="I24" s="333"/>
      <c r="J24" s="333"/>
      <c r="K24" s="405"/>
    </row>
    <row r="25" spans="1:15" s="1221" customFormat="1" ht="23.25" x14ac:dyDescent="0.35">
      <c r="A25" s="1247">
        <v>18</v>
      </c>
      <c r="B25" s="562"/>
      <c r="C25" s="552" t="s">
        <v>71</v>
      </c>
      <c r="D25" s="343">
        <v>8000000</v>
      </c>
      <c r="E25" s="331">
        <v>8210966</v>
      </c>
      <c r="F25" s="331">
        <v>10260933</v>
      </c>
      <c r="G25" s="1930">
        <f>F25/E25%</f>
        <v>124.96620982232784</v>
      </c>
      <c r="H25" s="343"/>
      <c r="I25" s="331"/>
      <c r="J25" s="331"/>
      <c r="K25" s="403"/>
    </row>
    <row r="26" spans="1:15" s="1221" customFormat="1" ht="23.25" x14ac:dyDescent="0.35">
      <c r="A26" s="1247">
        <v>19</v>
      </c>
      <c r="B26" s="562"/>
      <c r="C26" s="552" t="s">
        <v>484</v>
      </c>
      <c r="D26" s="343">
        <v>80000</v>
      </c>
      <c r="E26" s="331">
        <v>110001</v>
      </c>
      <c r="F26" s="331">
        <v>146800</v>
      </c>
      <c r="G26" s="1930">
        <f>F26/E26%</f>
        <v>133.45333224243416</v>
      </c>
      <c r="H26" s="343"/>
      <c r="I26" s="331"/>
      <c r="J26" s="331"/>
      <c r="K26" s="403"/>
    </row>
    <row r="27" spans="1:15" s="1221" customFormat="1" ht="23.25" x14ac:dyDescent="0.35">
      <c r="A27" s="1247">
        <v>20</v>
      </c>
      <c r="B27" s="562"/>
      <c r="C27" s="552" t="s">
        <v>590</v>
      </c>
      <c r="D27" s="343"/>
      <c r="E27" s="331"/>
      <c r="F27" s="331"/>
      <c r="G27" s="403"/>
      <c r="H27" s="331">
        <v>900000</v>
      </c>
      <c r="I27" s="331">
        <v>900000</v>
      </c>
      <c r="J27" s="331">
        <v>1045977</v>
      </c>
      <c r="K27" s="1930">
        <f>J27/I27%</f>
        <v>116.21966666666667</v>
      </c>
    </row>
    <row r="28" spans="1:15" s="1234" customFormat="1" ht="24" thickBot="1" x14ac:dyDescent="0.4">
      <c r="A28" s="1247">
        <v>21</v>
      </c>
      <c r="B28" s="562"/>
      <c r="C28" s="552" t="s">
        <v>495</v>
      </c>
      <c r="D28" s="343"/>
      <c r="E28" s="331"/>
      <c r="F28" s="331"/>
      <c r="G28" s="403"/>
      <c r="H28" s="331">
        <v>145000000</v>
      </c>
      <c r="I28" s="331">
        <v>176406095</v>
      </c>
      <c r="J28" s="331">
        <v>203656487</v>
      </c>
      <c r="K28" s="1930">
        <f>J28/I28%</f>
        <v>115.44753428162446</v>
      </c>
      <c r="L28" s="1254"/>
      <c r="O28" s="1255"/>
    </row>
    <row r="29" spans="1:15" s="1246" customFormat="1" ht="24" thickBot="1" x14ac:dyDescent="0.4">
      <c r="A29" s="1226">
        <v>22</v>
      </c>
      <c r="B29" s="1227" t="s">
        <v>241</v>
      </c>
      <c r="C29" s="1228" t="s">
        <v>72</v>
      </c>
      <c r="D29" s="876">
        <f>SUM(D24:D28)</f>
        <v>49020000</v>
      </c>
      <c r="E29" s="877">
        <f>SUM(E24:E28)</f>
        <v>50316498</v>
      </c>
      <c r="F29" s="877">
        <f>SUM(F24:F28)</f>
        <v>47161038</v>
      </c>
      <c r="G29" s="1928">
        <f>F29/E29%</f>
        <v>93.728776593315388</v>
      </c>
      <c r="H29" s="876">
        <f>SUM(H24:H28)</f>
        <v>145900000</v>
      </c>
      <c r="I29" s="877">
        <f>SUM(I24:I28)</f>
        <v>177306095</v>
      </c>
      <c r="J29" s="877">
        <f>SUM(J24:J28)</f>
        <v>204702464</v>
      </c>
      <c r="K29" s="1928">
        <f>J29/I29%</f>
        <v>115.45145360062213</v>
      </c>
      <c r="L29" s="1229"/>
      <c r="M29" s="1230"/>
      <c r="N29" s="1230"/>
      <c r="O29" s="1230"/>
    </row>
    <row r="30" spans="1:15" s="1246" customFormat="1" ht="24" thickBot="1" x14ac:dyDescent="0.4">
      <c r="A30" s="1226">
        <v>23</v>
      </c>
      <c r="B30" s="1227" t="s">
        <v>243</v>
      </c>
      <c r="C30" s="1228" t="s">
        <v>67</v>
      </c>
      <c r="D30" s="876">
        <v>13413000</v>
      </c>
      <c r="E30" s="877">
        <v>21663322</v>
      </c>
      <c r="F30" s="877">
        <v>21700391</v>
      </c>
      <c r="G30" s="1928">
        <f>F30/E30%</f>
        <v>100.17111410706077</v>
      </c>
      <c r="H30" s="876">
        <v>2000000</v>
      </c>
      <c r="I30" s="877">
        <v>2000000</v>
      </c>
      <c r="J30" s="877">
        <v>3225351</v>
      </c>
      <c r="K30" s="1928">
        <f>J30/I30%</f>
        <v>161.26755</v>
      </c>
      <c r="L30" s="1229"/>
      <c r="M30" s="1230"/>
      <c r="N30" s="1230"/>
      <c r="O30" s="1230"/>
    </row>
    <row r="31" spans="1:15" s="1221" customFormat="1" ht="24" customHeight="1" x14ac:dyDescent="0.35">
      <c r="A31" s="1247">
        <v>24</v>
      </c>
      <c r="B31" s="1248"/>
      <c r="C31" s="1256" t="s">
        <v>1251</v>
      </c>
      <c r="D31" s="346"/>
      <c r="E31" s="333"/>
      <c r="F31" s="333">
        <v>30600</v>
      </c>
      <c r="G31" s="406"/>
      <c r="H31" s="346"/>
      <c r="I31" s="333"/>
      <c r="J31" s="333"/>
      <c r="K31" s="405"/>
      <c r="L31" s="1254"/>
      <c r="N31" s="1234"/>
      <c r="O31" s="1234"/>
    </row>
    <row r="32" spans="1:15" s="1221" customFormat="1" ht="24" customHeight="1" x14ac:dyDescent="0.35">
      <c r="A32" s="1239">
        <v>25</v>
      </c>
      <c r="B32" s="562"/>
      <c r="C32" s="552" t="s">
        <v>62</v>
      </c>
      <c r="D32" s="395">
        <v>6509000</v>
      </c>
      <c r="E32" s="396">
        <v>6509000</v>
      </c>
      <c r="F32" s="396">
        <v>9258819</v>
      </c>
      <c r="G32" s="1933">
        <f>F32/E32%</f>
        <v>142.24641265939468</v>
      </c>
      <c r="H32" s="395"/>
      <c r="I32" s="396"/>
      <c r="J32" s="396"/>
      <c r="K32" s="406"/>
      <c r="L32" s="1257"/>
    </row>
    <row r="33" spans="1:16" s="1221" customFormat="1" ht="22.5" customHeight="1" thickBot="1" x14ac:dyDescent="0.4">
      <c r="A33" s="1250">
        <v>26</v>
      </c>
      <c r="B33" s="1223"/>
      <c r="C33" s="1258" t="s">
        <v>985</v>
      </c>
      <c r="D33" s="399"/>
      <c r="E33" s="400">
        <v>3280600</v>
      </c>
      <c r="F33" s="400">
        <f>3280600-30600</f>
        <v>3250000</v>
      </c>
      <c r="G33" s="1933">
        <f>F33/E33%</f>
        <v>99.067243796866421</v>
      </c>
      <c r="H33" s="399"/>
      <c r="I33" s="400"/>
      <c r="J33" s="400"/>
      <c r="K33" s="407"/>
      <c r="L33" s="1257"/>
      <c r="N33" s="1234"/>
      <c r="O33" s="1234"/>
    </row>
    <row r="34" spans="1:16" s="1246" customFormat="1" ht="22.9" customHeight="1" thickBot="1" x14ac:dyDescent="0.4">
      <c r="A34" s="1226">
        <v>27</v>
      </c>
      <c r="B34" s="1227" t="s">
        <v>245</v>
      </c>
      <c r="C34" s="1228" t="s">
        <v>244</v>
      </c>
      <c r="D34" s="876">
        <f>SUM(D31:D33)</f>
        <v>6509000</v>
      </c>
      <c r="E34" s="877">
        <f>SUM(E31:E33)</f>
        <v>9789600</v>
      </c>
      <c r="F34" s="877">
        <f>SUM(F31:F33)</f>
        <v>12539419</v>
      </c>
      <c r="G34" s="1928">
        <f>F34/E34%</f>
        <v>128.08918648361526</v>
      </c>
      <c r="H34" s="876"/>
      <c r="I34" s="877"/>
      <c r="J34" s="877"/>
      <c r="K34" s="878"/>
      <c r="L34" s="2048"/>
      <c r="M34" s="2048"/>
      <c r="N34" s="1230"/>
      <c r="O34" s="1230"/>
    </row>
    <row r="35" spans="1:16" s="1234" customFormat="1" ht="23.25" x14ac:dyDescent="0.35">
      <c r="A35" s="1239">
        <v>28</v>
      </c>
      <c r="B35" s="562"/>
      <c r="C35" s="552" t="s">
        <v>927</v>
      </c>
      <c r="D35" s="343"/>
      <c r="E35" s="331"/>
      <c r="F35" s="331"/>
      <c r="G35" s="403"/>
      <c r="H35" s="343">
        <v>18000000</v>
      </c>
      <c r="I35" s="331">
        <v>25520992</v>
      </c>
      <c r="J35" s="331">
        <v>28053926</v>
      </c>
      <c r="K35" s="1930">
        <f>J35/I35%</f>
        <v>109.92490417300392</v>
      </c>
      <c r="L35" s="2049"/>
      <c r="M35" s="2049"/>
    </row>
    <row r="36" spans="1:16" s="1234" customFormat="1" ht="24" thickBot="1" x14ac:dyDescent="0.4">
      <c r="A36" s="1250">
        <v>29</v>
      </c>
      <c r="B36" s="1251"/>
      <c r="C36" s="1240" t="s">
        <v>40</v>
      </c>
      <c r="D36" s="397"/>
      <c r="E36" s="398"/>
      <c r="F36" s="398"/>
      <c r="G36" s="401"/>
      <c r="H36" s="397">
        <v>190000</v>
      </c>
      <c r="I36" s="398">
        <v>190000</v>
      </c>
      <c r="J36" s="398">
        <v>227646</v>
      </c>
      <c r="K36" s="1930">
        <f>J36/I36%</f>
        <v>119.81368421052632</v>
      </c>
      <c r="L36" s="2049"/>
      <c r="M36" s="2049"/>
      <c r="P36" s="1254"/>
    </row>
    <row r="37" spans="1:16" s="1246" customFormat="1" ht="24" thickBot="1" x14ac:dyDescent="0.4">
      <c r="A37" s="1913">
        <v>30</v>
      </c>
      <c r="B37" s="1914" t="s">
        <v>247</v>
      </c>
      <c r="C37" s="1915" t="s">
        <v>246</v>
      </c>
      <c r="D37" s="1916"/>
      <c r="E37" s="1911"/>
      <c r="F37" s="1911"/>
      <c r="G37" s="1917"/>
      <c r="H37" s="886">
        <f>SUM(H35:H36)</f>
        <v>18190000</v>
      </c>
      <c r="I37" s="877">
        <f>SUM(I35:I36)</f>
        <v>25710992</v>
      </c>
      <c r="J37" s="877">
        <f>SUM(J35:J36)</f>
        <v>28281572</v>
      </c>
      <c r="K37" s="1928">
        <f>J37/I37%</f>
        <v>109.99798063023006</v>
      </c>
      <c r="L37" s="2048"/>
      <c r="M37" s="2048"/>
      <c r="N37" s="1230"/>
      <c r="O37" s="1230"/>
      <c r="P37" s="1229"/>
    </row>
    <row r="38" spans="1:16" s="1221" customFormat="1" ht="24" thickBot="1" x14ac:dyDescent="0.4">
      <c r="A38" s="1226">
        <v>31</v>
      </c>
      <c r="B38" s="1227" t="s">
        <v>41</v>
      </c>
      <c r="C38" s="1228" t="s">
        <v>1179</v>
      </c>
      <c r="D38" s="876">
        <v>7114000</v>
      </c>
      <c r="E38" s="877">
        <v>125548723</v>
      </c>
      <c r="F38" s="877">
        <v>127059314</v>
      </c>
      <c r="G38" s="1928">
        <f>F38/E38%</f>
        <v>101.20319105117461</v>
      </c>
      <c r="H38" s="879">
        <v>45672528</v>
      </c>
      <c r="I38" s="880">
        <v>49659309</v>
      </c>
      <c r="J38" s="880">
        <v>65064930</v>
      </c>
      <c r="K38" s="1928">
        <f>J38/I38%</f>
        <v>131.02262457981442</v>
      </c>
      <c r="L38" s="1234"/>
      <c r="M38" s="1234"/>
      <c r="N38" s="1234"/>
      <c r="O38" s="1234"/>
    </row>
    <row r="39" spans="1:16" s="1246" customFormat="1" ht="24" thickBot="1" x14ac:dyDescent="0.4">
      <c r="A39" s="1226">
        <v>32</v>
      </c>
      <c r="B39" s="1227" t="s">
        <v>249</v>
      </c>
      <c r="C39" s="1228" t="s">
        <v>47</v>
      </c>
      <c r="D39" s="876">
        <v>4151000</v>
      </c>
      <c r="E39" s="877">
        <v>8231890</v>
      </c>
      <c r="F39" s="877">
        <v>7882671</v>
      </c>
      <c r="G39" s="1928">
        <f t="shared" ref="G39:G41" si="1">F39/E39%</f>
        <v>95.757729998821659</v>
      </c>
      <c r="H39" s="876">
        <v>16443000</v>
      </c>
      <c r="I39" s="877">
        <v>31363647</v>
      </c>
      <c r="J39" s="877">
        <v>31648550</v>
      </c>
      <c r="K39" s="1928">
        <f>J39/I39%</f>
        <v>100.90838606875025</v>
      </c>
      <c r="L39" s="1230"/>
      <c r="M39" s="1230"/>
      <c r="N39" s="1230"/>
      <c r="O39" s="1230"/>
    </row>
    <row r="40" spans="1:16" s="1246" customFormat="1" ht="23.25" thickBot="1" x14ac:dyDescent="0.35">
      <c r="A40" s="1918">
        <v>33</v>
      </c>
      <c r="B40" s="1919" t="s">
        <v>251</v>
      </c>
      <c r="C40" s="1920" t="s">
        <v>250</v>
      </c>
      <c r="D40" s="1921"/>
      <c r="E40" s="1912">
        <v>39822827</v>
      </c>
      <c r="F40" s="1912">
        <v>94076477</v>
      </c>
      <c r="G40" s="1928">
        <f t="shared" si="1"/>
        <v>236.23756545460722</v>
      </c>
      <c r="H40" s="876"/>
      <c r="I40" s="877"/>
      <c r="J40" s="877">
        <v>2003605</v>
      </c>
      <c r="K40" s="878"/>
    </row>
    <row r="41" spans="1:16" s="1246" customFormat="1" ht="23.25" thickBot="1" x14ac:dyDescent="0.35">
      <c r="A41" s="1226">
        <v>34</v>
      </c>
      <c r="B41" s="1227" t="s">
        <v>986</v>
      </c>
      <c r="C41" s="1228" t="s">
        <v>586</v>
      </c>
      <c r="D41" s="876"/>
      <c r="E41" s="877">
        <v>5017469</v>
      </c>
      <c r="F41" s="877">
        <v>5192574</v>
      </c>
      <c r="G41" s="1928">
        <f t="shared" si="1"/>
        <v>103.48990696305248</v>
      </c>
      <c r="H41" s="876"/>
      <c r="I41" s="877"/>
      <c r="J41" s="877"/>
      <c r="K41" s="878"/>
    </row>
    <row r="42" spans="1:16" s="1246" customFormat="1" ht="24" thickBot="1" x14ac:dyDescent="0.4">
      <c r="A42" s="1261">
        <v>35</v>
      </c>
      <c r="B42" s="1259" t="s">
        <v>571</v>
      </c>
      <c r="C42" s="1260" t="s">
        <v>1</v>
      </c>
      <c r="D42" s="879"/>
      <c r="E42" s="880"/>
      <c r="F42" s="880">
        <v>1501542</v>
      </c>
      <c r="G42" s="878"/>
      <c r="H42" s="879"/>
      <c r="I42" s="880"/>
      <c r="J42" s="880">
        <v>1109255</v>
      </c>
      <c r="K42" s="881"/>
      <c r="L42" s="1230"/>
      <c r="M42" s="1230"/>
      <c r="N42" s="1230"/>
      <c r="O42" s="1230"/>
    </row>
    <row r="43" spans="1:16" s="1246" customFormat="1" ht="24" thickBot="1" x14ac:dyDescent="0.4">
      <c r="A43" s="1244">
        <v>36</v>
      </c>
      <c r="B43" s="1245" t="s">
        <v>253</v>
      </c>
      <c r="C43" s="336" t="s">
        <v>1</v>
      </c>
      <c r="D43" s="345">
        <f>D23+D29+D30+D34+D37+D40+D39+D42+D38</f>
        <v>87807000</v>
      </c>
      <c r="E43" s="332">
        <f>E23+E29+E30+E34+E37+E40+E39+E42+E38+E41</f>
        <v>274314640</v>
      </c>
      <c r="F43" s="332">
        <f>F23+F29+F30+F34+F37+F40+F39+F42+F38+F41</f>
        <v>331317432</v>
      </c>
      <c r="G43" s="1931">
        <f>F43/E43%</f>
        <v>120.78007648443408</v>
      </c>
      <c r="H43" s="345">
        <f>H23+H29+H30+H34+H37+H40+H39+H42+H38</f>
        <v>228205528</v>
      </c>
      <c r="I43" s="332">
        <f>I23+I29+I30+I34+I37+I40+I39+I42+I38</f>
        <v>286040043</v>
      </c>
      <c r="J43" s="332">
        <f>J23+J29+J30+J34+J37+J40+J39+J42+J38</f>
        <v>336035727</v>
      </c>
      <c r="K43" s="1931">
        <f>J43/I43%</f>
        <v>117.47856120969747</v>
      </c>
      <c r="L43" s="1230"/>
      <c r="M43" s="1230"/>
      <c r="N43" s="1230"/>
      <c r="O43" s="1230"/>
    </row>
  </sheetData>
  <mergeCells count="8">
    <mergeCell ref="J4:K4"/>
    <mergeCell ref="A1:K1"/>
    <mergeCell ref="A2:K2"/>
    <mergeCell ref="A3:K3"/>
    <mergeCell ref="L37:M37"/>
    <mergeCell ref="L34:M34"/>
    <mergeCell ref="L35:M35"/>
    <mergeCell ref="L36:M36"/>
  </mergeCells>
  <phoneticPr fontId="60" type="noConversion"/>
  <hyperlinks>
    <hyperlink ref="L1" location="Tartalom!A1" display="Tartalom!A1" xr:uid="{00000000-0004-0000-0F00-000000000000}"/>
  </hyperlinks>
  <pageMargins left="0.25" right="0.25" top="0.75" bottom="0.75" header="0.3" footer="0.3"/>
  <pageSetup paperSize="9" scale="32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19">
    <tabColor rgb="FFFFC000"/>
    <pageSetUpPr fitToPage="1"/>
  </sheetPr>
  <dimension ref="A1:U53"/>
  <sheetViews>
    <sheetView view="pageBreakPreview" zoomScale="40" zoomScaleSheetLayoutView="40" workbookViewId="0">
      <selection activeCell="W30" sqref="W30"/>
    </sheetView>
  </sheetViews>
  <sheetFormatPr defaultColWidth="9.140625" defaultRowHeight="15.75" x14ac:dyDescent="0.25"/>
  <cols>
    <col min="1" max="1" width="10.140625" style="17" customWidth="1"/>
    <col min="2" max="2" width="131.7109375" style="14" customWidth="1"/>
    <col min="3" max="5" width="27.28515625" style="14" customWidth="1"/>
    <col min="6" max="6" width="17.28515625" style="14" customWidth="1"/>
    <col min="7" max="8" width="0" style="14" hidden="1" customWidth="1"/>
    <col min="9" max="9" width="0.28515625" style="14" customWidth="1"/>
    <col min="10" max="16384" width="9.140625" style="14"/>
  </cols>
  <sheetData>
    <row r="1" spans="1:21" ht="25.5" x14ac:dyDescent="0.35">
      <c r="A1" s="1983" t="str">
        <f>Tartalomjegyzék_2019!A1</f>
        <v>Pilisvörösvár Város Önkormányzata Képviselő-testületének 9/2023. (IV. 20.) önkormányzati rendelete</v>
      </c>
      <c r="B1" s="1983"/>
      <c r="C1" s="1983"/>
      <c r="D1" s="1983"/>
      <c r="E1" s="1983"/>
      <c r="F1" s="1983"/>
      <c r="G1" s="417" t="s">
        <v>893</v>
      </c>
    </row>
    <row r="2" spans="1:21" ht="25.5" x14ac:dyDescent="0.35">
      <c r="A2" s="1983" t="str">
        <f>+'12. Működési bev. (B3,B4)'!A2:K2</f>
        <v>Pilisvörösvár Város Önkormányzata 2022. évi zárszámadásáról</v>
      </c>
      <c r="B2" s="1983"/>
      <c r="C2" s="1983"/>
      <c r="D2" s="1983"/>
      <c r="E2" s="1983"/>
      <c r="F2" s="1983"/>
    </row>
    <row r="3" spans="1:21" ht="26.25" x14ac:dyDescent="0.4">
      <c r="A3" s="1505"/>
      <c r="B3" s="1506"/>
      <c r="C3" s="1506"/>
      <c r="D3" s="1506"/>
      <c r="E3" s="1506"/>
      <c r="F3" s="1506"/>
    </row>
    <row r="4" spans="1:21" ht="25.5" x14ac:dyDescent="0.35">
      <c r="A4" s="1983" t="str">
        <f>Tartalom!B19</f>
        <v>Pilisvörösvár Város Önkormányzata átvett pénzeszközei</v>
      </c>
      <c r="B4" s="1983"/>
      <c r="C4" s="1983"/>
      <c r="D4" s="1983"/>
      <c r="E4" s="1983"/>
      <c r="F4" s="1983"/>
    </row>
    <row r="5" spans="1:21" ht="18.75" customHeight="1" x14ac:dyDescent="0.3">
      <c r="A5" s="124"/>
      <c r="B5" s="124"/>
      <c r="E5" s="2047" t="s">
        <v>468</v>
      </c>
      <c r="F5" s="2047"/>
    </row>
    <row r="6" spans="1:21" s="15" customFormat="1" ht="18.75" customHeight="1" x14ac:dyDescent="0.3">
      <c r="A6" s="125"/>
      <c r="B6" s="124"/>
      <c r="E6" s="2001" t="s">
        <v>469</v>
      </c>
      <c r="F6" s="2001"/>
    </row>
    <row r="7" spans="1:21" ht="18.75" customHeight="1" thickBot="1" x14ac:dyDescent="0.35">
      <c r="A7" s="126"/>
      <c r="B7" s="127"/>
      <c r="E7" s="2050"/>
      <c r="F7" s="2050"/>
      <c r="G7" s="12"/>
      <c r="H7" s="12"/>
      <c r="I7" s="12"/>
      <c r="J7" s="12"/>
      <c r="K7" s="12"/>
      <c r="L7" s="12"/>
      <c r="M7" s="12"/>
      <c r="N7" s="13"/>
      <c r="O7" s="13"/>
      <c r="P7" s="13"/>
      <c r="Q7" s="13"/>
      <c r="R7" s="13"/>
      <c r="S7" s="13"/>
      <c r="T7" s="13"/>
      <c r="U7" s="13"/>
    </row>
    <row r="8" spans="1:21" s="262" customFormat="1" ht="113.25" thickBot="1" x14ac:dyDescent="0.4">
      <c r="A8" s="1515" t="s">
        <v>20</v>
      </c>
      <c r="B8" s="1516" t="s">
        <v>213</v>
      </c>
      <c r="C8" s="1517" t="str">
        <f>'12. Működési bev. (B3,B4)'!D7</f>
        <v>Önkormányzat 2022. évi eredeti előirányzat</v>
      </c>
      <c r="D8" s="1517" t="str">
        <f>'12. Működési bev. (B3,B4)'!E7</f>
        <v>Önkormányzat 2022. évi módosított előirányzat 2022.12.31</v>
      </c>
      <c r="E8" s="1517" t="str">
        <f>'12. Működési bev. (B3,B4)'!F7</f>
        <v>Önkormányzat 2022. évi Teljesítés 2022.12.31</v>
      </c>
      <c r="F8" s="1518" t="str">
        <f>'12. Működési bev. (B3,B4)'!G7</f>
        <v>Teljesítés %-ban</v>
      </c>
      <c r="G8" s="1262"/>
      <c r="H8" s="1262"/>
      <c r="I8" s="1262"/>
      <c r="J8" s="1262"/>
      <c r="K8" s="1262"/>
      <c r="L8" s="1262"/>
      <c r="M8" s="1262"/>
      <c r="N8" s="1263"/>
      <c r="O8" s="1263"/>
      <c r="P8" s="1263"/>
      <c r="Q8" s="1263"/>
      <c r="R8" s="1263"/>
      <c r="S8" s="1263"/>
      <c r="T8" s="1263"/>
      <c r="U8" s="1263"/>
    </row>
    <row r="9" spans="1:21" s="262" customFormat="1" ht="23.25" x14ac:dyDescent="0.35">
      <c r="A9" s="1512">
        <v>1</v>
      </c>
      <c r="B9" s="1513" t="s">
        <v>987</v>
      </c>
      <c r="C9" s="1514"/>
      <c r="D9" s="1514"/>
      <c r="E9" s="1514"/>
      <c r="F9" s="405"/>
      <c r="G9" s="1262"/>
      <c r="H9" s="1262"/>
      <c r="I9" s="1262"/>
      <c r="J9" s="1262"/>
      <c r="K9" s="1262"/>
      <c r="L9" s="1262"/>
      <c r="M9" s="1262"/>
      <c r="N9" s="1263"/>
      <c r="O9" s="1263"/>
      <c r="P9" s="1263"/>
      <c r="Q9" s="1263"/>
      <c r="R9" s="1263"/>
      <c r="S9" s="1263"/>
      <c r="T9" s="1263"/>
      <c r="U9" s="1263"/>
    </row>
    <row r="10" spans="1:21" s="262" customFormat="1" ht="23.25" x14ac:dyDescent="0.35">
      <c r="A10" s="1508">
        <v>2</v>
      </c>
      <c r="B10" s="1264" t="s">
        <v>22</v>
      </c>
      <c r="C10" s="161"/>
      <c r="D10" s="161"/>
      <c r="E10" s="161"/>
      <c r="F10" s="1510"/>
      <c r="G10" s="1265"/>
      <c r="H10" s="1265"/>
      <c r="I10" s="1265"/>
      <c r="J10" s="1265"/>
      <c r="K10" s="1265"/>
      <c r="L10" s="1265"/>
      <c r="M10" s="1265"/>
      <c r="N10" s="1265"/>
      <c r="O10" s="1265"/>
      <c r="P10" s="1265"/>
      <c r="Q10" s="1265"/>
      <c r="R10" s="1265"/>
      <c r="S10" s="1265"/>
      <c r="T10" s="1265"/>
      <c r="U10" s="1265"/>
    </row>
    <row r="11" spans="1:21" s="262" customFormat="1" ht="23.25" x14ac:dyDescent="0.35">
      <c r="A11" s="1508">
        <v>3</v>
      </c>
      <c r="B11" s="1264" t="s">
        <v>23</v>
      </c>
      <c r="C11" s="161"/>
      <c r="D11" s="161"/>
      <c r="E11" s="161">
        <v>200000</v>
      </c>
      <c r="F11" s="406"/>
      <c r="G11" s="1265"/>
      <c r="H11" s="1265"/>
      <c r="I11" s="1265"/>
      <c r="J11" s="1265"/>
      <c r="K11" s="1265"/>
      <c r="L11" s="1265"/>
      <c r="M11" s="1265"/>
      <c r="N11" s="1265"/>
      <c r="O11" s="1265"/>
      <c r="P11" s="1265"/>
      <c r="Q11" s="1265"/>
      <c r="R11" s="1265"/>
      <c r="S11" s="1265"/>
      <c r="T11" s="1265"/>
      <c r="U11" s="1265"/>
    </row>
    <row r="12" spans="1:21" s="262" customFormat="1" ht="23.25" x14ac:dyDescent="0.35">
      <c r="A12" s="1508">
        <v>4</v>
      </c>
      <c r="B12" s="1264" t="s">
        <v>24</v>
      </c>
      <c r="C12" s="161"/>
      <c r="D12" s="161"/>
      <c r="E12" s="161"/>
      <c r="F12" s="1510"/>
      <c r="G12" s="1265"/>
      <c r="H12" s="1265"/>
      <c r="I12" s="1265"/>
      <c r="J12" s="1265"/>
      <c r="K12" s="1265"/>
      <c r="L12" s="1265"/>
      <c r="M12" s="1265"/>
      <c r="N12" s="1265"/>
      <c r="O12" s="1265"/>
      <c r="P12" s="1265"/>
      <c r="Q12" s="1265"/>
      <c r="R12" s="1265"/>
      <c r="S12" s="1265"/>
      <c r="T12" s="1265"/>
      <c r="U12" s="1265"/>
    </row>
    <row r="13" spans="1:21" s="262" customFormat="1" ht="23.25" x14ac:dyDescent="0.35">
      <c r="A13" s="1508">
        <v>5</v>
      </c>
      <c r="B13" s="1264" t="s">
        <v>25</v>
      </c>
      <c r="C13" s="161"/>
      <c r="D13" s="161"/>
      <c r="E13" s="161"/>
      <c r="F13" s="1510"/>
      <c r="G13" s="1262"/>
      <c r="H13" s="1262"/>
      <c r="I13" s="1262"/>
      <c r="J13" s="1262"/>
      <c r="K13" s="1262"/>
      <c r="L13" s="1262"/>
      <c r="M13" s="1262"/>
      <c r="N13" s="1263"/>
      <c r="O13" s="1263"/>
      <c r="P13" s="1263"/>
      <c r="Q13" s="1263"/>
      <c r="R13" s="1263"/>
      <c r="S13" s="1263"/>
      <c r="T13" s="1263"/>
      <c r="U13" s="1263"/>
    </row>
    <row r="14" spans="1:21" s="262" customFormat="1" ht="23.25" x14ac:dyDescent="0.35">
      <c r="A14" s="1508">
        <v>6</v>
      </c>
      <c r="B14" s="1264" t="s">
        <v>988</v>
      </c>
      <c r="C14" s="161"/>
      <c r="D14" s="161"/>
      <c r="E14" s="161"/>
      <c r="F14" s="1510"/>
      <c r="G14" s="1262"/>
      <c r="H14" s="1262"/>
      <c r="I14" s="1262"/>
      <c r="J14" s="1262"/>
      <c r="K14" s="1262"/>
      <c r="L14" s="1262"/>
      <c r="M14" s="1262"/>
      <c r="N14" s="1263"/>
      <c r="O14" s="1263"/>
      <c r="P14" s="1263"/>
      <c r="Q14" s="1263"/>
      <c r="R14" s="1263"/>
      <c r="S14" s="1263"/>
      <c r="T14" s="1263"/>
      <c r="U14" s="1263"/>
    </row>
    <row r="15" spans="1:21" s="262" customFormat="1" ht="23.25" x14ac:dyDescent="0.35">
      <c r="A15" s="1508">
        <v>7</v>
      </c>
      <c r="B15" s="1264" t="s">
        <v>26</v>
      </c>
      <c r="C15" s="161"/>
      <c r="D15" s="161"/>
      <c r="E15" s="161"/>
      <c r="F15" s="1510"/>
      <c r="G15" s="1262"/>
      <c r="H15" s="1262"/>
      <c r="I15" s="1262"/>
      <c r="J15" s="1262"/>
      <c r="K15" s="1262"/>
      <c r="L15" s="1262"/>
      <c r="M15" s="1262"/>
      <c r="N15" s="1263"/>
      <c r="O15" s="1263"/>
      <c r="P15" s="1263"/>
      <c r="Q15" s="1263"/>
      <c r="R15" s="1263"/>
      <c r="S15" s="1263"/>
      <c r="T15" s="1263"/>
      <c r="U15" s="1263"/>
    </row>
    <row r="16" spans="1:21" s="262" customFormat="1" ht="23.25" x14ac:dyDescent="0.35">
      <c r="A16" s="1508">
        <v>8</v>
      </c>
      <c r="B16" s="1264" t="s">
        <v>27</v>
      </c>
      <c r="C16" s="161"/>
      <c r="D16" s="161"/>
      <c r="E16" s="161"/>
      <c r="F16" s="1510"/>
      <c r="G16" s="1262"/>
      <c r="H16" s="1262"/>
      <c r="I16" s="1262"/>
      <c r="J16" s="1262"/>
      <c r="K16" s="1262"/>
      <c r="L16" s="1262"/>
      <c r="M16" s="1262"/>
      <c r="N16" s="1263"/>
      <c r="O16" s="1263"/>
      <c r="P16" s="1263"/>
      <c r="Q16" s="1263"/>
      <c r="R16" s="1263"/>
      <c r="S16" s="1263"/>
      <c r="T16" s="1263"/>
      <c r="U16" s="1263"/>
    </row>
    <row r="17" spans="1:21" s="263" customFormat="1" ht="23.25" x14ac:dyDescent="0.3">
      <c r="A17" s="1508">
        <v>9</v>
      </c>
      <c r="B17" s="1264" t="s">
        <v>28</v>
      </c>
      <c r="C17" s="161"/>
      <c r="D17" s="161"/>
      <c r="E17" s="161"/>
      <c r="F17" s="1511"/>
      <c r="G17" s="1266"/>
      <c r="H17" s="1266"/>
      <c r="I17" s="1266"/>
      <c r="J17" s="1266"/>
      <c r="K17" s="1267"/>
      <c r="L17" s="1267"/>
      <c r="M17" s="1267"/>
      <c r="N17" s="1267"/>
      <c r="O17" s="1267"/>
      <c r="P17" s="1267"/>
      <c r="Q17" s="1267"/>
      <c r="R17" s="1267"/>
      <c r="S17" s="1267"/>
      <c r="T17" s="1267"/>
      <c r="U17" s="1267"/>
    </row>
    <row r="18" spans="1:21" s="262" customFormat="1" ht="22.9" customHeight="1" thickBot="1" x14ac:dyDescent="0.4">
      <c r="A18" s="1525">
        <v>10</v>
      </c>
      <c r="B18" s="1526" t="s">
        <v>29</v>
      </c>
      <c r="C18" s="1527"/>
      <c r="D18" s="1527"/>
      <c r="E18" s="1527"/>
      <c r="F18" s="1528"/>
    </row>
    <row r="19" spans="1:21" s="262" customFormat="1" ht="24" thickBot="1" x14ac:dyDescent="0.4">
      <c r="A19" s="1529">
        <v>11</v>
      </c>
      <c r="B19" s="1530" t="s">
        <v>42</v>
      </c>
      <c r="C19" s="1531">
        <f>SUM(C9:C18)</f>
        <v>0</v>
      </c>
      <c r="D19" s="1531">
        <f>SUM(D9:D18)</f>
        <v>0</v>
      </c>
      <c r="E19" s="1531">
        <f>SUM(E9:E18)</f>
        <v>200000</v>
      </c>
      <c r="F19" s="1532"/>
    </row>
    <row r="20" spans="1:21" s="263" customFormat="1" ht="23.25" x14ac:dyDescent="0.35">
      <c r="A20" s="1268"/>
      <c r="B20" s="1269"/>
      <c r="C20" s="262"/>
      <c r="D20" s="262"/>
      <c r="E20" s="262"/>
      <c r="F20" s="262"/>
    </row>
    <row r="21" spans="1:21" s="262" customFormat="1" ht="24" thickBot="1" x14ac:dyDescent="0.4">
      <c r="A21" s="1268"/>
      <c r="B21" s="1269"/>
      <c r="G21" s="1265"/>
      <c r="H21" s="1265"/>
      <c r="I21" s="1265"/>
      <c r="J21" s="1265"/>
      <c r="K21" s="1265"/>
      <c r="L21" s="1265"/>
      <c r="M21" s="1265"/>
      <c r="N21" s="1265"/>
      <c r="O21" s="1265"/>
      <c r="P21" s="1265"/>
      <c r="Q21" s="1265"/>
      <c r="R21" s="1265"/>
      <c r="S21" s="1265"/>
      <c r="T21" s="1265"/>
      <c r="U21" s="1265"/>
    </row>
    <row r="22" spans="1:21" s="262" customFormat="1" ht="113.25" thickBot="1" x14ac:dyDescent="0.4">
      <c r="A22" s="1515" t="s">
        <v>20</v>
      </c>
      <c r="B22" s="1516" t="str">
        <f>B8</f>
        <v>Megnevezés</v>
      </c>
      <c r="C22" s="1517" t="str">
        <f>C8</f>
        <v>Önkormányzat 2022. évi eredeti előirányzat</v>
      </c>
      <c r="D22" s="1517" t="str">
        <f>D8</f>
        <v>Önkormányzat 2022. évi módosított előirányzat 2022.12.31</v>
      </c>
      <c r="E22" s="1517" t="str">
        <f>E8</f>
        <v>Önkormányzat 2022. évi Teljesítés 2022.12.31</v>
      </c>
      <c r="F22" s="1518" t="str">
        <f>F8</f>
        <v>Teljesítés %-ban</v>
      </c>
      <c r="G22" s="1265"/>
      <c r="H22" s="1265"/>
      <c r="I22" s="1265"/>
      <c r="J22" s="1265"/>
      <c r="K22" s="1265"/>
      <c r="L22" s="1265"/>
      <c r="M22" s="1265"/>
      <c r="N22" s="1265"/>
      <c r="O22" s="1265"/>
      <c r="P22" s="1265"/>
      <c r="Q22" s="1265"/>
      <c r="R22" s="1265"/>
      <c r="S22" s="1265"/>
      <c r="T22" s="1265"/>
      <c r="U22" s="1265"/>
    </row>
    <row r="23" spans="1:21" s="262" customFormat="1" ht="23.25" x14ac:dyDescent="0.35">
      <c r="A23" s="1512">
        <v>1</v>
      </c>
      <c r="B23" s="1513" t="s">
        <v>1183</v>
      </c>
      <c r="C23" s="1519"/>
      <c r="D23" s="1519"/>
      <c r="E23" s="1519"/>
      <c r="F23" s="1520"/>
      <c r="G23" s="1265"/>
      <c r="H23" s="1265"/>
      <c r="I23" s="1265"/>
      <c r="J23" s="1265"/>
      <c r="K23" s="1265"/>
      <c r="L23" s="1265"/>
      <c r="M23" s="1265"/>
      <c r="N23" s="1265"/>
      <c r="O23" s="1265"/>
      <c r="P23" s="1265"/>
      <c r="Q23" s="1265"/>
      <c r="R23" s="1265"/>
      <c r="S23" s="1265"/>
      <c r="T23" s="1265"/>
      <c r="U23" s="1265"/>
    </row>
    <row r="24" spans="1:21" s="262" customFormat="1" ht="46.5" x14ac:dyDescent="0.35">
      <c r="A24" s="1508">
        <v>2</v>
      </c>
      <c r="B24" s="1264" t="s">
        <v>1252</v>
      </c>
      <c r="C24" s="162"/>
      <c r="D24" s="162"/>
      <c r="E24" s="162">
        <v>5000000</v>
      </c>
      <c r="F24" s="1509"/>
      <c r="G24" s="1265"/>
      <c r="H24" s="1265"/>
      <c r="I24" s="1265"/>
      <c r="J24" s="1265"/>
      <c r="K24" s="1265"/>
      <c r="L24" s="1265"/>
      <c r="M24" s="1265"/>
      <c r="N24" s="1265"/>
      <c r="O24" s="1265"/>
      <c r="P24" s="1265"/>
      <c r="Q24" s="1265"/>
      <c r="R24" s="1265"/>
      <c r="S24" s="1265"/>
      <c r="T24" s="1265"/>
      <c r="U24" s="1265"/>
    </row>
    <row r="25" spans="1:21" s="262" customFormat="1" ht="23.25" x14ac:dyDescent="0.35">
      <c r="A25" s="1508">
        <v>3</v>
      </c>
      <c r="B25" s="1264" t="s">
        <v>1184</v>
      </c>
      <c r="C25" s="162"/>
      <c r="D25" s="162"/>
      <c r="E25" s="162">
        <v>75921</v>
      </c>
      <c r="F25" s="406"/>
      <c r="G25" s="1265"/>
      <c r="H25" s="1265"/>
      <c r="I25" s="1265"/>
      <c r="J25" s="1265"/>
      <c r="K25" s="1265"/>
      <c r="L25" s="1265"/>
      <c r="M25" s="1265"/>
      <c r="N25" s="1265"/>
      <c r="O25" s="1265"/>
      <c r="P25" s="1265"/>
      <c r="Q25" s="1265"/>
      <c r="R25" s="1265"/>
      <c r="S25" s="1265"/>
      <c r="T25" s="1265"/>
      <c r="U25" s="1265"/>
    </row>
    <row r="26" spans="1:21" s="262" customFormat="1" ht="23.25" x14ac:dyDescent="0.35">
      <c r="A26" s="1508">
        <v>4</v>
      </c>
      <c r="B26" s="1264" t="s">
        <v>30</v>
      </c>
      <c r="C26" s="162"/>
      <c r="D26" s="162"/>
      <c r="E26" s="162"/>
      <c r="F26" s="1509"/>
      <c r="G26" s="1265"/>
      <c r="H26" s="1265"/>
      <c r="I26" s="1265"/>
      <c r="J26" s="1265"/>
      <c r="K26" s="1265"/>
      <c r="L26" s="1265"/>
      <c r="M26" s="1265"/>
      <c r="N26" s="1265"/>
      <c r="O26" s="1265"/>
      <c r="P26" s="1265"/>
      <c r="Q26" s="1265"/>
      <c r="R26" s="1265"/>
      <c r="S26" s="1265"/>
      <c r="T26" s="1265"/>
      <c r="U26" s="1265"/>
    </row>
    <row r="27" spans="1:21" s="262" customFormat="1" ht="23.25" x14ac:dyDescent="0.35">
      <c r="A27" s="1508">
        <v>5</v>
      </c>
      <c r="B27" s="1264" t="s">
        <v>31</v>
      </c>
      <c r="C27" s="162"/>
      <c r="D27" s="162"/>
      <c r="E27" s="162"/>
      <c r="F27" s="1509"/>
      <c r="G27" s="1265"/>
      <c r="H27" s="1265"/>
      <c r="I27" s="1265"/>
      <c r="J27" s="1265"/>
      <c r="K27" s="1265"/>
      <c r="L27" s="1265"/>
      <c r="M27" s="1265"/>
      <c r="N27" s="1265"/>
      <c r="O27" s="1265"/>
      <c r="P27" s="1265"/>
      <c r="Q27" s="1265"/>
      <c r="R27" s="1265"/>
      <c r="S27" s="1265"/>
      <c r="T27" s="1265"/>
      <c r="U27" s="1265"/>
    </row>
    <row r="28" spans="1:21" s="262" customFormat="1" ht="23.25" x14ac:dyDescent="0.35">
      <c r="A28" s="1508">
        <v>6</v>
      </c>
      <c r="B28" s="1264" t="s">
        <v>1185</v>
      </c>
      <c r="C28" s="162">
        <v>7000000</v>
      </c>
      <c r="D28" s="162">
        <v>7877008</v>
      </c>
      <c r="E28" s="162">
        <v>8916000</v>
      </c>
      <c r="F28" s="1934">
        <f>E28/D28%</f>
        <v>113.19018591830806</v>
      </c>
      <c r="G28" s="1265"/>
      <c r="H28" s="1265"/>
      <c r="I28" s="1265"/>
      <c r="J28" s="1265"/>
      <c r="K28" s="1265"/>
      <c r="L28" s="1265"/>
      <c r="M28" s="1265"/>
      <c r="N28" s="1265"/>
      <c r="O28" s="1265"/>
      <c r="P28" s="1265"/>
      <c r="Q28" s="1265"/>
      <c r="R28" s="1265"/>
      <c r="S28" s="1265"/>
      <c r="T28" s="1265"/>
      <c r="U28" s="1265"/>
    </row>
    <row r="29" spans="1:21" s="262" customFormat="1" ht="23.25" x14ac:dyDescent="0.35">
      <c r="A29" s="1508">
        <v>7</v>
      </c>
      <c r="B29" s="1264" t="s">
        <v>1253</v>
      </c>
      <c r="C29" s="162"/>
      <c r="D29" s="162"/>
      <c r="E29" s="162">
        <v>688600</v>
      </c>
      <c r="F29" s="1509"/>
      <c r="G29" s="1266"/>
      <c r="H29" s="1266"/>
      <c r="I29" s="1266"/>
      <c r="J29" s="1266"/>
      <c r="K29" s="1270"/>
      <c r="L29" s="1270"/>
      <c r="M29" s="1270"/>
      <c r="N29" s="1270"/>
      <c r="O29" s="1270"/>
      <c r="P29" s="1270"/>
      <c r="Q29" s="1270"/>
      <c r="R29" s="1270"/>
      <c r="S29" s="1270"/>
      <c r="T29" s="1270"/>
      <c r="U29" s="1270"/>
    </row>
    <row r="30" spans="1:21" s="262" customFormat="1" ht="46.5" x14ac:dyDescent="0.35">
      <c r="A30" s="1508">
        <v>8</v>
      </c>
      <c r="B30" s="1264" t="s">
        <v>1254</v>
      </c>
      <c r="C30" s="162"/>
      <c r="D30" s="162"/>
      <c r="E30" s="162">
        <v>200000</v>
      </c>
      <c r="F30" s="1509"/>
    </row>
    <row r="31" spans="1:21" s="262" customFormat="1" ht="24" thickBot="1" x14ac:dyDescent="0.4">
      <c r="A31" s="1525">
        <v>9</v>
      </c>
      <c r="B31" s="1526" t="s">
        <v>32</v>
      </c>
      <c r="C31" s="1533"/>
      <c r="D31" s="1533"/>
      <c r="E31" s="1533"/>
      <c r="F31" s="1534"/>
    </row>
    <row r="32" spans="1:21" s="262" customFormat="1" ht="24" thickBot="1" x14ac:dyDescent="0.4">
      <c r="A32" s="1529">
        <v>10</v>
      </c>
      <c r="B32" s="1530" t="s">
        <v>43</v>
      </c>
      <c r="C32" s="1535">
        <f>SUM(C23:C31)</f>
        <v>7000000</v>
      </c>
      <c r="D32" s="1535">
        <f>SUM(D23:D31)</f>
        <v>7877008</v>
      </c>
      <c r="E32" s="1535">
        <f>SUM(E23:E31)</f>
        <v>14880521</v>
      </c>
      <c r="F32" s="1536">
        <f>E32/D32</f>
        <v>1.8891082756295283</v>
      </c>
    </row>
    <row r="33" spans="2:2" x14ac:dyDescent="0.25">
      <c r="B33" s="16"/>
    </row>
    <row r="34" spans="2:2" x14ac:dyDescent="0.25">
      <c r="B34" s="16"/>
    </row>
    <row r="35" spans="2:2" x14ac:dyDescent="0.25">
      <c r="B35" s="18"/>
    </row>
    <row r="36" spans="2:2" x14ac:dyDescent="0.25">
      <c r="B36" s="16"/>
    </row>
    <row r="37" spans="2:2" x14ac:dyDescent="0.25">
      <c r="B37" s="16"/>
    </row>
    <row r="38" spans="2:2" x14ac:dyDescent="0.25">
      <c r="B38" s="16"/>
    </row>
    <row r="39" spans="2:2" x14ac:dyDescent="0.25">
      <c r="B39" s="16"/>
    </row>
    <row r="40" spans="2:2" x14ac:dyDescent="0.25">
      <c r="B40" s="16"/>
    </row>
    <row r="41" spans="2:2" x14ac:dyDescent="0.25">
      <c r="B41" s="16"/>
    </row>
    <row r="42" spans="2:2" x14ac:dyDescent="0.25">
      <c r="B42" s="16"/>
    </row>
    <row r="43" spans="2:2" x14ac:dyDescent="0.25">
      <c r="B43" s="16"/>
    </row>
    <row r="44" spans="2:2" x14ac:dyDescent="0.25">
      <c r="B44" s="16"/>
    </row>
    <row r="45" spans="2:2" x14ac:dyDescent="0.25">
      <c r="B45" s="16"/>
    </row>
    <row r="46" spans="2:2" x14ac:dyDescent="0.25">
      <c r="B46" s="16"/>
    </row>
    <row r="47" spans="2:2" x14ac:dyDescent="0.25">
      <c r="B47" s="16"/>
    </row>
    <row r="48" spans="2:2" x14ac:dyDescent="0.25">
      <c r="B48" s="16"/>
    </row>
    <row r="49" spans="2:2" x14ac:dyDescent="0.25">
      <c r="B49" s="16"/>
    </row>
    <row r="50" spans="2:2" x14ac:dyDescent="0.25">
      <c r="B50" s="16"/>
    </row>
    <row r="51" spans="2:2" x14ac:dyDescent="0.25">
      <c r="B51" s="16"/>
    </row>
    <row r="52" spans="2:2" x14ac:dyDescent="0.25">
      <c r="B52" s="16"/>
    </row>
    <row r="53" spans="2:2" x14ac:dyDescent="0.25">
      <c r="B53" s="16"/>
    </row>
  </sheetData>
  <mergeCells count="6">
    <mergeCell ref="E7:F7"/>
    <mergeCell ref="E5:F5"/>
    <mergeCell ref="E6:F6"/>
    <mergeCell ref="A1:F1"/>
    <mergeCell ref="A2:F2"/>
    <mergeCell ref="A4:F4"/>
  </mergeCells>
  <phoneticPr fontId="60" type="noConversion"/>
  <hyperlinks>
    <hyperlink ref="G1" location="Tartalom!A1" display="Tartalom!A1" xr:uid="{00000000-0004-0000-1000-000000000000}"/>
  </hyperlinks>
  <printOptions horizontalCentered="1"/>
  <pageMargins left="1.1811023622047245" right="0.78740157480314965" top="0.4" bottom="0.26" header="0.51181102362204722" footer="0.51181102362204722"/>
  <pageSetup paperSize="9" scale="37" orientation="portrait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20">
    <tabColor rgb="FFFFC000"/>
    <pageSetUpPr fitToPage="1"/>
  </sheetPr>
  <dimension ref="A1:V37"/>
  <sheetViews>
    <sheetView view="pageBreakPreview" zoomScale="40" zoomScaleSheetLayoutView="40" workbookViewId="0">
      <selection sqref="A1:XFD1048576"/>
    </sheetView>
  </sheetViews>
  <sheetFormatPr defaultColWidth="9.140625" defaultRowHeight="15.75" x14ac:dyDescent="0.25"/>
  <cols>
    <col min="1" max="1" width="10.7109375" style="11" customWidth="1"/>
    <col min="2" max="2" width="14.140625" style="4" customWidth="1"/>
    <col min="3" max="3" width="99.140625" style="4" bestFit="1" customWidth="1"/>
    <col min="4" max="6" width="27" style="4" customWidth="1"/>
    <col min="7" max="7" width="17.85546875" style="4" customWidth="1"/>
    <col min="8" max="8" width="0" style="4" hidden="1" customWidth="1"/>
    <col min="9" max="9" width="12.42578125" style="4" hidden="1" customWidth="1"/>
    <col min="10" max="22" width="0" style="4" hidden="1" customWidth="1"/>
    <col min="23" max="16384" width="9.140625" style="4"/>
  </cols>
  <sheetData>
    <row r="1" spans="1:22" ht="25.5" x14ac:dyDescent="0.35">
      <c r="A1" s="1983" t="str">
        <f>Tartalomjegyzék_2019!A1</f>
        <v>Pilisvörösvár Város Önkormányzata Képviselő-testületének 9/2023. (IV. 20.) önkormányzati rendelete</v>
      </c>
      <c r="B1" s="1983"/>
      <c r="C1" s="1983"/>
      <c r="D1" s="1983"/>
      <c r="E1" s="1983"/>
      <c r="F1" s="1983"/>
      <c r="G1" s="1983"/>
      <c r="H1" s="417" t="s">
        <v>893</v>
      </c>
    </row>
    <row r="2" spans="1:22" ht="25.5" x14ac:dyDescent="0.35">
      <c r="A2" s="1983" t="str">
        <f>'13. Átvett pénze.(B6,B7)'!A2:C2</f>
        <v>Pilisvörösvár Város Önkormányzata 2022. évi zárszámadásáról</v>
      </c>
      <c r="B2" s="1983"/>
      <c r="C2" s="1983"/>
      <c r="D2" s="1983"/>
      <c r="E2" s="1983"/>
      <c r="F2" s="1983"/>
      <c r="G2" s="1983"/>
    </row>
    <row r="3" spans="1:22" ht="26.25" x14ac:dyDescent="0.4">
      <c r="A3" s="1507"/>
      <c r="B3" s="687"/>
      <c r="C3" s="687"/>
      <c r="D3" s="687"/>
      <c r="E3" s="687"/>
      <c r="F3" s="687"/>
      <c r="G3" s="687"/>
    </row>
    <row r="4" spans="1:22" ht="25.5" x14ac:dyDescent="0.35">
      <c r="A4" s="1983" t="str">
        <f>Tartalom!B20</f>
        <v>Pilisvörösvár Város Önkormányzata finanszírozási bevételei és kiadásai</v>
      </c>
      <c r="B4" s="1983"/>
      <c r="C4" s="1983"/>
      <c r="D4" s="1983"/>
      <c r="E4" s="1983"/>
      <c r="F4" s="1983"/>
      <c r="G4" s="1983"/>
    </row>
    <row r="5" spans="1:22" ht="18.75" customHeight="1" x14ac:dyDescent="0.3">
      <c r="A5" s="164"/>
      <c r="B5" s="164"/>
      <c r="C5" s="164"/>
      <c r="F5" s="2047" t="s">
        <v>414</v>
      </c>
      <c r="G5" s="2047"/>
    </row>
    <row r="6" spans="1:22" ht="18.75" x14ac:dyDescent="0.3">
      <c r="A6" s="45"/>
      <c r="B6" s="39"/>
      <c r="C6" s="39"/>
      <c r="F6" s="165"/>
      <c r="G6" s="165" t="s">
        <v>469</v>
      </c>
    </row>
    <row r="7" spans="1:22" s="8" customFormat="1" ht="16.5" customHeight="1" thickBot="1" x14ac:dyDescent="0.35">
      <c r="A7" s="11"/>
      <c r="B7" s="4"/>
      <c r="C7" s="4"/>
      <c r="F7" s="2052"/>
      <c r="G7" s="2052"/>
    </row>
    <row r="8" spans="1:22" s="612" customFormat="1" ht="113.25" thickBot="1" x14ac:dyDescent="0.4">
      <c r="A8" s="1515" t="s">
        <v>20</v>
      </c>
      <c r="B8" s="1517" t="s">
        <v>216</v>
      </c>
      <c r="C8" s="1516" t="s">
        <v>290</v>
      </c>
      <c r="D8" s="1517" t="str">
        <f>'13. Átvett pénze.(B6,B7)'!C22</f>
        <v>Önkormányzat 2022. évi eredeti előirányzat</v>
      </c>
      <c r="E8" s="1517" t="str">
        <f>'13. Átvett pénze.(B6,B7)'!D8</f>
        <v>Önkormányzat 2022. évi módosított előirányzat 2022.12.31</v>
      </c>
      <c r="F8" s="1517" t="str">
        <f>'13. Átvett pénze.(B6,B7)'!E8</f>
        <v>Önkormányzat 2022. évi Teljesítés 2022.12.31</v>
      </c>
      <c r="G8" s="1518" t="str">
        <f>'13. Átvett pénze.(B6,B7)'!F8</f>
        <v>Teljesítés %-ban</v>
      </c>
    </row>
    <row r="9" spans="1:22" s="612" customFormat="1" ht="23.25" x14ac:dyDescent="0.35">
      <c r="A9" s="1521">
        <v>1</v>
      </c>
      <c r="B9" s="1522" t="s">
        <v>92</v>
      </c>
      <c r="C9" s="1248" t="s">
        <v>91</v>
      </c>
      <c r="D9" s="1523"/>
      <c r="E9" s="1523"/>
      <c r="F9" s="1523"/>
      <c r="G9" s="1524"/>
    </row>
    <row r="10" spans="1:22" s="612" customFormat="1" ht="46.5" x14ac:dyDescent="0.35">
      <c r="A10" s="1271">
        <v>2</v>
      </c>
      <c r="B10" s="706" t="s">
        <v>274</v>
      </c>
      <c r="C10" s="552" t="s">
        <v>273</v>
      </c>
      <c r="D10" s="1272"/>
      <c r="E10" s="1272"/>
      <c r="F10" s="1272"/>
      <c r="G10" s="1273"/>
    </row>
    <row r="11" spans="1:22" s="612" customFormat="1" ht="23.25" x14ac:dyDescent="0.35">
      <c r="A11" s="1274">
        <v>3</v>
      </c>
      <c r="B11" s="713" t="s">
        <v>276</v>
      </c>
      <c r="C11" s="561" t="s">
        <v>275</v>
      </c>
      <c r="D11" s="1275">
        <f>SUM(D9:D10)</f>
        <v>0</v>
      </c>
      <c r="E11" s="1275">
        <f>SUM(E9:E10)</f>
        <v>0</v>
      </c>
      <c r="F11" s="1275">
        <f>SUM(F9:F10)</f>
        <v>0</v>
      </c>
      <c r="G11" s="1276"/>
    </row>
    <row r="12" spans="1:22" s="612" customFormat="1" ht="23.25" x14ac:dyDescent="0.35">
      <c r="A12" s="1274">
        <v>4</v>
      </c>
      <c r="B12" s="713" t="s">
        <v>399</v>
      </c>
      <c r="C12" s="561" t="s">
        <v>523</v>
      </c>
      <c r="D12" s="1275">
        <v>0</v>
      </c>
      <c r="E12" s="1275">
        <f>D12</f>
        <v>0</v>
      </c>
      <c r="F12" s="1275">
        <f>E12</f>
        <v>0</v>
      </c>
      <c r="G12" s="1276"/>
      <c r="I12" s="2051" t="s">
        <v>532</v>
      </c>
      <c r="J12" s="2051"/>
      <c r="K12" s="2051"/>
      <c r="L12" s="2051"/>
      <c r="M12" s="2051"/>
      <c r="N12" s="2051"/>
      <c r="O12" s="2051"/>
      <c r="Q12" s="2051" t="s">
        <v>533</v>
      </c>
      <c r="R12" s="2051"/>
      <c r="S12" s="2051"/>
      <c r="T12" s="2051"/>
      <c r="U12" s="2051"/>
      <c r="V12" s="2051"/>
    </row>
    <row r="13" spans="1:22" s="624" customFormat="1" ht="23.25" x14ac:dyDescent="0.2">
      <c r="A13" s="1271">
        <v>5</v>
      </c>
      <c r="B13" s="706" t="s">
        <v>278</v>
      </c>
      <c r="C13" s="706" t="s">
        <v>1008</v>
      </c>
      <c r="D13" s="1272"/>
      <c r="E13" s="1272">
        <v>280637503</v>
      </c>
      <c r="F13" s="1272">
        <v>280637503</v>
      </c>
      <c r="G13" s="1935">
        <f>F13/E13%</f>
        <v>100.00000000000001</v>
      </c>
      <c r="I13" s="670">
        <f>(283110564-68593000)/1000</f>
        <v>214517.56400000001</v>
      </c>
      <c r="J13" s="670" t="s">
        <v>529</v>
      </c>
      <c r="P13" s="670">
        <v>2884</v>
      </c>
      <c r="Q13" s="670" t="s">
        <v>529</v>
      </c>
    </row>
    <row r="14" spans="1:22" s="624" customFormat="1" ht="23.25" x14ac:dyDescent="0.2">
      <c r="A14" s="1271">
        <v>6</v>
      </c>
      <c r="B14" s="706" t="s">
        <v>278</v>
      </c>
      <c r="C14" s="706" t="s">
        <v>1006</v>
      </c>
      <c r="D14" s="1272">
        <v>103886460</v>
      </c>
      <c r="E14" s="1272">
        <v>1499403917</v>
      </c>
      <c r="F14" s="1272">
        <v>1499403917</v>
      </c>
      <c r="G14" s="1935">
        <f>F14/E14%</f>
        <v>100</v>
      </c>
      <c r="I14" s="670">
        <f>381+1860+3232+1000+200+98+103+149+946+21436+11404+1300+1842+2612+7578+1524+1750+12000+12000+4826+6840+45+1300+3336+12619+13354+236+60+21+149+566+86+118+43+92+2376</f>
        <v>127482</v>
      </c>
      <c r="J14" s="624" t="s">
        <v>528</v>
      </c>
      <c r="P14" s="670"/>
    </row>
    <row r="15" spans="1:22" s="612" customFormat="1" ht="23.25" x14ac:dyDescent="0.35">
      <c r="A15" s="1274">
        <v>7</v>
      </c>
      <c r="B15" s="713" t="s">
        <v>281</v>
      </c>
      <c r="C15" s="713" t="s">
        <v>280</v>
      </c>
      <c r="D15" s="1278">
        <f>SUM(D13:D14)</f>
        <v>103886460</v>
      </c>
      <c r="E15" s="1278">
        <f>SUM(E13:E14)</f>
        <v>1780041420</v>
      </c>
      <c r="F15" s="1278">
        <f>SUM(F13:F14)</f>
        <v>1780041420</v>
      </c>
      <c r="G15" s="1936">
        <f>F15/E15%</f>
        <v>100</v>
      </c>
      <c r="I15" s="755">
        <v>80000</v>
      </c>
      <c r="J15" s="612" t="s">
        <v>527</v>
      </c>
    </row>
    <row r="16" spans="1:22" s="612" customFormat="1" ht="23.25" x14ac:dyDescent="0.35">
      <c r="A16" s="1271">
        <v>8</v>
      </c>
      <c r="B16" s="706" t="s">
        <v>432</v>
      </c>
      <c r="C16" s="562" t="s">
        <v>568</v>
      </c>
      <c r="D16" s="1272"/>
      <c r="E16" s="1272"/>
      <c r="F16" s="1272">
        <v>46545354</v>
      </c>
      <c r="G16" s="1277"/>
      <c r="I16" s="755">
        <f>SUM(I14:I15)</f>
        <v>207482</v>
      </c>
      <c r="J16" s="612" t="s">
        <v>530</v>
      </c>
    </row>
    <row r="17" spans="1:15" s="612" customFormat="1" ht="24" thickBot="1" x14ac:dyDescent="0.4">
      <c r="A17" s="1280">
        <v>9</v>
      </c>
      <c r="B17" s="1281" t="s">
        <v>285</v>
      </c>
      <c r="C17" s="1251" t="s">
        <v>284</v>
      </c>
      <c r="D17" s="1545"/>
      <c r="E17" s="1545"/>
      <c r="F17" s="1545"/>
      <c r="G17" s="1546"/>
      <c r="I17" s="1142">
        <f>I13+P13-I16</f>
        <v>9919.564000000013</v>
      </c>
      <c r="J17" s="710" t="s">
        <v>531</v>
      </c>
      <c r="K17" s="710"/>
      <c r="L17" s="710"/>
      <c r="M17" s="710"/>
      <c r="N17" s="710"/>
      <c r="O17" s="710"/>
    </row>
    <row r="18" spans="1:15" s="612" customFormat="1" ht="24" thickBot="1" x14ac:dyDescent="0.4">
      <c r="A18" s="1282">
        <v>10</v>
      </c>
      <c r="B18" s="1283" t="s">
        <v>287</v>
      </c>
      <c r="C18" s="1283" t="s">
        <v>286</v>
      </c>
      <c r="D18" s="1284">
        <f>SUM(D15:D17)+D11+D12</f>
        <v>103886460</v>
      </c>
      <c r="E18" s="1284">
        <f>SUM(E15:E17)+E11+E12</f>
        <v>1780041420</v>
      </c>
      <c r="F18" s="1284">
        <f>SUM(F15:F17)+F11+F12</f>
        <v>1826586774</v>
      </c>
      <c r="G18" s="1937">
        <f>F18/E18%</f>
        <v>102.61484668148903</v>
      </c>
    </row>
    <row r="19" spans="1:15" s="612" customFormat="1" ht="24" thickBot="1" x14ac:dyDescent="0.4">
      <c r="A19" s="1285">
        <v>11</v>
      </c>
      <c r="B19" s="1286" t="s">
        <v>289</v>
      </c>
      <c r="C19" s="1260" t="s">
        <v>288</v>
      </c>
      <c r="D19" s="1287"/>
      <c r="E19" s="1287"/>
      <c r="F19" s="1287"/>
      <c r="G19" s="1288"/>
    </row>
    <row r="20" spans="1:15" s="612" customFormat="1" ht="24" thickBot="1" x14ac:dyDescent="0.4">
      <c r="A20" s="1289">
        <v>12</v>
      </c>
      <c r="B20" s="1290" t="s">
        <v>291</v>
      </c>
      <c r="C20" s="1245" t="s">
        <v>290</v>
      </c>
      <c r="D20" s="1291">
        <f>SUM(D18:D19)</f>
        <v>103886460</v>
      </c>
      <c r="E20" s="1542">
        <f>SUM(E18:E19)</f>
        <v>1780041420</v>
      </c>
      <c r="F20" s="1291">
        <f>SUM(F18:F19)</f>
        <v>1826586774</v>
      </c>
      <c r="G20" s="1938">
        <f>F20/E20%</f>
        <v>102.61484668148903</v>
      </c>
      <c r="J20" s="670">
        <f>381+1860+3232+1000+200+98+103+149+946+21436+11404+1300+1842+2612+7578+1524+1500+1000+1080+1750+14736+14505+5000+6840+45+1300+3336+12619+13354+236+60+21+149+566+86+118+43+92+2376</f>
        <v>136477</v>
      </c>
      <c r="N20" s="612">
        <v>80000</v>
      </c>
    </row>
    <row r="21" spans="1:15" s="612" customFormat="1" ht="23.25" x14ac:dyDescent="0.35">
      <c r="A21" s="1292"/>
    </row>
    <row r="22" spans="1:15" s="612" customFormat="1" ht="23.25" x14ac:dyDescent="0.35">
      <c r="A22" s="1292"/>
    </row>
    <row r="23" spans="1:15" s="612" customFormat="1" ht="23.25" x14ac:dyDescent="0.35">
      <c r="A23" s="1292"/>
    </row>
    <row r="24" spans="1:15" s="612" customFormat="1" ht="24" thickBot="1" x14ac:dyDescent="0.4">
      <c r="A24" s="1292"/>
      <c r="E24" s="614"/>
      <c r="F24" s="614"/>
      <c r="G24" s="71" t="s">
        <v>469</v>
      </c>
    </row>
    <row r="25" spans="1:15" s="612" customFormat="1" ht="113.25" thickBot="1" x14ac:dyDescent="0.4">
      <c r="A25" s="1515" t="s">
        <v>20</v>
      </c>
      <c r="B25" s="1517" t="s">
        <v>216</v>
      </c>
      <c r="C25" s="1516" t="s">
        <v>21</v>
      </c>
      <c r="D25" s="1517" t="str">
        <f>D8</f>
        <v>Önkormányzat 2022. évi eredeti előirányzat</v>
      </c>
      <c r="E25" s="1517" t="str">
        <f>E8</f>
        <v>Önkormányzat 2022. évi módosított előirányzat 2022.12.31</v>
      </c>
      <c r="F25" s="1517" t="str">
        <f>F8</f>
        <v>Önkormányzat 2022. évi Teljesítés 2022.12.31</v>
      </c>
      <c r="G25" s="1518" t="s">
        <v>592</v>
      </c>
    </row>
    <row r="26" spans="1:15" s="1958" customFormat="1" ht="23.25" x14ac:dyDescent="0.35">
      <c r="A26" s="1953">
        <v>1</v>
      </c>
      <c r="B26" s="1954" t="s">
        <v>199</v>
      </c>
      <c r="C26" s="1955" t="s">
        <v>198</v>
      </c>
      <c r="D26" s="1956">
        <v>1320000</v>
      </c>
      <c r="E26" s="1956">
        <v>1320000</v>
      </c>
      <c r="F26" s="1956">
        <v>1319952</v>
      </c>
      <c r="G26" s="1957">
        <f>F26/E26%</f>
        <v>99.99636363636364</v>
      </c>
    </row>
    <row r="27" spans="1:15" s="1958" customFormat="1" ht="46.5" x14ac:dyDescent="0.35">
      <c r="A27" s="1959">
        <v>2</v>
      </c>
      <c r="B27" s="1960" t="s">
        <v>197</v>
      </c>
      <c r="C27" s="1961" t="s">
        <v>196</v>
      </c>
      <c r="D27" s="1962"/>
      <c r="E27" s="1962"/>
      <c r="F27" s="1962"/>
      <c r="G27" s="1963"/>
    </row>
    <row r="28" spans="1:15" s="1958" customFormat="1" ht="23.25" x14ac:dyDescent="0.35">
      <c r="A28" s="1959">
        <v>3</v>
      </c>
      <c r="B28" s="1960" t="s">
        <v>195</v>
      </c>
      <c r="C28" s="1961" t="s">
        <v>194</v>
      </c>
      <c r="D28" s="1962"/>
      <c r="E28" s="1962"/>
      <c r="F28" s="1962"/>
      <c r="G28" s="1963"/>
    </row>
    <row r="29" spans="1:15" s="612" customFormat="1" ht="23.25" x14ac:dyDescent="0.35">
      <c r="A29" s="1295">
        <v>4</v>
      </c>
      <c r="B29" s="706" t="s">
        <v>168</v>
      </c>
      <c r="C29" s="552" t="s">
        <v>169</v>
      </c>
      <c r="D29" s="1293">
        <f>SUM(D26:D28)</f>
        <v>1320000</v>
      </c>
      <c r="E29" s="1293">
        <f>SUM(E26:E28)</f>
        <v>1320000</v>
      </c>
      <c r="F29" s="1293">
        <f>SUM(F26:F28)</f>
        <v>1319952</v>
      </c>
      <c r="G29" s="1939">
        <f>F29/E29%</f>
        <v>99.99636363636364</v>
      </c>
    </row>
    <row r="30" spans="1:15" s="612" customFormat="1" ht="23.25" x14ac:dyDescent="0.35">
      <c r="A30" s="1295">
        <v>5</v>
      </c>
      <c r="B30" s="706" t="s">
        <v>170</v>
      </c>
      <c r="C30" s="562" t="s">
        <v>171</v>
      </c>
      <c r="D30" s="1293"/>
      <c r="E30" s="1293"/>
      <c r="F30" s="1293"/>
      <c r="G30" s="1294"/>
    </row>
    <row r="31" spans="1:15" s="612" customFormat="1" ht="23.25" x14ac:dyDescent="0.35">
      <c r="A31" s="1295">
        <v>6</v>
      </c>
      <c r="B31" s="706" t="s">
        <v>431</v>
      </c>
      <c r="C31" s="562" t="s">
        <v>430</v>
      </c>
      <c r="D31" s="1293"/>
      <c r="E31" s="1293">
        <v>41020483</v>
      </c>
      <c r="F31" s="1293">
        <v>41020483</v>
      </c>
      <c r="G31" s="1939">
        <f>F31/E31%</f>
        <v>100</v>
      </c>
    </row>
    <row r="32" spans="1:15" s="612" customFormat="1" ht="23.25" x14ac:dyDescent="0.35">
      <c r="A32" s="1295">
        <v>7</v>
      </c>
      <c r="B32" s="706" t="s">
        <v>182</v>
      </c>
      <c r="C32" s="562" t="s">
        <v>183</v>
      </c>
      <c r="D32" s="1293">
        <f>'2.2.Kiadások_részletes '!O33</f>
        <v>1267545551</v>
      </c>
      <c r="E32" s="1293">
        <f>'2.2.Kiadások_részletes '!P33</f>
        <v>1303411840</v>
      </c>
      <c r="F32" s="1293">
        <v>1167471491</v>
      </c>
      <c r="G32" s="1939">
        <f t="shared" ref="G32:G34" si="0">F32/E32%</f>
        <v>89.570422423046267</v>
      </c>
    </row>
    <row r="33" spans="1:7" s="612" customFormat="1" ht="23.25" x14ac:dyDescent="0.35">
      <c r="A33" s="1295">
        <v>8</v>
      </c>
      <c r="B33" s="706" t="s">
        <v>1186</v>
      </c>
      <c r="C33" s="562" t="s">
        <v>1187</v>
      </c>
      <c r="D33" s="1293">
        <v>2816116</v>
      </c>
      <c r="E33" s="1293">
        <v>2816116</v>
      </c>
      <c r="F33" s="1293">
        <v>2182249</v>
      </c>
      <c r="G33" s="1939">
        <f t="shared" si="0"/>
        <v>77.491445664880288</v>
      </c>
    </row>
    <row r="34" spans="1:7" s="612" customFormat="1" ht="23.25" x14ac:dyDescent="0.35">
      <c r="A34" s="1297">
        <v>9</v>
      </c>
      <c r="B34" s="713" t="s">
        <v>172</v>
      </c>
      <c r="C34" s="567" t="s">
        <v>173</v>
      </c>
      <c r="D34" s="715">
        <f>SUM(D29:D32)</f>
        <v>1268865551</v>
      </c>
      <c r="E34" s="715">
        <f>SUM(E29:E32)</f>
        <v>1345752323</v>
      </c>
      <c r="F34" s="715">
        <f>SUM(F29:F33)</f>
        <v>1211994175</v>
      </c>
      <c r="G34" s="1936">
        <f t="shared" si="0"/>
        <v>90.060715800822734</v>
      </c>
    </row>
    <row r="35" spans="1:7" s="710" customFormat="1" ht="22.5" x14ac:dyDescent="0.3">
      <c r="A35" s="1297">
        <v>10</v>
      </c>
      <c r="B35" s="713" t="s">
        <v>174</v>
      </c>
      <c r="C35" s="567" t="s">
        <v>175</v>
      </c>
      <c r="D35" s="715">
        <v>0</v>
      </c>
      <c r="E35" s="1278">
        <f>D35</f>
        <v>0</v>
      </c>
      <c r="F35" s="1278">
        <f>E35</f>
        <v>0</v>
      </c>
      <c r="G35" s="1279"/>
    </row>
    <row r="36" spans="1:7" s="710" customFormat="1" ht="23.25" thickBot="1" x14ac:dyDescent="0.35">
      <c r="A36" s="1543">
        <v>11</v>
      </c>
      <c r="B36" s="1298" t="s">
        <v>176</v>
      </c>
      <c r="C36" s="1544" t="s">
        <v>177</v>
      </c>
      <c r="D36" s="1903">
        <v>0</v>
      </c>
      <c r="E36" s="1904">
        <f>D36</f>
        <v>0</v>
      </c>
      <c r="F36" s="1904">
        <f>E36</f>
        <v>0</v>
      </c>
      <c r="G36" s="1905"/>
    </row>
    <row r="37" spans="1:7" s="612" customFormat="1" ht="24" thickBot="1" x14ac:dyDescent="0.4">
      <c r="A37" s="1289">
        <v>12</v>
      </c>
      <c r="B37" s="1290" t="s">
        <v>178</v>
      </c>
      <c r="C37" s="1245" t="s">
        <v>21</v>
      </c>
      <c r="D37" s="1291">
        <f>SUM(D34:D36)</f>
        <v>1268865551</v>
      </c>
      <c r="E37" s="1542">
        <f>SUM(E34:E36)</f>
        <v>1345752323</v>
      </c>
      <c r="F37" s="1291">
        <f>SUM(F34:F36)</f>
        <v>1211994175</v>
      </c>
      <c r="G37" s="1938">
        <f>F37/E37%</f>
        <v>90.060715800822734</v>
      </c>
    </row>
  </sheetData>
  <mergeCells count="7">
    <mergeCell ref="I12:O12"/>
    <mergeCell ref="Q12:V12"/>
    <mergeCell ref="F5:G5"/>
    <mergeCell ref="F7:G7"/>
    <mergeCell ref="A1:G1"/>
    <mergeCell ref="A2:G2"/>
    <mergeCell ref="A4:G4"/>
  </mergeCells>
  <phoneticPr fontId="60" type="noConversion"/>
  <hyperlinks>
    <hyperlink ref="H1" location="Tartalom!A1" display="Tartalom!A1" xr:uid="{00000000-0004-0000-1100-000000000000}"/>
  </hyperlinks>
  <pageMargins left="0.7" right="0.7" top="0.75" bottom="0.75" header="0.3" footer="0.3"/>
  <pageSetup paperSize="9" scale="4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P36"/>
  <sheetViews>
    <sheetView view="pageBreakPreview" topLeftCell="A7" zoomScale="55" zoomScaleNormal="100" zoomScaleSheetLayoutView="55" workbookViewId="0">
      <selection activeCell="A7" sqref="A1:XFD1048576"/>
    </sheetView>
  </sheetViews>
  <sheetFormatPr defaultColWidth="9.140625" defaultRowHeight="15.75" x14ac:dyDescent="0.25"/>
  <cols>
    <col min="1" max="1" width="26.5703125" style="11" customWidth="1"/>
    <col min="2" max="2" width="12.42578125" style="4" customWidth="1"/>
    <col min="3" max="3" width="132.28515625" style="4" customWidth="1"/>
    <col min="4" max="6" width="26.42578125" style="11" customWidth="1"/>
    <col min="7" max="7" width="16.140625" style="11" customWidth="1"/>
    <col min="8" max="10" width="26.42578125" style="4" customWidth="1"/>
    <col min="11" max="11" width="16.7109375" style="4" customWidth="1"/>
    <col min="12" max="12" width="15" style="4" hidden="1" customWidth="1"/>
    <col min="13" max="13" width="27.28515625" style="4" hidden="1" customWidth="1"/>
    <col min="14" max="14" width="18.85546875" style="4" hidden="1" customWidth="1"/>
    <col min="15" max="15" width="27.85546875" style="4" hidden="1" customWidth="1"/>
    <col min="16" max="16" width="9.5703125" style="4" hidden="1" customWidth="1"/>
    <col min="17" max="32" width="0" style="4" hidden="1" customWidth="1"/>
    <col min="33" max="16384" width="9.140625" style="4"/>
  </cols>
  <sheetData>
    <row r="1" spans="1:14" ht="25.5" x14ac:dyDescent="0.35">
      <c r="A1" s="1992" t="str">
        <f>Tartalomjegyzék_2019!A1</f>
        <v>Pilisvörösvár Város Önkormányzata Képviselő-testületének 9/2023. (IV. 20.) önkormányzati rendelete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417" t="s">
        <v>893</v>
      </c>
    </row>
    <row r="2" spans="1:14" ht="25.5" x14ac:dyDescent="0.35">
      <c r="A2" s="1992" t="str">
        <f>'14. finanszírozás be_ki (B8,K9)'!A2:C2</f>
        <v>Pilisvörösvár Város Önkormányzata 2022. évi zárszámadásáról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  <c r="L2"/>
    </row>
    <row r="3" spans="1:14" ht="26.25" x14ac:dyDescent="0.4">
      <c r="A3" s="1992"/>
      <c r="B3" s="2053"/>
      <c r="C3" s="2053"/>
      <c r="D3" s="1537"/>
      <c r="E3" s="1537"/>
      <c r="F3" s="1537"/>
      <c r="G3" s="1537"/>
      <c r="H3" s="687"/>
      <c r="I3" s="687"/>
      <c r="J3" s="687"/>
      <c r="K3" s="687"/>
    </row>
    <row r="4" spans="1:14" ht="25.5" x14ac:dyDescent="0.35">
      <c r="A4" s="1992" t="str">
        <f>Tartalom!B21</f>
        <v>Pilisvörösvár Város Önkormányzata és a Pilisvörösvári Polgármesteri Hivatal dologi kiadás előirányzata</v>
      </c>
      <c r="B4" s="1992"/>
      <c r="C4" s="1992"/>
      <c r="D4" s="1992"/>
      <c r="E4" s="1992"/>
      <c r="F4" s="1992"/>
      <c r="G4" s="1992"/>
      <c r="H4" s="1992"/>
      <c r="I4" s="1992"/>
      <c r="J4" s="1992"/>
      <c r="K4" s="1992"/>
      <c r="L4"/>
    </row>
    <row r="5" spans="1:14" ht="20.25" x14ac:dyDescent="0.3">
      <c r="A5" s="150"/>
      <c r="B5" s="150"/>
      <c r="C5" s="150"/>
      <c r="D5" s="150"/>
      <c r="E5" s="150"/>
      <c r="F5" s="150"/>
      <c r="G5" s="150"/>
      <c r="J5" s="2054" t="s">
        <v>591</v>
      </c>
      <c r="K5" s="2054"/>
      <c r="L5" s="166"/>
    </row>
    <row r="6" spans="1:14" ht="20.25" x14ac:dyDescent="0.3">
      <c r="A6" s="139"/>
      <c r="B6" s="140"/>
      <c r="C6" s="140"/>
      <c r="D6" s="140"/>
      <c r="E6" s="140"/>
      <c r="F6" s="140"/>
      <c r="G6" s="140"/>
      <c r="J6" s="310"/>
      <c r="K6" s="310" t="s">
        <v>469</v>
      </c>
      <c r="L6" s="70"/>
      <c r="N6" s="142" t="s">
        <v>437</v>
      </c>
    </row>
    <row r="7" spans="1:14" ht="21" thickBot="1" x14ac:dyDescent="0.35">
      <c r="J7" s="220"/>
      <c r="K7" s="220"/>
      <c r="L7" s="70"/>
      <c r="N7" s="4" t="s">
        <v>442</v>
      </c>
    </row>
    <row r="8" spans="1:14" s="612" customFormat="1" ht="113.25" thickBot="1" x14ac:dyDescent="0.4">
      <c r="A8" s="1886" t="s">
        <v>130</v>
      </c>
      <c r="B8" s="1887" t="s">
        <v>20</v>
      </c>
      <c r="C8" s="1888" t="s">
        <v>119</v>
      </c>
      <c r="D8" s="1567" t="str">
        <f>'14. finanszírozás be_ki (B8,K9)'!D25</f>
        <v>Önkormányzat 2022. évi eredeti előirányzat</v>
      </c>
      <c r="E8" s="1567" t="str">
        <f>'14. finanszírozás be_ki (B8,K9)'!E25</f>
        <v>Önkormányzat 2022. évi módosított előirányzat 2022.12.31</v>
      </c>
      <c r="F8" s="1567" t="str">
        <f>'14. finanszírozás be_ki (B8,K9)'!F25</f>
        <v>Önkormányzat 2022. évi Teljesítés 2022.12.31</v>
      </c>
      <c r="G8" s="1309" t="str">
        <f>'2.2.Kiadások_részletes '!F8</f>
        <v>Teljesítés %-ban</v>
      </c>
      <c r="H8" s="1567" t="str">
        <f>'2.2.Kiadások_részletes '!G8</f>
        <v>Polgármesteri Hivatal 2022. évi eredeti előirányzat</v>
      </c>
      <c r="I8" s="1567" t="str">
        <f>'2.2.Kiadások_részletes '!H8</f>
        <v>Polgármesteri Hivatal 2022. évi módosított előirányzat 2022.12.31</v>
      </c>
      <c r="J8" s="1567" t="str">
        <f>'2.2.Kiadások_részletes '!I8</f>
        <v>Polgármesteri Hivatal  2022. évi Teljesítés 2022.12.31</v>
      </c>
      <c r="K8" s="1309" t="str">
        <f>'2.2.Kiadások_részletes '!J8</f>
        <v>Teljesítés %-ban</v>
      </c>
      <c r="L8" s="1301"/>
      <c r="N8" s="624" t="s">
        <v>438</v>
      </c>
    </row>
    <row r="9" spans="1:14" s="612" customFormat="1" ht="23.25" x14ac:dyDescent="0.35">
      <c r="A9" s="1247" t="s">
        <v>131</v>
      </c>
      <c r="B9" s="1885">
        <v>1</v>
      </c>
      <c r="C9" s="1889" t="s">
        <v>132</v>
      </c>
      <c r="D9" s="1426">
        <v>61216899</v>
      </c>
      <c r="E9" s="1427">
        <v>54733876</v>
      </c>
      <c r="F9" s="1427">
        <v>50084902</v>
      </c>
      <c r="G9" s="1940">
        <f>F9/E9%</f>
        <v>91.506221850614054</v>
      </c>
      <c r="H9" s="1426">
        <v>51571203</v>
      </c>
      <c r="I9" s="1427">
        <v>51695743</v>
      </c>
      <c r="J9" s="1427">
        <v>41041047</v>
      </c>
      <c r="K9" s="1942">
        <f>J9/I9%</f>
        <v>79.389606606485955</v>
      </c>
      <c r="L9" s="623"/>
      <c r="N9" s="612" t="s">
        <v>439</v>
      </c>
    </row>
    <row r="10" spans="1:14" s="612" customFormat="1" ht="23.25" x14ac:dyDescent="0.35">
      <c r="A10" s="1304" t="s">
        <v>1246</v>
      </c>
      <c r="B10" s="1302">
        <v>2</v>
      </c>
      <c r="C10" s="775" t="s">
        <v>1189</v>
      </c>
      <c r="D10" s="681"/>
      <c r="E10" s="163"/>
      <c r="F10" s="163"/>
      <c r="G10" s="1893"/>
      <c r="H10" s="681"/>
      <c r="I10" s="163">
        <v>661682</v>
      </c>
      <c r="J10" s="163">
        <v>661682</v>
      </c>
      <c r="K10" s="1923">
        <f>J10/I10%</f>
        <v>100</v>
      </c>
      <c r="L10" s="623"/>
    </row>
    <row r="11" spans="1:14" s="612" customFormat="1" ht="23.25" x14ac:dyDescent="0.35">
      <c r="A11" s="1239" t="s">
        <v>133</v>
      </c>
      <c r="B11" s="1302">
        <v>3</v>
      </c>
      <c r="C11" s="775" t="s">
        <v>964</v>
      </c>
      <c r="D11" s="681">
        <v>11232005</v>
      </c>
      <c r="E11" s="163">
        <v>13517531</v>
      </c>
      <c r="F11" s="163">
        <v>13326249</v>
      </c>
      <c r="G11" s="1922">
        <f>F11/E11%</f>
        <v>98.584933890663905</v>
      </c>
      <c r="H11" s="681"/>
      <c r="I11" s="163"/>
      <c r="J11" s="163"/>
      <c r="K11" s="790"/>
      <c r="L11" s="623"/>
      <c r="N11" s="612" t="s">
        <v>440</v>
      </c>
    </row>
    <row r="12" spans="1:14" s="612" customFormat="1" ht="20.45" customHeight="1" x14ac:dyDescent="0.35">
      <c r="A12" s="1239" t="s">
        <v>134</v>
      </c>
      <c r="B12" s="1302">
        <v>4</v>
      </c>
      <c r="C12" s="775" t="s">
        <v>965</v>
      </c>
      <c r="D12" s="681">
        <v>48091800</v>
      </c>
      <c r="E12" s="163">
        <v>208514904</v>
      </c>
      <c r="F12" s="163">
        <v>196342672</v>
      </c>
      <c r="G12" s="1922">
        <f t="shared" ref="G12:G31" si="0">F12/E12%</f>
        <v>94.162416323007776</v>
      </c>
      <c r="H12" s="681"/>
      <c r="I12" s="163"/>
      <c r="J12" s="163"/>
      <c r="K12" s="790"/>
      <c r="L12" s="623">
        <v>6800011</v>
      </c>
      <c r="M12" s="755" t="e">
        <f>SUM(#REF!)</f>
        <v>#REF!</v>
      </c>
      <c r="N12" s="612" t="s">
        <v>441</v>
      </c>
    </row>
    <row r="13" spans="1:14" s="612" customFormat="1" ht="23.25" x14ac:dyDescent="0.35">
      <c r="A13" s="1305" t="s">
        <v>1192</v>
      </c>
      <c r="B13" s="1302">
        <v>5</v>
      </c>
      <c r="C13" s="775" t="s">
        <v>1194</v>
      </c>
      <c r="D13" s="681"/>
      <c r="E13" s="163"/>
      <c r="F13" s="163"/>
      <c r="G13" s="1922"/>
      <c r="H13" s="681"/>
      <c r="I13" s="163">
        <v>1109316</v>
      </c>
      <c r="J13" s="163">
        <v>1109316</v>
      </c>
      <c r="K13" s="1923">
        <f>J13/I13%</f>
        <v>100</v>
      </c>
      <c r="L13" s="623"/>
      <c r="M13" s="755"/>
    </row>
    <row r="14" spans="1:14" s="612" customFormat="1" ht="23.25" x14ac:dyDescent="0.35">
      <c r="A14" s="1305" t="s">
        <v>1193</v>
      </c>
      <c r="B14" s="1302">
        <v>6</v>
      </c>
      <c r="C14" s="775" t="s">
        <v>1195</v>
      </c>
      <c r="D14" s="681"/>
      <c r="E14" s="163"/>
      <c r="F14" s="163"/>
      <c r="G14" s="1922"/>
      <c r="H14" s="681">
        <v>5000000</v>
      </c>
      <c r="I14" s="163">
        <v>5000000</v>
      </c>
      <c r="J14" s="163"/>
      <c r="K14" s="1923">
        <f>J14/I14%</f>
        <v>0</v>
      </c>
      <c r="L14" s="623"/>
      <c r="M14" s="755"/>
    </row>
    <row r="15" spans="1:14" s="612" customFormat="1" ht="23.25" x14ac:dyDescent="0.35">
      <c r="A15" s="1304" t="s">
        <v>480</v>
      </c>
      <c r="B15" s="1302">
        <v>7</v>
      </c>
      <c r="C15" s="775" t="s">
        <v>534</v>
      </c>
      <c r="D15" s="681">
        <v>0</v>
      </c>
      <c r="E15" s="163">
        <v>25765415</v>
      </c>
      <c r="F15" s="163">
        <v>25765415</v>
      </c>
      <c r="G15" s="1922">
        <f t="shared" si="0"/>
        <v>100</v>
      </c>
      <c r="H15" s="681"/>
      <c r="I15" s="163"/>
      <c r="J15" s="163"/>
      <c r="K15" s="790"/>
      <c r="L15" s="623"/>
    </row>
    <row r="16" spans="1:14" s="612" customFormat="1" ht="23.25" x14ac:dyDescent="0.35">
      <c r="A16" s="1239" t="s">
        <v>135</v>
      </c>
      <c r="B16" s="1302">
        <v>8</v>
      </c>
      <c r="C16" s="775" t="s">
        <v>966</v>
      </c>
      <c r="D16" s="681">
        <v>14330200</v>
      </c>
      <c r="E16" s="163">
        <v>21432396</v>
      </c>
      <c r="F16" s="163">
        <v>19245396</v>
      </c>
      <c r="G16" s="1922">
        <f t="shared" si="0"/>
        <v>89.795821241824768</v>
      </c>
      <c r="H16" s="681"/>
      <c r="I16" s="163"/>
      <c r="J16" s="163"/>
      <c r="K16" s="790"/>
      <c r="L16" s="623"/>
    </row>
    <row r="17" spans="1:16" s="612" customFormat="1" ht="21" customHeight="1" x14ac:dyDescent="0.35">
      <c r="A17" s="1239" t="s">
        <v>136</v>
      </c>
      <c r="B17" s="1302">
        <v>9</v>
      </c>
      <c r="C17" s="775" t="s">
        <v>200</v>
      </c>
      <c r="D17" s="681">
        <v>4834541</v>
      </c>
      <c r="E17" s="163">
        <v>2911110</v>
      </c>
      <c r="F17" s="163">
        <v>1675109</v>
      </c>
      <c r="G17" s="1922">
        <f t="shared" si="0"/>
        <v>57.541934176310754</v>
      </c>
      <c r="H17" s="681"/>
      <c r="I17" s="163"/>
      <c r="J17" s="163"/>
      <c r="K17" s="790"/>
      <c r="L17" s="623">
        <f>SUM(D12:D12)</f>
        <v>48091800</v>
      </c>
    </row>
    <row r="18" spans="1:16" s="612" customFormat="1" ht="23.25" x14ac:dyDescent="0.35">
      <c r="A18" s="1239" t="s">
        <v>433</v>
      </c>
      <c r="B18" s="1302">
        <v>10</v>
      </c>
      <c r="C18" s="775" t="s">
        <v>434</v>
      </c>
      <c r="D18" s="681">
        <v>1764000</v>
      </c>
      <c r="E18" s="163">
        <v>1764000</v>
      </c>
      <c r="F18" s="163">
        <v>1734372</v>
      </c>
      <c r="G18" s="1922">
        <f t="shared" si="0"/>
        <v>98.320408163265313</v>
      </c>
      <c r="H18" s="681"/>
      <c r="I18" s="163"/>
      <c r="J18" s="163"/>
      <c r="K18" s="790"/>
      <c r="L18" s="623"/>
    </row>
    <row r="19" spans="1:16" s="612" customFormat="1" ht="23.25" x14ac:dyDescent="0.35">
      <c r="A19" s="1304" t="s">
        <v>583</v>
      </c>
      <c r="B19" s="1302">
        <v>11</v>
      </c>
      <c r="C19" s="775" t="s">
        <v>584</v>
      </c>
      <c r="D19" s="681">
        <v>1575000</v>
      </c>
      <c r="E19" s="163">
        <v>2280000</v>
      </c>
      <c r="F19" s="163">
        <v>2280000</v>
      </c>
      <c r="G19" s="1922">
        <f t="shared" si="0"/>
        <v>100</v>
      </c>
      <c r="H19" s="681"/>
      <c r="I19" s="163"/>
      <c r="J19" s="163"/>
      <c r="K19" s="790"/>
      <c r="L19" s="623"/>
    </row>
    <row r="20" spans="1:16" s="612" customFormat="1" ht="23.25" x14ac:dyDescent="0.35">
      <c r="A20" s="1304" t="s">
        <v>485</v>
      </c>
      <c r="B20" s="1302">
        <v>12</v>
      </c>
      <c r="C20" s="775" t="s">
        <v>486</v>
      </c>
      <c r="D20" s="681">
        <v>612150</v>
      </c>
      <c r="E20" s="163">
        <v>612150</v>
      </c>
      <c r="F20" s="163">
        <v>482600</v>
      </c>
      <c r="G20" s="1922">
        <f t="shared" si="0"/>
        <v>78.8368863840562</v>
      </c>
      <c r="H20" s="681"/>
      <c r="I20" s="163"/>
      <c r="J20" s="163"/>
      <c r="K20" s="790"/>
      <c r="L20" s="623"/>
    </row>
    <row r="21" spans="1:16" s="612" customFormat="1" ht="23.25" x14ac:dyDescent="0.35">
      <c r="A21" s="1304" t="s">
        <v>482</v>
      </c>
      <c r="B21" s="1302">
        <v>13</v>
      </c>
      <c r="C21" s="775" t="s">
        <v>570</v>
      </c>
      <c r="D21" s="681">
        <v>2732520</v>
      </c>
      <c r="E21" s="163">
        <v>7486236</v>
      </c>
      <c r="F21" s="163">
        <v>4499716</v>
      </c>
      <c r="G21" s="1922">
        <f t="shared" si="0"/>
        <v>60.106520820342823</v>
      </c>
      <c r="H21" s="681"/>
      <c r="I21" s="163"/>
      <c r="J21" s="163"/>
      <c r="K21" s="790"/>
      <c r="L21" s="623"/>
    </row>
    <row r="22" spans="1:16" s="612" customFormat="1" ht="23.25" x14ac:dyDescent="0.35">
      <c r="A22" s="1239" t="s">
        <v>137</v>
      </c>
      <c r="B22" s="1302">
        <v>14</v>
      </c>
      <c r="C22" s="775" t="s">
        <v>138</v>
      </c>
      <c r="D22" s="681">
        <v>32848754</v>
      </c>
      <c r="E22" s="163">
        <v>47010538</v>
      </c>
      <c r="F22" s="163">
        <v>44899616</v>
      </c>
      <c r="G22" s="1922">
        <f t="shared" si="0"/>
        <v>95.509683382053609</v>
      </c>
      <c r="H22" s="681"/>
      <c r="I22" s="163"/>
      <c r="J22" s="163"/>
      <c r="K22" s="790"/>
      <c r="L22" s="623"/>
    </row>
    <row r="23" spans="1:16" s="612" customFormat="1" ht="23.25" x14ac:dyDescent="0.35">
      <c r="A23" s="1239" t="s">
        <v>139</v>
      </c>
      <c r="B23" s="1302">
        <v>15</v>
      </c>
      <c r="C23" s="775" t="s">
        <v>967</v>
      </c>
      <c r="D23" s="681">
        <v>12154898</v>
      </c>
      <c r="E23" s="163">
        <v>17908488</v>
      </c>
      <c r="F23" s="163">
        <v>17508508</v>
      </c>
      <c r="G23" s="1922">
        <f t="shared" si="0"/>
        <v>97.766533947477868</v>
      </c>
      <c r="H23" s="681"/>
      <c r="I23" s="163"/>
      <c r="J23" s="163"/>
      <c r="K23" s="790"/>
      <c r="L23" s="623"/>
    </row>
    <row r="24" spans="1:16" s="612" customFormat="1" ht="23.25" x14ac:dyDescent="0.35">
      <c r="A24" s="1239" t="s">
        <v>140</v>
      </c>
      <c r="B24" s="1302">
        <v>16</v>
      </c>
      <c r="C24" s="775" t="s">
        <v>968</v>
      </c>
      <c r="D24" s="681">
        <v>31194890</v>
      </c>
      <c r="E24" s="163">
        <v>29134603</v>
      </c>
      <c r="F24" s="163">
        <v>22924929</v>
      </c>
      <c r="G24" s="1922">
        <f t="shared" si="0"/>
        <v>78.686258398647126</v>
      </c>
      <c r="H24" s="681"/>
      <c r="I24" s="163"/>
      <c r="J24" s="163"/>
      <c r="K24" s="1303"/>
      <c r="L24" s="623"/>
    </row>
    <row r="25" spans="1:16" s="612" customFormat="1" ht="23.25" x14ac:dyDescent="0.35">
      <c r="A25" s="1304" t="s">
        <v>577</v>
      </c>
      <c r="B25" s="1302">
        <v>17</v>
      </c>
      <c r="C25" s="775" t="s">
        <v>578</v>
      </c>
      <c r="D25" s="681"/>
      <c r="E25" s="163">
        <v>1194227</v>
      </c>
      <c r="F25" s="163">
        <v>1194227</v>
      </c>
      <c r="G25" s="1922">
        <f t="shared" si="0"/>
        <v>100</v>
      </c>
      <c r="H25" s="681"/>
      <c r="I25" s="163"/>
      <c r="J25" s="163"/>
      <c r="K25" s="790"/>
      <c r="L25" s="623"/>
    </row>
    <row r="26" spans="1:16" s="612" customFormat="1" ht="23.25" x14ac:dyDescent="0.35">
      <c r="A26" s="1304" t="s">
        <v>141</v>
      </c>
      <c r="B26" s="1302">
        <v>18</v>
      </c>
      <c r="C26" s="775" t="s">
        <v>969</v>
      </c>
      <c r="D26" s="681">
        <v>2291000</v>
      </c>
      <c r="E26" s="163">
        <v>4154855</v>
      </c>
      <c r="F26" s="163">
        <f>3189200+6050</f>
        <v>3195250</v>
      </c>
      <c r="G26" s="1922">
        <f t="shared" si="0"/>
        <v>76.904007480405454</v>
      </c>
      <c r="H26" s="681"/>
      <c r="I26" s="163"/>
      <c r="J26" s="163"/>
      <c r="K26" s="790"/>
      <c r="L26" s="623"/>
    </row>
    <row r="27" spans="1:16" s="612" customFormat="1" ht="23.25" x14ac:dyDescent="0.35">
      <c r="A27" s="1304" t="s">
        <v>1190</v>
      </c>
      <c r="B27" s="1302">
        <v>19</v>
      </c>
      <c r="C27" s="775" t="s">
        <v>1191</v>
      </c>
      <c r="D27" s="681"/>
      <c r="E27" s="163">
        <v>643300</v>
      </c>
      <c r="F27" s="163">
        <v>643300</v>
      </c>
      <c r="G27" s="1922">
        <f t="shared" si="0"/>
        <v>100</v>
      </c>
      <c r="H27" s="681"/>
      <c r="I27" s="163"/>
      <c r="J27" s="163"/>
      <c r="K27" s="790"/>
      <c r="L27" s="623"/>
    </row>
    <row r="28" spans="1:16" s="612" customFormat="1" ht="21" customHeight="1" x14ac:dyDescent="0.35">
      <c r="A28" s="1304" t="s">
        <v>496</v>
      </c>
      <c r="B28" s="1302">
        <v>20</v>
      </c>
      <c r="C28" s="775" t="s">
        <v>497</v>
      </c>
      <c r="D28" s="681"/>
      <c r="E28" s="163"/>
      <c r="F28" s="163"/>
      <c r="G28" s="1922"/>
      <c r="H28" s="681">
        <v>13647627</v>
      </c>
      <c r="I28" s="163">
        <v>14307627</v>
      </c>
      <c r="J28" s="163">
        <v>12864746</v>
      </c>
      <c r="K28" s="1923">
        <f>J28/I28%</f>
        <v>89.915301817694868</v>
      </c>
      <c r="L28" s="623"/>
    </row>
    <row r="29" spans="1:16" s="612" customFormat="1" ht="21" customHeight="1" x14ac:dyDescent="0.35">
      <c r="A29" s="1239" t="s">
        <v>424</v>
      </c>
      <c r="B29" s="1302">
        <v>21</v>
      </c>
      <c r="C29" s="775" t="s">
        <v>927</v>
      </c>
      <c r="D29" s="681"/>
      <c r="E29" s="163">
        <v>5450000</v>
      </c>
      <c r="F29" s="163">
        <v>5450000</v>
      </c>
      <c r="G29" s="1922">
        <f t="shared" si="0"/>
        <v>100</v>
      </c>
      <c r="H29" s="681">
        <v>83573688</v>
      </c>
      <c r="I29" s="163">
        <v>100811543</v>
      </c>
      <c r="J29" s="163">
        <v>88420507</v>
      </c>
      <c r="K29" s="1923">
        <f t="shared" ref="K29:K32" si="1">J29/I29%</f>
        <v>87.708713078620363</v>
      </c>
      <c r="L29" s="623" t="e">
        <f>+I29+#REF!</f>
        <v>#REF!</v>
      </c>
    </row>
    <row r="30" spans="1:16" s="612" customFormat="1" ht="23.25" x14ac:dyDescent="0.35">
      <c r="A30" s="1239">
        <v>104035</v>
      </c>
      <c r="B30" s="1302">
        <v>22</v>
      </c>
      <c r="C30" s="775" t="s">
        <v>926</v>
      </c>
      <c r="D30" s="681"/>
      <c r="E30" s="163"/>
      <c r="F30" s="163"/>
      <c r="G30" s="1922"/>
      <c r="H30" s="681">
        <v>2807960</v>
      </c>
      <c r="I30" s="163">
        <v>3237411</v>
      </c>
      <c r="J30" s="163">
        <v>3147987</v>
      </c>
      <c r="K30" s="1923">
        <f t="shared" si="1"/>
        <v>97.237792791832732</v>
      </c>
      <c r="L30" s="623" t="s">
        <v>481</v>
      </c>
    </row>
    <row r="31" spans="1:16" s="612" customFormat="1" ht="23.25" x14ac:dyDescent="0.35">
      <c r="A31" s="1239">
        <v>107060</v>
      </c>
      <c r="B31" s="1302">
        <v>23</v>
      </c>
      <c r="C31" s="775" t="s">
        <v>567</v>
      </c>
      <c r="D31" s="681">
        <v>260000</v>
      </c>
      <c r="E31" s="163">
        <v>230000</v>
      </c>
      <c r="F31" s="163">
        <v>40676</v>
      </c>
      <c r="G31" s="1922">
        <f t="shared" si="0"/>
        <v>17.685217391304349</v>
      </c>
      <c r="H31" s="681"/>
      <c r="I31" s="163"/>
      <c r="J31" s="163"/>
      <c r="K31" s="1923"/>
      <c r="L31" s="623"/>
    </row>
    <row r="32" spans="1:16" s="612" customFormat="1" ht="24" thickBot="1" x14ac:dyDescent="0.4">
      <c r="A32" s="1306" t="s">
        <v>581</v>
      </c>
      <c r="B32" s="1538">
        <v>24</v>
      </c>
      <c r="C32" s="1890" t="s">
        <v>970</v>
      </c>
      <c r="D32" s="1891"/>
      <c r="E32" s="1892"/>
      <c r="F32" s="1892"/>
      <c r="G32" s="1922"/>
      <c r="H32" s="1894">
        <v>147500000</v>
      </c>
      <c r="I32" s="1364">
        <v>178670127</v>
      </c>
      <c r="J32" s="1364">
        <v>178317037</v>
      </c>
      <c r="K32" s="1923">
        <f t="shared" si="1"/>
        <v>99.802378827435433</v>
      </c>
      <c r="N32" s="1307" t="e">
        <f>#REF!/SUM(#REF!)*#REF!</f>
        <v>#REF!</v>
      </c>
      <c r="P32" s="1308" t="e">
        <f>#REF!+#REF!</f>
        <v>#REF!</v>
      </c>
    </row>
    <row r="33" spans="1:12" s="612" customFormat="1" ht="24" thickBot="1" x14ac:dyDescent="0.4">
      <c r="A33" s="1539" t="s">
        <v>142</v>
      </c>
      <c r="B33" s="1540"/>
      <c r="C33" s="1540"/>
      <c r="D33" s="1541">
        <f>SUM(D9:D32)-1</f>
        <v>225138656</v>
      </c>
      <c r="E33" s="1541">
        <f>SUM(E9:E32)</f>
        <v>444743629</v>
      </c>
      <c r="F33" s="1541">
        <f>SUM(F9:F32)</f>
        <v>411292937</v>
      </c>
      <c r="G33" s="1941">
        <f>F33/E33%</f>
        <v>92.478657406467306</v>
      </c>
      <c r="H33" s="1895">
        <f>SUM(H9:H32)</f>
        <v>304100478</v>
      </c>
      <c r="I33" s="1541">
        <f>SUM(I9:I32)</f>
        <v>355493449</v>
      </c>
      <c r="J33" s="1541">
        <f>SUM(J9:J32)</f>
        <v>325562322</v>
      </c>
      <c r="K33" s="1943">
        <f>J33/I33%</f>
        <v>91.580399840223208</v>
      </c>
      <c r="L33" s="623"/>
    </row>
    <row r="34" spans="1:12" ht="20.25" x14ac:dyDescent="0.25">
      <c r="L34" s="169"/>
    </row>
    <row r="36" spans="1:12" x14ac:dyDescent="0.25">
      <c r="D36" s="249"/>
      <c r="E36" s="249"/>
      <c r="F36" s="249"/>
      <c r="G36" s="249"/>
    </row>
  </sheetData>
  <mergeCells count="5">
    <mergeCell ref="A3:C3"/>
    <mergeCell ref="J5:K5"/>
    <mergeCell ref="A4:K4"/>
    <mergeCell ref="A1:K1"/>
    <mergeCell ref="A2:K2"/>
  </mergeCells>
  <hyperlinks>
    <hyperlink ref="L1" location="Tartalom!A1" display="Tartalom!A1" xr:uid="{00000000-0004-0000-1200-000000000000}"/>
  </hyperlinks>
  <pageMargins left="0.19" right="0.12" top="1" bottom="1" header="0.5" footer="0.5"/>
  <pageSetup paperSize="9" scale="3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23">
    <tabColor rgb="FFFFC000"/>
    <pageSetUpPr fitToPage="1"/>
  </sheetPr>
  <dimension ref="A1:L40"/>
  <sheetViews>
    <sheetView view="pageBreakPreview" zoomScale="55" zoomScaleSheetLayoutView="55" workbookViewId="0">
      <selection sqref="A1:XFD1048576"/>
    </sheetView>
  </sheetViews>
  <sheetFormatPr defaultColWidth="9.140625" defaultRowHeight="15" x14ac:dyDescent="0.25"/>
  <cols>
    <col min="1" max="1" width="9.140625" style="21"/>
    <col min="2" max="2" width="12" style="20" customWidth="1"/>
    <col min="3" max="3" width="134.28515625" style="20" customWidth="1"/>
    <col min="4" max="6" width="26.28515625" style="179" customWidth="1"/>
    <col min="7" max="7" width="18.140625" style="179" customWidth="1"/>
    <col min="8" max="10" width="16.7109375" style="179" hidden="1" customWidth="1"/>
    <col min="11" max="11" width="12" style="179" hidden="1" customWidth="1"/>
    <col min="12" max="13" width="0" style="20" hidden="1" customWidth="1"/>
    <col min="14" max="16384" width="9.140625" style="20"/>
  </cols>
  <sheetData>
    <row r="1" spans="1:12" ht="25.5" x14ac:dyDescent="0.35">
      <c r="A1" s="1992" t="str">
        <f>Tartalomjegyzék_2019!A1</f>
        <v>Pilisvörösvár Város Önkormányzata Képviselő-testületének 9/2023. (IV. 20.) önkormányzati rendelete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417" t="s">
        <v>893</v>
      </c>
    </row>
    <row r="2" spans="1:12" ht="25.5" x14ac:dyDescent="0.35">
      <c r="A2" s="1992" t="str">
        <f>+'15. Dologi kiadások cofog(K3)'!A2:K2</f>
        <v>Pilisvörösvár Város Önkormányzata 2022. évi zárszámadásáról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</row>
    <row r="3" spans="1:12" ht="25.5" x14ac:dyDescent="0.35">
      <c r="A3" s="1992" t="str">
        <f>Tartalom!B22</f>
        <v>Pilisvörösvár Város Önkormányzata ellátottak pénzbeli juttatásai, szociális és gyermekjóléti pénzbeli és természetbeni juttatások előirányzata</v>
      </c>
      <c r="B3" s="1992"/>
      <c r="C3" s="1992"/>
      <c r="D3" s="1992"/>
      <c r="E3" s="1992"/>
      <c r="F3" s="1992"/>
      <c r="G3" s="1992"/>
      <c r="H3" s="1992"/>
      <c r="I3" s="1992"/>
      <c r="J3" s="1992"/>
      <c r="K3" s="1992"/>
    </row>
    <row r="4" spans="1:12" ht="18.75" x14ac:dyDescent="0.3">
      <c r="A4" s="150"/>
      <c r="B4" s="150"/>
      <c r="C4" s="150"/>
      <c r="D4" s="177"/>
      <c r="E4" s="177"/>
      <c r="J4" s="2055"/>
      <c r="K4" s="2055"/>
    </row>
    <row r="5" spans="1:12" ht="18.75" x14ac:dyDescent="0.3">
      <c r="A5" s="3"/>
      <c r="B5" s="47"/>
      <c r="C5" s="47"/>
      <c r="D5" s="178"/>
      <c r="E5" s="178"/>
      <c r="F5" s="2056" t="s">
        <v>890</v>
      </c>
      <c r="G5" s="2057"/>
      <c r="J5" s="2055" t="s">
        <v>890</v>
      </c>
      <c r="K5" s="2055"/>
    </row>
    <row r="6" spans="1:12" ht="21" thickBot="1" x14ac:dyDescent="0.35">
      <c r="G6" s="202" t="s">
        <v>469</v>
      </c>
      <c r="J6" s="206"/>
      <c r="K6" s="206" t="s">
        <v>1176</v>
      </c>
    </row>
    <row r="7" spans="1:12" s="1310" customFormat="1" ht="160.15" customHeight="1" thickBot="1" x14ac:dyDescent="0.25">
      <c r="A7" s="1299" t="s">
        <v>20</v>
      </c>
      <c r="B7" s="1300" t="s">
        <v>143</v>
      </c>
      <c r="C7" s="1300" t="s">
        <v>119</v>
      </c>
      <c r="D7" s="1215" t="str">
        <f>+'15. Dologi kiadások cofog(K3)'!D8</f>
        <v>Önkormányzat 2022. évi eredeti előirányzat</v>
      </c>
      <c r="E7" s="1215" t="str">
        <f>+'15. Dologi kiadások cofog(K3)'!E8</f>
        <v>Önkormányzat 2022. évi módosított előirányzat 2022.12.31</v>
      </c>
      <c r="F7" s="1215" t="str">
        <f>+'15. Dologi kiadások cofog(K3)'!F8</f>
        <v>Önkormányzat 2022. évi Teljesítés 2022.12.31</v>
      </c>
      <c r="G7" s="1309" t="str">
        <f>+'15. Dologi kiadások cofog(K3)'!G8</f>
        <v>Teljesítés %-ban</v>
      </c>
      <c r="H7" s="1219" t="str">
        <f>+'15. Dologi kiadások cofog(K3)'!H8</f>
        <v>Polgármesteri Hivatal 2022. évi eredeti előirányzat</v>
      </c>
      <c r="I7" s="1215" t="str">
        <f>+'15. Dologi kiadások cofog(K3)'!I8</f>
        <v>Polgármesteri Hivatal 2022. évi módosított előirányzat 2022.12.31</v>
      </c>
      <c r="J7" s="1215" t="str">
        <f>+'15. Dologi kiadások cofog(K3)'!J8</f>
        <v>Polgármesteri Hivatal  2022. évi Teljesítés 2022.12.31</v>
      </c>
      <c r="K7" s="1215" t="str">
        <f>+'15. Dologi kiadások cofog(K3)'!K8</f>
        <v>Teljesítés %-ban</v>
      </c>
    </row>
    <row r="8" spans="1:12" s="109" customFormat="1" ht="24" thickBot="1" x14ac:dyDescent="0.4">
      <c r="A8" s="1311">
        <v>1</v>
      </c>
      <c r="B8" s="1312" t="s">
        <v>120</v>
      </c>
      <c r="C8" s="1313" t="s">
        <v>121</v>
      </c>
      <c r="D8" s="1314">
        <v>0</v>
      </c>
      <c r="E8" s="1314">
        <v>0</v>
      </c>
      <c r="F8" s="1314">
        <v>0</v>
      </c>
      <c r="G8" s="1316"/>
      <c r="H8" s="1315">
        <v>0</v>
      </c>
      <c r="I8" s="1314">
        <v>0</v>
      </c>
      <c r="J8" s="1314">
        <v>0</v>
      </c>
      <c r="K8" s="1316"/>
    </row>
    <row r="9" spans="1:12" s="109" customFormat="1" ht="23.25" x14ac:dyDescent="0.35">
      <c r="A9" s="1317">
        <v>2</v>
      </c>
      <c r="B9" s="1318" t="s">
        <v>122</v>
      </c>
      <c r="C9" s="1319" t="s">
        <v>123</v>
      </c>
      <c r="D9" s="1320"/>
      <c r="E9" s="1320"/>
      <c r="F9" s="1320"/>
      <c r="G9" s="1674"/>
      <c r="H9" s="1321"/>
      <c r="I9" s="1320"/>
      <c r="J9" s="1320">
        <v>0</v>
      </c>
      <c r="K9" s="1322"/>
    </row>
    <row r="10" spans="1:12" s="109" customFormat="1" ht="24" thickBot="1" x14ac:dyDescent="0.4">
      <c r="A10" s="1323">
        <v>3</v>
      </c>
      <c r="B10" s="1324" t="s">
        <v>122</v>
      </c>
      <c r="C10" s="1325" t="s">
        <v>124</v>
      </c>
      <c r="D10" s="1320"/>
      <c r="E10" s="1320"/>
      <c r="F10" s="1320"/>
      <c r="G10" s="1674"/>
      <c r="H10" s="1321"/>
      <c r="I10" s="1320"/>
      <c r="J10" s="1320">
        <v>0</v>
      </c>
      <c r="K10" s="1326" t="e">
        <f>J10/I10</f>
        <v>#DIV/0!</v>
      </c>
    </row>
    <row r="11" spans="1:12" s="1328" customFormat="1" ht="24" thickBot="1" x14ac:dyDescent="0.4">
      <c r="A11" s="1311">
        <v>4</v>
      </c>
      <c r="B11" s="1312" t="s">
        <v>122</v>
      </c>
      <c r="C11" s="1313" t="s">
        <v>126</v>
      </c>
      <c r="D11" s="1314">
        <f>SUM(D9:D10)</f>
        <v>0</v>
      </c>
      <c r="E11" s="1314">
        <v>0</v>
      </c>
      <c r="F11" s="1314">
        <v>0</v>
      </c>
      <c r="G11" s="1316"/>
      <c r="H11" s="1315">
        <f>SUM(H9:H10)</f>
        <v>0</v>
      </c>
      <c r="I11" s="1314">
        <f>SUM(I9:I10)</f>
        <v>0</v>
      </c>
      <c r="J11" s="1314">
        <f>SUM(J9:J10)</f>
        <v>0</v>
      </c>
      <c r="K11" s="1327" t="e">
        <f>+J11/I11%</f>
        <v>#DIV/0!</v>
      </c>
    </row>
    <row r="12" spans="1:12" s="1328" customFormat="1" ht="23.25" x14ac:dyDescent="0.35">
      <c r="A12" s="1323">
        <v>5</v>
      </c>
      <c r="B12" s="1324" t="s">
        <v>127</v>
      </c>
      <c r="C12" s="1325" t="s">
        <v>73</v>
      </c>
      <c r="D12" s="1293">
        <v>1500000</v>
      </c>
      <c r="E12" s="1293">
        <v>1500000</v>
      </c>
      <c r="F12" s="1293">
        <v>0</v>
      </c>
      <c r="G12" s="1965">
        <f>F12/E12%</f>
        <v>0</v>
      </c>
      <c r="H12" s="1329"/>
      <c r="I12" s="1293">
        <f t="shared" ref="I12:I20" si="0">H12</f>
        <v>0</v>
      </c>
      <c r="J12" s="1293">
        <f t="shared" ref="J12:J20" si="1">I12</f>
        <v>0</v>
      </c>
      <c r="K12" s="1296"/>
    </row>
    <row r="13" spans="1:12" s="1328" customFormat="1" ht="23.25" x14ac:dyDescent="0.35">
      <c r="A13" s="1323">
        <v>6</v>
      </c>
      <c r="B13" s="1324" t="s">
        <v>127</v>
      </c>
      <c r="C13" s="1325" t="s">
        <v>128</v>
      </c>
      <c r="D13" s="1293">
        <v>1000000</v>
      </c>
      <c r="E13" s="1293">
        <v>1000000</v>
      </c>
      <c r="F13" s="1293">
        <v>997280</v>
      </c>
      <c r="G13" s="1965">
        <f>F13/E13%</f>
        <v>99.727999999999994</v>
      </c>
      <c r="H13" s="1329"/>
      <c r="I13" s="1293">
        <f t="shared" si="0"/>
        <v>0</v>
      </c>
      <c r="J13" s="1293">
        <f t="shared" si="1"/>
        <v>0</v>
      </c>
      <c r="K13" s="1296"/>
    </row>
    <row r="14" spans="1:12" s="1328" customFormat="1" ht="23.25" x14ac:dyDescent="0.35">
      <c r="A14" s="1323">
        <v>7</v>
      </c>
      <c r="B14" s="1324" t="s">
        <v>127</v>
      </c>
      <c r="C14" s="1325" t="s">
        <v>579</v>
      </c>
      <c r="D14" s="1293">
        <v>2500000</v>
      </c>
      <c r="E14" s="1293">
        <v>2500000</v>
      </c>
      <c r="F14" s="1293">
        <v>678000</v>
      </c>
      <c r="G14" s="1965">
        <f t="shared" ref="G14:G20" si="2">F14/E14%</f>
        <v>27.12</v>
      </c>
      <c r="H14" s="1329"/>
      <c r="I14" s="1293">
        <f t="shared" si="0"/>
        <v>0</v>
      </c>
      <c r="J14" s="1293">
        <f t="shared" si="1"/>
        <v>0</v>
      </c>
      <c r="K14" s="1296"/>
    </row>
    <row r="15" spans="1:12" s="1328" customFormat="1" ht="46.5" x14ac:dyDescent="0.35">
      <c r="A15" s="1323">
        <v>8</v>
      </c>
      <c r="B15" s="1970" t="s">
        <v>127</v>
      </c>
      <c r="C15" s="1325" t="s">
        <v>74</v>
      </c>
      <c r="D15" s="163">
        <v>200000</v>
      </c>
      <c r="E15" s="163">
        <v>200000</v>
      </c>
      <c r="F15" s="163"/>
      <c r="G15" s="1944">
        <f t="shared" si="2"/>
        <v>0</v>
      </c>
      <c r="H15" s="1329"/>
      <c r="I15" s="1293">
        <f t="shared" si="0"/>
        <v>0</v>
      </c>
      <c r="J15" s="1293">
        <f t="shared" si="1"/>
        <v>0</v>
      </c>
      <c r="K15" s="1296"/>
    </row>
    <row r="16" spans="1:12" s="109" customFormat="1" ht="23.25" x14ac:dyDescent="0.35">
      <c r="A16" s="1323">
        <v>9</v>
      </c>
      <c r="B16" s="1324" t="s">
        <v>127</v>
      </c>
      <c r="C16" s="1325" t="s">
        <v>435</v>
      </c>
      <c r="D16" s="1293">
        <v>1000000</v>
      </c>
      <c r="E16" s="1293">
        <v>1000000</v>
      </c>
      <c r="F16" s="1293">
        <v>538200</v>
      </c>
      <c r="G16" s="1965">
        <f t="shared" si="2"/>
        <v>53.82</v>
      </c>
      <c r="H16" s="1329"/>
      <c r="I16" s="1293">
        <f t="shared" si="0"/>
        <v>0</v>
      </c>
      <c r="J16" s="1293">
        <f t="shared" si="1"/>
        <v>0</v>
      </c>
      <c r="K16" s="1296"/>
    </row>
    <row r="17" spans="1:11" s="109" customFormat="1" ht="23.25" x14ac:dyDescent="0.35">
      <c r="A17" s="1323">
        <v>10</v>
      </c>
      <c r="B17" s="1324" t="s">
        <v>127</v>
      </c>
      <c r="C17" s="1330" t="s">
        <v>33</v>
      </c>
      <c r="D17" s="1293">
        <v>3000000</v>
      </c>
      <c r="E17" s="1293">
        <v>3510000</v>
      </c>
      <c r="F17" s="1293">
        <v>2867500</v>
      </c>
      <c r="G17" s="1965">
        <f t="shared" si="2"/>
        <v>81.695156695156697</v>
      </c>
      <c r="H17" s="1329"/>
      <c r="I17" s="1293">
        <f t="shared" si="0"/>
        <v>0</v>
      </c>
      <c r="J17" s="1293">
        <f t="shared" si="1"/>
        <v>0</v>
      </c>
      <c r="K17" s="1296"/>
    </row>
    <row r="18" spans="1:11" s="109" customFormat="1" ht="23.25" x14ac:dyDescent="0.35">
      <c r="A18" s="1323">
        <v>11</v>
      </c>
      <c r="B18" s="1324" t="s">
        <v>127</v>
      </c>
      <c r="C18" s="1330" t="s">
        <v>493</v>
      </c>
      <c r="D18" s="1293">
        <v>432000</v>
      </c>
      <c r="E18" s="1293">
        <v>432000</v>
      </c>
      <c r="F18" s="1293">
        <v>432000</v>
      </c>
      <c r="G18" s="1965">
        <f t="shared" si="2"/>
        <v>100</v>
      </c>
      <c r="H18" s="1329"/>
      <c r="I18" s="1293">
        <f t="shared" si="0"/>
        <v>0</v>
      </c>
      <c r="J18" s="1293">
        <f t="shared" si="1"/>
        <v>0</v>
      </c>
      <c r="K18" s="1296"/>
    </row>
    <row r="19" spans="1:11" s="109" customFormat="1" ht="23.25" x14ac:dyDescent="0.35">
      <c r="A19" s="1323">
        <v>12</v>
      </c>
      <c r="B19" s="1324" t="s">
        <v>127</v>
      </c>
      <c r="C19" s="1330" t="s">
        <v>125</v>
      </c>
      <c r="D19" s="1293">
        <v>10000000</v>
      </c>
      <c r="E19" s="1293">
        <v>10000000</v>
      </c>
      <c r="F19" s="1293">
        <v>9700000</v>
      </c>
      <c r="G19" s="1965">
        <f t="shared" si="2"/>
        <v>97</v>
      </c>
      <c r="H19" s="1329"/>
      <c r="I19" s="1293">
        <f>H19</f>
        <v>0</v>
      </c>
      <c r="J19" s="1293">
        <f>I19</f>
        <v>0</v>
      </c>
      <c r="K19" s="1296"/>
    </row>
    <row r="20" spans="1:11" s="109" customFormat="1" ht="24" thickBot="1" x14ac:dyDescent="0.4">
      <c r="A20" s="1323">
        <v>13</v>
      </c>
      <c r="B20" s="1324" t="s">
        <v>127</v>
      </c>
      <c r="C20" s="1330" t="s">
        <v>928</v>
      </c>
      <c r="D20" s="1293">
        <v>2100000</v>
      </c>
      <c r="E20" s="1293">
        <v>2100000</v>
      </c>
      <c r="F20" s="1293">
        <v>945400</v>
      </c>
      <c r="G20" s="1965">
        <f t="shared" si="2"/>
        <v>45.019047619047619</v>
      </c>
      <c r="H20" s="1329"/>
      <c r="I20" s="1293">
        <f t="shared" si="0"/>
        <v>0</v>
      </c>
      <c r="J20" s="1293">
        <f t="shared" si="1"/>
        <v>0</v>
      </c>
      <c r="K20" s="1296"/>
    </row>
    <row r="21" spans="1:11" s="109" customFormat="1" ht="24" thickBot="1" x14ac:dyDescent="0.4">
      <c r="A21" s="1311">
        <v>14</v>
      </c>
      <c r="B21" s="1312" t="s">
        <v>127</v>
      </c>
      <c r="C21" s="1313" t="s">
        <v>129</v>
      </c>
      <c r="D21" s="1314">
        <f>SUM(D12:D20)</f>
        <v>21732000</v>
      </c>
      <c r="E21" s="1314">
        <f>SUM(E12:E20)</f>
        <v>22242000</v>
      </c>
      <c r="F21" s="1314">
        <f>SUM(F12:F20)</f>
        <v>16158380</v>
      </c>
      <c r="G21" s="1966">
        <f>F21/E21%</f>
        <v>72.648053232622971</v>
      </c>
      <c r="H21" s="1315">
        <f>SUM(H12:H20)</f>
        <v>0</v>
      </c>
      <c r="I21" s="1314">
        <f>SUM(I12:I20)</f>
        <v>0</v>
      </c>
      <c r="J21" s="1314">
        <f>SUM(J12:J20)</f>
        <v>0</v>
      </c>
      <c r="K21" s="1316"/>
    </row>
    <row r="22" spans="1:11" s="109" customFormat="1" ht="24" thickBot="1" x14ac:dyDescent="0.4">
      <c r="A22" s="1331">
        <v>15</v>
      </c>
      <c r="B22" s="1332"/>
      <c r="C22" s="1333" t="s">
        <v>19</v>
      </c>
      <c r="D22" s="1334">
        <f>D21+D11+D8</f>
        <v>21732000</v>
      </c>
      <c r="E22" s="1334">
        <f>E21+E11+E8</f>
        <v>22242000</v>
      </c>
      <c r="F22" s="1334">
        <f>F21+F11+F8</f>
        <v>16158380</v>
      </c>
      <c r="G22" s="1967">
        <f>F22/E22%</f>
        <v>72.648053232622971</v>
      </c>
      <c r="H22" s="1335">
        <f>H21+H11+H8</f>
        <v>0</v>
      </c>
      <c r="I22" s="1334">
        <f>I21+I11+I8</f>
        <v>0</v>
      </c>
      <c r="J22" s="1334">
        <f>J21+J11+J8</f>
        <v>0</v>
      </c>
      <c r="K22" s="1336"/>
    </row>
    <row r="23" spans="1:11" hidden="1" x14ac:dyDescent="0.25"/>
    <row r="24" spans="1:11" hidden="1" x14ac:dyDescent="0.25">
      <c r="C24" s="20" t="s">
        <v>492</v>
      </c>
    </row>
    <row r="25" spans="1:11" hidden="1" x14ac:dyDescent="0.25"/>
    <row r="26" spans="1:11" hidden="1" x14ac:dyDescent="0.25">
      <c r="D26" s="251"/>
      <c r="E26" s="251"/>
    </row>
    <row r="27" spans="1:11" hidden="1" x14ac:dyDescent="0.25">
      <c r="D27" s="251"/>
      <c r="E27" s="251"/>
    </row>
    <row r="28" spans="1:11" hidden="1" x14ac:dyDescent="0.25">
      <c r="D28" s="251"/>
      <c r="E28" s="251"/>
    </row>
    <row r="29" spans="1:11" hidden="1" x14ac:dyDescent="0.25"/>
    <row r="30" spans="1:11" hidden="1" x14ac:dyDescent="0.25"/>
    <row r="31" spans="1:11" hidden="1" x14ac:dyDescent="0.25"/>
    <row r="32" spans="1:11" hidden="1" x14ac:dyDescent="0.25"/>
    <row r="33" spans="2:2" hidden="1" x14ac:dyDescent="0.25"/>
    <row r="34" spans="2:2" hidden="1" x14ac:dyDescent="0.25"/>
    <row r="35" spans="2:2" hidden="1" x14ac:dyDescent="0.25">
      <c r="B35" s="20" t="s">
        <v>902</v>
      </c>
    </row>
    <row r="36" spans="2:2" hidden="1" x14ac:dyDescent="0.25"/>
    <row r="37" spans="2:2" hidden="1" x14ac:dyDescent="0.25"/>
    <row r="38" spans="2:2" hidden="1" x14ac:dyDescent="0.25"/>
    <row r="39" spans="2:2" hidden="1" x14ac:dyDescent="0.25"/>
    <row r="40" spans="2:2" hidden="1" x14ac:dyDescent="0.25"/>
  </sheetData>
  <mergeCells count="6">
    <mergeCell ref="J5:K5"/>
    <mergeCell ref="J4:K4"/>
    <mergeCell ref="A1:K1"/>
    <mergeCell ref="A2:K2"/>
    <mergeCell ref="A3:K3"/>
    <mergeCell ref="F5:G5"/>
  </mergeCells>
  <phoneticPr fontId="60" type="noConversion"/>
  <hyperlinks>
    <hyperlink ref="L1" location="Tartalom!A1" display="Tartalom!A1" xr:uid="{00000000-0004-0000-1300-000000000000}"/>
  </hyperlinks>
  <printOptions horizontalCentered="1"/>
  <pageMargins left="0.2" right="0.2" top="0.33" bottom="0.19" header="0.51181102362204722" footer="0.51181102362204722"/>
  <pageSetup paperSize="9" scale="6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24">
    <tabColor rgb="FFFFC000"/>
    <pageSetUpPr fitToPage="1"/>
  </sheetPr>
  <dimension ref="A1:S40"/>
  <sheetViews>
    <sheetView view="pageBreakPreview" topLeftCell="A19" zoomScale="55" zoomScaleSheetLayoutView="55" workbookViewId="0">
      <selection activeCell="A19" sqref="A1:XFD1048576"/>
    </sheetView>
  </sheetViews>
  <sheetFormatPr defaultColWidth="9.140625" defaultRowHeight="15" x14ac:dyDescent="0.25"/>
  <cols>
    <col min="1" max="1" width="8.85546875" style="20" customWidth="1"/>
    <col min="2" max="2" width="14.5703125" style="19" customWidth="1"/>
    <col min="3" max="3" width="145.140625" style="20" customWidth="1"/>
    <col min="4" max="6" width="26.140625" style="20" customWidth="1"/>
    <col min="7" max="7" width="16.140625" style="20" customWidth="1"/>
    <col min="8" max="8" width="16.140625" style="21" hidden="1" customWidth="1"/>
    <col min="9" max="10" width="0" style="20" hidden="1" customWidth="1"/>
    <col min="11" max="18" width="9.140625" style="20"/>
    <col min="19" max="19" width="29.85546875" style="20" bestFit="1" customWidth="1"/>
    <col min="20" max="16384" width="9.140625" style="20"/>
  </cols>
  <sheetData>
    <row r="1" spans="1:19" ht="25.5" x14ac:dyDescent="0.35">
      <c r="A1" s="1992" t="str">
        <f>Tartalomjegyzék_2019!A1</f>
        <v>Pilisvörösvár Város Önkormányzata Képviselő-testületének 9/2023. (IV. 20.) önkormányzati rendelete</v>
      </c>
      <c r="B1" s="1992"/>
      <c r="C1" s="1992"/>
      <c r="D1" s="1992"/>
      <c r="E1" s="1992"/>
      <c r="F1" s="1992"/>
      <c r="G1" s="1992"/>
      <c r="H1" s="547" t="s">
        <v>893</v>
      </c>
      <c r="I1" s="46"/>
    </row>
    <row r="2" spans="1:19" ht="25.5" x14ac:dyDescent="0.35">
      <c r="A2" s="1992" t="str">
        <f>+'16. Ellátottak p.jutattás (K4)'!A2:K2</f>
        <v>Pilisvörösvár Város Önkormányzata 2022. évi zárszámadásáról</v>
      </c>
      <c r="B2" s="1992"/>
      <c r="C2" s="1992"/>
      <c r="D2" s="1992"/>
      <c r="E2" s="1992"/>
      <c r="F2" s="1992"/>
      <c r="G2" s="1992"/>
      <c r="H2" s="243"/>
      <c r="I2" s="46"/>
    </row>
    <row r="3" spans="1:19" ht="25.5" x14ac:dyDescent="0.35">
      <c r="A3" s="1992" t="str">
        <f>Tartalom!B23</f>
        <v>Pilisvörösvár Város Önkormányzata egyéb működési és felhalmozási célú kiadásai (támogatásértékű kiadások és átadott pénzeszközök)</v>
      </c>
      <c r="B3" s="1992"/>
      <c r="C3" s="1992"/>
      <c r="D3" s="1992"/>
      <c r="E3" s="1992"/>
      <c r="F3" s="1992"/>
      <c r="G3" s="1992"/>
      <c r="H3" s="243"/>
    </row>
    <row r="4" spans="1:19" ht="18.75" x14ac:dyDescent="0.3">
      <c r="A4" s="150"/>
      <c r="B4" s="150"/>
      <c r="C4" s="150"/>
      <c r="D4"/>
      <c r="E4"/>
      <c r="F4"/>
      <c r="G4"/>
      <c r="H4" s="243"/>
    </row>
    <row r="5" spans="1:19" ht="18.75" x14ac:dyDescent="0.3">
      <c r="A5" s="150"/>
      <c r="B5" s="150"/>
      <c r="C5" s="150"/>
      <c r="F5" s="166"/>
      <c r="G5" s="166"/>
      <c r="H5" s="166"/>
    </row>
    <row r="6" spans="1:19" ht="21.75" customHeight="1" x14ac:dyDescent="0.3">
      <c r="F6" s="165"/>
      <c r="G6" s="942" t="s">
        <v>891</v>
      </c>
    </row>
    <row r="7" spans="1:19" ht="21" customHeight="1" thickBot="1" x14ac:dyDescent="0.35">
      <c r="F7" s="202"/>
      <c r="G7" s="202" t="s">
        <v>469</v>
      </c>
      <c r="H7" s="130"/>
    </row>
    <row r="8" spans="1:19" s="109" customFormat="1" ht="112.5" x14ac:dyDescent="0.35">
      <c r="A8" s="1099" t="s">
        <v>20</v>
      </c>
      <c r="B8" s="1337" t="s">
        <v>143</v>
      </c>
      <c r="C8" s="1338" t="s">
        <v>213</v>
      </c>
      <c r="D8" s="1339" t="str">
        <f>'16. Ellátottak p.jutattás (K4)'!D7</f>
        <v>Önkormányzat 2022. évi eredeti előirányzat</v>
      </c>
      <c r="E8" s="1339" t="str">
        <f>'16. Ellátottak p.jutattás (K4)'!E7</f>
        <v>Önkormányzat 2022. évi módosított előirányzat 2022.12.31</v>
      </c>
      <c r="F8" s="1339" t="str">
        <f>'16. Ellátottak p.jutattás (K4)'!F7</f>
        <v>Önkormányzat 2022. évi Teljesítés 2022.12.31</v>
      </c>
      <c r="G8" s="1340" t="str">
        <f>'16. Ellátottak p.jutattás (K4)'!G7</f>
        <v>Teljesítés %-ban</v>
      </c>
      <c r="H8" s="1301"/>
    </row>
    <row r="9" spans="1:19" s="109" customFormat="1" ht="25.9" customHeight="1" x14ac:dyDescent="0.35">
      <c r="A9" s="1341">
        <v>1</v>
      </c>
      <c r="B9" s="1342" t="s">
        <v>75</v>
      </c>
      <c r="C9" s="552" t="s">
        <v>1196</v>
      </c>
      <c r="D9" s="163"/>
      <c r="E9" s="163">
        <v>4634842</v>
      </c>
      <c r="F9" s="163">
        <v>4634842</v>
      </c>
      <c r="G9" s="1944">
        <f>F9/E9%</f>
        <v>100</v>
      </c>
      <c r="H9" s="1343"/>
    </row>
    <row r="10" spans="1:19" s="109" customFormat="1" ht="26.25" customHeight="1" x14ac:dyDescent="0.35">
      <c r="A10" s="1341">
        <v>2</v>
      </c>
      <c r="B10" s="1342" t="s">
        <v>75</v>
      </c>
      <c r="C10" s="552" t="s">
        <v>1197</v>
      </c>
      <c r="D10" s="163"/>
      <c r="E10" s="792">
        <v>3706505</v>
      </c>
      <c r="F10" s="792">
        <v>3706505</v>
      </c>
      <c r="G10" s="1944">
        <f t="shared" ref="G10:G12" si="0">F10/E10%</f>
        <v>99.999999999999986</v>
      </c>
      <c r="H10" s="1343"/>
    </row>
    <row r="11" spans="1:19" s="109" customFormat="1" ht="26.25" customHeight="1" x14ac:dyDescent="0.35">
      <c r="A11" s="1341">
        <v>3</v>
      </c>
      <c r="B11" s="1342" t="s">
        <v>75</v>
      </c>
      <c r="C11" s="552" t="s">
        <v>1198</v>
      </c>
      <c r="D11" s="163"/>
      <c r="E11" s="163">
        <v>346208443</v>
      </c>
      <c r="F11" s="163">
        <v>346208443</v>
      </c>
      <c r="G11" s="1944">
        <f t="shared" si="0"/>
        <v>100</v>
      </c>
      <c r="H11" s="1343"/>
    </row>
    <row r="12" spans="1:19" s="109" customFormat="1" ht="25.9" customHeight="1" thickBot="1" x14ac:dyDescent="0.4">
      <c r="A12" s="1344">
        <v>4</v>
      </c>
      <c r="B12" s="1345" t="s">
        <v>971</v>
      </c>
      <c r="C12" s="1224" t="s">
        <v>972</v>
      </c>
      <c r="D12" s="1346">
        <v>102470665</v>
      </c>
      <c r="E12" s="1346">
        <v>102470665</v>
      </c>
      <c r="F12" s="1346">
        <v>102470665</v>
      </c>
      <c r="G12" s="1944">
        <f t="shared" si="0"/>
        <v>100</v>
      </c>
      <c r="H12" s="1343"/>
    </row>
    <row r="13" spans="1:19" s="109" customFormat="1" ht="26.25" customHeight="1" thickBot="1" x14ac:dyDescent="0.4">
      <c r="A13" s="1347" t="s">
        <v>100</v>
      </c>
      <c r="B13" s="1348" t="s">
        <v>75</v>
      </c>
      <c r="C13" s="1349" t="s">
        <v>76</v>
      </c>
      <c r="D13" s="1350">
        <f>SUM(D11:D12)</f>
        <v>102470665</v>
      </c>
      <c r="E13" s="1350">
        <f>SUM(E9:E12)</f>
        <v>457020455</v>
      </c>
      <c r="F13" s="1350">
        <f>SUM(F9:F12)</f>
        <v>457020455</v>
      </c>
      <c r="G13" s="1945">
        <f>F13/E13%</f>
        <v>100</v>
      </c>
      <c r="H13" s="1343"/>
    </row>
    <row r="14" spans="1:19" s="109" customFormat="1" ht="25.9" customHeight="1" x14ac:dyDescent="0.35">
      <c r="A14" s="1352" t="s">
        <v>478</v>
      </c>
      <c r="B14" s="1353" t="s">
        <v>151</v>
      </c>
      <c r="C14" s="552" t="s">
        <v>572</v>
      </c>
      <c r="D14" s="1354">
        <v>7905816</v>
      </c>
      <c r="E14" s="1354">
        <v>7905816</v>
      </c>
      <c r="F14" s="1354">
        <v>7901016</v>
      </c>
      <c r="G14" s="1946">
        <f>F14/E14%</f>
        <v>99.939285204715105</v>
      </c>
      <c r="H14" s="1343"/>
    </row>
    <row r="15" spans="1:19" s="110" customFormat="1" ht="24.95" customHeight="1" x14ac:dyDescent="0.3">
      <c r="A15" s="1352" t="s">
        <v>101</v>
      </c>
      <c r="B15" s="1353" t="s">
        <v>151</v>
      </c>
      <c r="C15" s="552" t="s">
        <v>452</v>
      </c>
      <c r="D15" s="1354">
        <v>38040131</v>
      </c>
      <c r="E15" s="1354">
        <v>38040131</v>
      </c>
      <c r="F15" s="1354">
        <v>38040131</v>
      </c>
      <c r="G15" s="1946">
        <f>F15/E15%</f>
        <v>100</v>
      </c>
      <c r="H15" s="1355"/>
      <c r="S15" s="1826"/>
    </row>
    <row r="16" spans="1:19" s="109" customFormat="1" ht="46.5" x14ac:dyDescent="0.35">
      <c r="A16" s="1352" t="s">
        <v>102</v>
      </c>
      <c r="B16" s="1353" t="s">
        <v>151</v>
      </c>
      <c r="C16" s="552" t="s">
        <v>453</v>
      </c>
      <c r="D16" s="1354">
        <v>87261099</v>
      </c>
      <c r="E16" s="1354">
        <v>113889628</v>
      </c>
      <c r="F16" s="1354">
        <v>110548101</v>
      </c>
      <c r="G16" s="1946">
        <f t="shared" ref="G16:G20" si="1">F16/E16%</f>
        <v>97.065995333657597</v>
      </c>
      <c r="H16" s="1343"/>
    </row>
    <row r="17" spans="1:13" s="109" customFormat="1" ht="46.5" x14ac:dyDescent="0.35">
      <c r="A17" s="1352" t="s">
        <v>103</v>
      </c>
      <c r="B17" s="1353" t="s">
        <v>151</v>
      </c>
      <c r="C17" s="552" t="s">
        <v>454</v>
      </c>
      <c r="D17" s="1354">
        <v>7651782</v>
      </c>
      <c r="E17" s="1354">
        <v>7651782</v>
      </c>
      <c r="F17" s="1354">
        <v>7651782</v>
      </c>
      <c r="G17" s="1946">
        <f t="shared" si="1"/>
        <v>99.999999999999986</v>
      </c>
      <c r="H17" s="1343"/>
    </row>
    <row r="18" spans="1:13" s="109" customFormat="1" ht="46.5" x14ac:dyDescent="0.35">
      <c r="A18" s="1352" t="s">
        <v>104</v>
      </c>
      <c r="B18" s="1353" t="s">
        <v>151</v>
      </c>
      <c r="C18" s="552" t="s">
        <v>455</v>
      </c>
      <c r="D18" s="1354">
        <v>67933943</v>
      </c>
      <c r="E18" s="1354">
        <v>92767971</v>
      </c>
      <c r="F18" s="1354">
        <v>89593410</v>
      </c>
      <c r="G18" s="1946">
        <f t="shared" si="1"/>
        <v>96.577955768807328</v>
      </c>
      <c r="H18" s="1343"/>
      <c r="I18" s="1356"/>
      <c r="J18" s="1356"/>
      <c r="K18" s="1356"/>
    </row>
    <row r="19" spans="1:13" s="109" customFormat="1" ht="30" customHeight="1" x14ac:dyDescent="0.35">
      <c r="A19" s="1352" t="s">
        <v>105</v>
      </c>
      <c r="B19" s="1353" t="s">
        <v>151</v>
      </c>
      <c r="C19" s="552" t="s">
        <v>77</v>
      </c>
      <c r="D19" s="1354">
        <v>8501000</v>
      </c>
      <c r="E19" s="1354">
        <v>8501000</v>
      </c>
      <c r="F19" s="1354">
        <v>7491277</v>
      </c>
      <c r="G19" s="1946">
        <f t="shared" si="1"/>
        <v>88.122303258440184</v>
      </c>
      <c r="H19" s="1343"/>
      <c r="M19" s="1356"/>
    </row>
    <row r="20" spans="1:13" s="109" customFormat="1" ht="29.25" customHeight="1" thickBot="1" x14ac:dyDescent="0.4">
      <c r="A20" s="1352" t="s">
        <v>106</v>
      </c>
      <c r="B20" s="1353" t="s">
        <v>151</v>
      </c>
      <c r="C20" s="1224" t="s">
        <v>554</v>
      </c>
      <c r="D20" s="1357">
        <v>500000</v>
      </c>
      <c r="E20" s="1357">
        <v>500000</v>
      </c>
      <c r="F20" s="1357">
        <v>250000</v>
      </c>
      <c r="G20" s="1946">
        <f t="shared" si="1"/>
        <v>50</v>
      </c>
      <c r="H20" s="1358"/>
      <c r="I20" s="1356"/>
      <c r="J20" s="1356"/>
      <c r="K20" s="1356"/>
    </row>
    <row r="21" spans="1:13" s="109" customFormat="1" ht="26.45" customHeight="1" thickBot="1" x14ac:dyDescent="0.4">
      <c r="A21" s="1347" t="s">
        <v>107</v>
      </c>
      <c r="B21" s="1348" t="s">
        <v>151</v>
      </c>
      <c r="C21" s="1349" t="s">
        <v>152</v>
      </c>
      <c r="D21" s="1350">
        <f>SUM(D14:D20)</f>
        <v>217793771</v>
      </c>
      <c r="E21" s="1350">
        <f>SUM(E14:E20)</f>
        <v>269256328</v>
      </c>
      <c r="F21" s="1350">
        <f>SUM(F14:F20)</f>
        <v>261475717</v>
      </c>
      <c r="G21" s="1945">
        <f>F21/E21%</f>
        <v>97.110333094938454</v>
      </c>
      <c r="H21" s="1343"/>
      <c r="I21" s="1356"/>
      <c r="K21" s="1356"/>
    </row>
    <row r="22" spans="1:13" s="109" customFormat="1" ht="26.45" customHeight="1" thickBot="1" x14ac:dyDescent="0.4">
      <c r="A22" s="1347" t="s">
        <v>108</v>
      </c>
      <c r="B22" s="1348" t="s">
        <v>78</v>
      </c>
      <c r="C22" s="1349" t="s">
        <v>79</v>
      </c>
      <c r="D22" s="1350">
        <v>0</v>
      </c>
      <c r="E22" s="1350">
        <f t="shared" ref="E22:F24" si="2">D22</f>
        <v>0</v>
      </c>
      <c r="F22" s="1350">
        <f t="shared" si="2"/>
        <v>0</v>
      </c>
      <c r="G22" s="1351"/>
      <c r="H22" s="1343"/>
      <c r="I22" s="1356"/>
    </row>
    <row r="23" spans="1:13" s="109" customFormat="1" ht="26.45" customHeight="1" thickBot="1" x14ac:dyDescent="0.4">
      <c r="A23" s="1347" t="s">
        <v>109</v>
      </c>
      <c r="B23" s="1348" t="s">
        <v>80</v>
      </c>
      <c r="C23" s="1349" t="s">
        <v>81</v>
      </c>
      <c r="D23" s="1350">
        <v>0</v>
      </c>
      <c r="E23" s="1350">
        <f t="shared" si="2"/>
        <v>0</v>
      </c>
      <c r="F23" s="1350">
        <f t="shared" si="2"/>
        <v>0</v>
      </c>
      <c r="G23" s="1351"/>
      <c r="H23" s="1343"/>
      <c r="I23" s="1356"/>
    </row>
    <row r="24" spans="1:13" s="109" customFormat="1" ht="26.45" customHeight="1" thickBot="1" x14ac:dyDescent="0.4">
      <c r="A24" s="1347" t="s">
        <v>110</v>
      </c>
      <c r="B24" s="1348" t="s">
        <v>82</v>
      </c>
      <c r="C24" s="1349" t="s">
        <v>83</v>
      </c>
      <c r="D24" s="1350">
        <v>0</v>
      </c>
      <c r="E24" s="1350">
        <f t="shared" si="2"/>
        <v>0</v>
      </c>
      <c r="F24" s="1350">
        <f t="shared" si="2"/>
        <v>0</v>
      </c>
      <c r="G24" s="1351"/>
      <c r="H24" s="1343"/>
    </row>
    <row r="25" spans="1:13" s="109" customFormat="1" ht="30.75" customHeight="1" thickBot="1" x14ac:dyDescent="0.4">
      <c r="A25" s="1347" t="s">
        <v>111</v>
      </c>
      <c r="B25" s="1348" t="s">
        <v>973</v>
      </c>
      <c r="C25" s="1349" t="s">
        <v>974</v>
      </c>
      <c r="D25" s="1350">
        <v>0</v>
      </c>
      <c r="E25" s="1350">
        <v>0</v>
      </c>
      <c r="F25" s="1350">
        <v>0</v>
      </c>
      <c r="G25" s="1351"/>
      <c r="H25" s="1343"/>
    </row>
    <row r="26" spans="1:13" s="109" customFormat="1" ht="30.75" customHeight="1" x14ac:dyDescent="0.35">
      <c r="A26" s="1359" t="s">
        <v>112</v>
      </c>
      <c r="B26" s="1360" t="s">
        <v>154</v>
      </c>
      <c r="C26" s="1248" t="s">
        <v>84</v>
      </c>
      <c r="D26" s="1354">
        <v>20200000</v>
      </c>
      <c r="E26" s="1354">
        <v>21275000</v>
      </c>
      <c r="F26" s="1354">
        <f>55000+200000+18392000</f>
        <v>18647000</v>
      </c>
      <c r="G26" s="1946">
        <f t="shared" ref="G26:G33" si="3">F26/E26%</f>
        <v>87.647473560517042</v>
      </c>
      <c r="H26" s="1343"/>
    </row>
    <row r="27" spans="1:13" s="109" customFormat="1" ht="30.6" customHeight="1" thickBot="1" x14ac:dyDescent="0.4">
      <c r="A27" s="1352" t="s">
        <v>113</v>
      </c>
      <c r="B27" s="1353" t="s">
        <v>154</v>
      </c>
      <c r="C27" s="552" t="s">
        <v>946</v>
      </c>
      <c r="D27" s="163">
        <v>97660000</v>
      </c>
      <c r="E27" s="163">
        <v>97715000</v>
      </c>
      <c r="F27" s="163">
        <f>96000000+960000</f>
        <v>96960000</v>
      </c>
      <c r="G27" s="1944">
        <f t="shared" si="3"/>
        <v>99.227344829350656</v>
      </c>
      <c r="H27" s="1343"/>
    </row>
    <row r="28" spans="1:13" s="110" customFormat="1" ht="30" customHeight="1" thickBot="1" x14ac:dyDescent="0.35">
      <c r="A28" s="1347" t="s">
        <v>1039</v>
      </c>
      <c r="B28" s="1348" t="s">
        <v>154</v>
      </c>
      <c r="C28" s="1349" t="s">
        <v>153</v>
      </c>
      <c r="D28" s="1350">
        <f>SUM(D26:D27)</f>
        <v>117860000</v>
      </c>
      <c r="E28" s="1350">
        <f>SUM(E26:E27)</f>
        <v>118990000</v>
      </c>
      <c r="F28" s="1350">
        <f>SUM(F26:F27)</f>
        <v>115607000</v>
      </c>
      <c r="G28" s="1945">
        <f t="shared" si="3"/>
        <v>97.156903941507693</v>
      </c>
      <c r="H28" s="1355"/>
    </row>
    <row r="29" spans="1:13" s="110" customFormat="1" ht="30" customHeight="1" x14ac:dyDescent="0.3">
      <c r="A29" s="1361">
        <v>21</v>
      </c>
      <c r="B29" s="1362" t="s">
        <v>456</v>
      </c>
      <c r="C29" s="1252" t="s">
        <v>573</v>
      </c>
      <c r="D29" s="1354">
        <f>'18. Tartalékok (K512)'!C27</f>
        <v>15000000</v>
      </c>
      <c r="E29" s="1354">
        <f>'18. Tartalékok (K512)'!D27</f>
        <v>17780895</v>
      </c>
      <c r="F29" s="1354"/>
      <c r="G29" s="1947">
        <f t="shared" si="3"/>
        <v>0</v>
      </c>
      <c r="H29" s="1355"/>
    </row>
    <row r="30" spans="1:13" s="110" customFormat="1" ht="30" customHeight="1" x14ac:dyDescent="0.3">
      <c r="A30" s="1361">
        <v>22</v>
      </c>
      <c r="B30" s="1362" t="s">
        <v>456</v>
      </c>
      <c r="C30" s="1363" t="s">
        <v>574</v>
      </c>
      <c r="D30" s="1364"/>
      <c r="E30" s="1364">
        <f>'18. Tartalékok (K512)'!D26</f>
        <v>276706540</v>
      </c>
      <c r="F30" s="1364"/>
      <c r="G30" s="1948">
        <f t="shared" si="3"/>
        <v>0</v>
      </c>
      <c r="H30" s="1355"/>
    </row>
    <row r="31" spans="1:13" s="110" customFormat="1" ht="30" customHeight="1" thickBot="1" x14ac:dyDescent="0.35">
      <c r="A31" s="1361">
        <v>23</v>
      </c>
      <c r="B31" s="1362" t="s">
        <v>456</v>
      </c>
      <c r="C31" s="1363" t="s">
        <v>575</v>
      </c>
      <c r="D31" s="1364"/>
      <c r="E31" s="1364">
        <f>'18. Tartalékok (K512)'!D25</f>
        <v>552133655</v>
      </c>
      <c r="F31" s="1364"/>
      <c r="G31" s="1948">
        <f t="shared" si="3"/>
        <v>0</v>
      </c>
      <c r="H31" s="1355"/>
    </row>
    <row r="32" spans="1:13" s="110" customFormat="1" ht="30" customHeight="1" thickBot="1" x14ac:dyDescent="0.35">
      <c r="A32" s="1347" t="s">
        <v>114</v>
      </c>
      <c r="B32" s="1348" t="s">
        <v>456</v>
      </c>
      <c r="C32" s="1349" t="s">
        <v>85</v>
      </c>
      <c r="D32" s="1350">
        <f>SUM(D29:D31)</f>
        <v>15000000</v>
      </c>
      <c r="E32" s="1350">
        <f>SUM(E29:E31)</f>
        <v>846621090</v>
      </c>
      <c r="F32" s="1350">
        <f>SUM(F29:F31)</f>
        <v>0</v>
      </c>
      <c r="G32" s="1945">
        <f t="shared" si="3"/>
        <v>0</v>
      </c>
      <c r="H32" s="1355"/>
    </row>
    <row r="33" spans="1:8" s="109" customFormat="1" ht="30.75" customHeight="1" thickBot="1" x14ac:dyDescent="0.4">
      <c r="A33" s="1365" t="s">
        <v>48</v>
      </c>
      <c r="B33" s="1366" t="s">
        <v>157</v>
      </c>
      <c r="C33" s="1367" t="s">
        <v>407</v>
      </c>
      <c r="D33" s="1368">
        <f>D13+D21+D22+D23+D24+D28+D32</f>
        <v>453124436</v>
      </c>
      <c r="E33" s="1368">
        <f>E13+E21+E22+E23+E24+E28+E32</f>
        <v>1691887873</v>
      </c>
      <c r="F33" s="1368">
        <f>F13+F21+F22+F23+F24+F28+F32</f>
        <v>834103172</v>
      </c>
      <c r="G33" s="1949">
        <f t="shared" si="3"/>
        <v>49.300144844764191</v>
      </c>
      <c r="H33" s="1343"/>
    </row>
    <row r="34" spans="1:8" s="109" customFormat="1" ht="30.75" customHeight="1" thickBot="1" x14ac:dyDescent="0.4">
      <c r="A34" s="1369">
        <v>26</v>
      </c>
      <c r="B34" s="1370" t="s">
        <v>117</v>
      </c>
      <c r="C34" s="1371" t="s">
        <v>991</v>
      </c>
      <c r="D34" s="1372"/>
      <c r="E34" s="1372"/>
      <c r="F34" s="1372"/>
      <c r="G34" s="1373"/>
      <c r="H34" s="1343"/>
    </row>
    <row r="35" spans="1:8" s="109" customFormat="1" ht="30.75" customHeight="1" thickBot="1" x14ac:dyDescent="0.4">
      <c r="A35" s="1374" t="s">
        <v>1047</v>
      </c>
      <c r="B35" s="1375" t="s">
        <v>117</v>
      </c>
      <c r="C35" s="336" t="s">
        <v>991</v>
      </c>
      <c r="D35" s="336"/>
      <c r="E35" s="336"/>
      <c r="F35" s="336"/>
      <c r="G35" s="1376"/>
      <c r="H35" s="1343"/>
    </row>
    <row r="36" spans="1:8" s="109" customFormat="1" ht="30.75" customHeight="1" thickBot="1" x14ac:dyDescent="0.4">
      <c r="A36" s="1369">
        <v>28</v>
      </c>
      <c r="B36" s="1370" t="s">
        <v>938</v>
      </c>
      <c r="C36" s="1371" t="s">
        <v>992</v>
      </c>
      <c r="D36" s="1372"/>
      <c r="E36" s="1372">
        <v>2166000</v>
      </c>
      <c r="F36" s="1372">
        <v>2166000</v>
      </c>
      <c r="G36" s="1950">
        <f>F36/E36%</f>
        <v>100</v>
      </c>
      <c r="H36" s="1343"/>
    </row>
    <row r="37" spans="1:8" s="109" customFormat="1" ht="30.75" customHeight="1" thickBot="1" x14ac:dyDescent="0.4">
      <c r="A37" s="1377" t="s">
        <v>116</v>
      </c>
      <c r="B37" s="1377" t="s">
        <v>938</v>
      </c>
      <c r="C37" s="1378" t="s">
        <v>992</v>
      </c>
      <c r="D37" s="1378"/>
      <c r="E37" s="1379">
        <f>E36</f>
        <v>2166000</v>
      </c>
      <c r="F37" s="1379">
        <f>F36</f>
        <v>2166000</v>
      </c>
      <c r="G37" s="1951">
        <f>F37/E37%</f>
        <v>100</v>
      </c>
      <c r="H37" s="1343"/>
    </row>
    <row r="38" spans="1:8" s="109" customFormat="1" ht="31.15" customHeight="1" thickBot="1" x14ac:dyDescent="0.4">
      <c r="A38" s="1369">
        <v>30</v>
      </c>
      <c r="B38" s="1370" t="s">
        <v>487</v>
      </c>
      <c r="C38" s="1371" t="s">
        <v>580</v>
      </c>
      <c r="D38" s="1372">
        <v>5200000</v>
      </c>
      <c r="E38" s="1372">
        <v>8000000</v>
      </c>
      <c r="F38" s="1372">
        <v>2000000</v>
      </c>
      <c r="G38" s="1950">
        <f>F38/E38%</f>
        <v>25</v>
      </c>
      <c r="H38" s="1343"/>
    </row>
    <row r="39" spans="1:8" s="109" customFormat="1" ht="30.75" customHeight="1" thickBot="1" x14ac:dyDescent="0.4">
      <c r="A39" s="1347" t="s">
        <v>1289</v>
      </c>
      <c r="B39" s="1348" t="s">
        <v>487</v>
      </c>
      <c r="C39" s="1349" t="s">
        <v>580</v>
      </c>
      <c r="D39" s="1350">
        <f>D38</f>
        <v>5200000</v>
      </c>
      <c r="E39" s="1350">
        <f>E38</f>
        <v>8000000</v>
      </c>
      <c r="F39" s="1350">
        <f>F38</f>
        <v>2000000</v>
      </c>
      <c r="G39" s="1945">
        <f>F39/E39%</f>
        <v>25</v>
      </c>
      <c r="H39" s="1343"/>
    </row>
    <row r="40" spans="1:8" s="110" customFormat="1" ht="30.75" customHeight="1" thickBot="1" x14ac:dyDescent="0.35">
      <c r="A40" s="1374" t="s">
        <v>1298</v>
      </c>
      <c r="B40" s="1375" t="s">
        <v>164</v>
      </c>
      <c r="C40" s="336" t="s">
        <v>488</v>
      </c>
      <c r="D40" s="1380">
        <f>+D39</f>
        <v>5200000</v>
      </c>
      <c r="E40" s="1380">
        <f>E39+E35+E37</f>
        <v>10166000</v>
      </c>
      <c r="F40" s="1380">
        <f>F39+F35+F37</f>
        <v>4166000</v>
      </c>
      <c r="G40" s="1951">
        <f>F40/E40%</f>
        <v>40.979736376155813</v>
      </c>
      <c r="H40" s="1355"/>
    </row>
  </sheetData>
  <mergeCells count="3">
    <mergeCell ref="A1:G1"/>
    <mergeCell ref="A2:G2"/>
    <mergeCell ref="A3:G3"/>
  </mergeCells>
  <phoneticPr fontId="60" type="noConversion"/>
  <hyperlinks>
    <hyperlink ref="H1" location="Tartalom!A1" display="Tartalom!A1" xr:uid="{00000000-0004-0000-1400-000000000000}"/>
  </hyperlinks>
  <pageMargins left="0.33" right="0.28000000000000003" top="1" bottom="1" header="0.5" footer="0.5"/>
  <pageSetup paperSize="9" scale="4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25">
    <tabColor rgb="FFFFC000"/>
    <pageSetUpPr fitToPage="1"/>
  </sheetPr>
  <dimension ref="A1:P41"/>
  <sheetViews>
    <sheetView view="pageBreakPreview" topLeftCell="A7" zoomScale="55" zoomScaleSheetLayoutView="55" workbookViewId="0">
      <selection activeCell="A7" sqref="A1:XFD1048576"/>
    </sheetView>
  </sheetViews>
  <sheetFormatPr defaultColWidth="9.140625" defaultRowHeight="15.75" x14ac:dyDescent="0.25"/>
  <cols>
    <col min="1" max="1" width="9.5703125" style="4" customWidth="1"/>
    <col min="2" max="2" width="107" style="4" bestFit="1" customWidth="1"/>
    <col min="3" max="5" width="26.28515625" style="4" customWidth="1"/>
    <col min="6" max="6" width="11.140625" style="4" hidden="1" customWidth="1"/>
    <col min="7" max="7" width="21.28515625" style="11" hidden="1" customWidth="1"/>
    <col min="8" max="11" width="0" style="4" hidden="1" customWidth="1"/>
    <col min="12" max="15" width="9.140625" style="4"/>
    <col min="16" max="16" width="18.28515625" style="4" bestFit="1" customWidth="1"/>
    <col min="17" max="16384" width="9.140625" style="4"/>
  </cols>
  <sheetData>
    <row r="1" spans="1:9" ht="25.5" x14ac:dyDescent="0.35">
      <c r="A1" s="2059" t="str">
        <f>Tartalomjegyzék_2019!A1</f>
        <v>Pilisvörösvár Város Önkormányzata Képviselő-testületének 9/2023. (IV. 20.) önkormányzati rendelete</v>
      </c>
      <c r="B1" s="2059"/>
      <c r="C1" s="2059"/>
      <c r="D1" s="2059"/>
      <c r="E1" s="2059"/>
      <c r="F1" s="2059"/>
      <c r="G1" s="547" t="s">
        <v>893</v>
      </c>
    </row>
    <row r="2" spans="1:9" ht="25.5" x14ac:dyDescent="0.35">
      <c r="A2" s="2059" t="str">
        <f>'17. Pe. átad. és tám. (K5)'!A2:C2</f>
        <v>Pilisvörösvár Város Önkormányzata 2022. évi zárszámadásáról</v>
      </c>
      <c r="B2" s="2059"/>
      <c r="C2" s="2059"/>
      <c r="D2" s="2059"/>
      <c r="E2" s="2059"/>
      <c r="F2" s="2059"/>
      <c r="G2" s="244"/>
    </row>
    <row r="3" spans="1:9" s="8" customFormat="1" ht="26.25" x14ac:dyDescent="0.4">
      <c r="A3" s="2058"/>
      <c r="B3" s="2058"/>
      <c r="C3" s="687"/>
      <c r="D3" s="687"/>
      <c r="E3" s="687"/>
      <c r="F3" s="687"/>
      <c r="G3" s="245"/>
    </row>
    <row r="4" spans="1:9" s="8" customFormat="1" ht="25.5" x14ac:dyDescent="0.35">
      <c r="A4" s="2059" t="str">
        <f>Tartalom!B24</f>
        <v>Pilisvörösvár Város Önkormányzata tartalékai</v>
      </c>
      <c r="B4" s="2059"/>
      <c r="C4" s="2059"/>
      <c r="D4" s="2059"/>
      <c r="E4" s="2059"/>
      <c r="F4" s="2059"/>
      <c r="G4" s="244"/>
    </row>
    <row r="5" spans="1:9" s="8" customFormat="1" ht="26.25" x14ac:dyDescent="0.4">
      <c r="A5" s="238"/>
      <c r="B5" s="238"/>
      <c r="C5" s="1450"/>
      <c r="D5" s="1450"/>
      <c r="E5" s="1450"/>
      <c r="F5" s="1450"/>
      <c r="G5" s="243"/>
    </row>
    <row r="6" spans="1:9" s="8" customFormat="1" ht="18.75" x14ac:dyDescent="0.3">
      <c r="A6" s="139"/>
      <c r="B6" s="139"/>
      <c r="E6" s="2047"/>
      <c r="F6" s="2047"/>
      <c r="G6" s="166"/>
    </row>
    <row r="7" spans="1:9" s="8" customFormat="1" ht="16.5" customHeight="1" x14ac:dyDescent="0.3">
      <c r="A7" s="48"/>
      <c r="B7" s="49"/>
      <c r="E7" s="2047" t="s">
        <v>899</v>
      </c>
      <c r="F7" s="2047"/>
      <c r="G7" s="246"/>
    </row>
    <row r="8" spans="1:9" s="8" customFormat="1" ht="19.5" thickBot="1" x14ac:dyDescent="0.3">
      <c r="A8" s="24"/>
      <c r="B8" s="25"/>
      <c r="E8" s="221" t="s">
        <v>469</v>
      </c>
      <c r="G8" s="247"/>
    </row>
    <row r="9" spans="1:9" s="612" customFormat="1" ht="112.5" x14ac:dyDescent="0.35">
      <c r="A9" s="1403" t="s">
        <v>20</v>
      </c>
      <c r="B9" s="1381" t="s">
        <v>213</v>
      </c>
      <c r="C9" s="1382" t="str">
        <f>'17. Pe. átad. és tám. (K5)'!D8</f>
        <v>Önkormányzat 2022. évi eredeti előirányzat</v>
      </c>
      <c r="D9" s="1382" t="str">
        <f>'17. Pe. átad. és tám. (K5)'!E8</f>
        <v>Önkormányzat 2022. évi módosított előirányzat 2022.12.31</v>
      </c>
      <c r="E9" s="1382" t="str">
        <f>'17. Pe. átad. és tám. (K5)'!F8</f>
        <v>Önkormányzat 2022. évi Teljesítés 2022.12.31</v>
      </c>
      <c r="F9" s="1383" t="str">
        <f>'17. Pe. átad. és tám. (K5)'!G8</f>
        <v>Teljesítés %-ban</v>
      </c>
      <c r="G9" s="1384"/>
    </row>
    <row r="10" spans="1:9" s="612" customFormat="1" ht="46.5" x14ac:dyDescent="0.35">
      <c r="A10" s="1385">
        <v>1</v>
      </c>
      <c r="B10" s="1386" t="s">
        <v>457</v>
      </c>
      <c r="C10" s="1387"/>
      <c r="D10" s="1387">
        <v>20684446</v>
      </c>
      <c r="E10" s="1387"/>
      <c r="F10" s="1388"/>
      <c r="G10" s="1389">
        <v>51227</v>
      </c>
    </row>
    <row r="11" spans="1:9" s="612" customFormat="1" ht="23.25" hidden="1" x14ac:dyDescent="0.35">
      <c r="A11" s="1385"/>
      <c r="B11" s="1390" t="s">
        <v>318</v>
      </c>
      <c r="C11" s="1387"/>
      <c r="D11" s="1387"/>
      <c r="E11" s="1387"/>
      <c r="F11" s="1388"/>
      <c r="G11" s="1389"/>
    </row>
    <row r="12" spans="1:9" s="612" customFormat="1" ht="23.25" x14ac:dyDescent="0.35">
      <c r="A12" s="1385">
        <v>2</v>
      </c>
      <c r="B12" s="1390" t="s">
        <v>318</v>
      </c>
      <c r="C12" s="1387"/>
      <c r="D12" s="1387">
        <v>8437817</v>
      </c>
      <c r="E12" s="1387"/>
      <c r="F12" s="1388"/>
      <c r="G12" s="1389"/>
    </row>
    <row r="13" spans="1:9" s="612" customFormat="1" ht="23.25" x14ac:dyDescent="0.35">
      <c r="A13" s="1385">
        <v>3</v>
      </c>
      <c r="B13" s="1390" t="s">
        <v>930</v>
      </c>
      <c r="C13" s="1387"/>
      <c r="D13" s="1387"/>
      <c r="E13" s="1387"/>
      <c r="F13" s="1388"/>
      <c r="G13" s="1389"/>
    </row>
    <row r="14" spans="1:9" s="612" customFormat="1" ht="23.25" x14ac:dyDescent="0.35">
      <c r="A14" s="1385">
        <v>4</v>
      </c>
      <c r="B14" s="1390" t="s">
        <v>931</v>
      </c>
      <c r="C14" s="1387"/>
      <c r="D14" s="1387"/>
      <c r="E14" s="1387"/>
      <c r="F14" s="1388"/>
      <c r="G14" s="1389"/>
    </row>
    <row r="15" spans="1:9" s="612" customFormat="1" ht="23.25" x14ac:dyDescent="0.35">
      <c r="A15" s="1385">
        <v>5</v>
      </c>
      <c r="B15" s="1386" t="s">
        <v>932</v>
      </c>
      <c r="C15" s="1387"/>
      <c r="D15" s="1387"/>
      <c r="E15" s="1387"/>
      <c r="F15" s="1388"/>
      <c r="G15" s="1389"/>
    </row>
    <row r="16" spans="1:9" s="612" customFormat="1" ht="23.25" x14ac:dyDescent="0.35">
      <c r="A16" s="1385">
        <v>6</v>
      </c>
      <c r="B16" s="1386" t="s">
        <v>934</v>
      </c>
      <c r="C16" s="1387"/>
      <c r="D16" s="1387"/>
      <c r="E16" s="1387"/>
      <c r="F16" s="1388"/>
      <c r="G16" s="1389">
        <v>51228</v>
      </c>
      <c r="I16" s="1387"/>
    </row>
    <row r="17" spans="1:16" s="612" customFormat="1" ht="23.25" x14ac:dyDescent="0.35">
      <c r="A17" s="1385">
        <v>7</v>
      </c>
      <c r="B17" s="1386" t="s">
        <v>935</v>
      </c>
      <c r="C17" s="1387"/>
      <c r="D17" s="1387"/>
      <c r="E17" s="1387"/>
      <c r="F17" s="1388"/>
      <c r="G17" s="1389"/>
      <c r="I17" s="1391"/>
    </row>
    <row r="18" spans="1:16" s="612" customFormat="1" ht="23.25" x14ac:dyDescent="0.35">
      <c r="A18" s="1385">
        <v>8</v>
      </c>
      <c r="B18" s="1386" t="s">
        <v>933</v>
      </c>
      <c r="C18" s="1387"/>
      <c r="D18" s="1387"/>
      <c r="E18" s="1387"/>
      <c r="F18" s="1388"/>
      <c r="G18" s="1389">
        <v>51229</v>
      </c>
    </row>
    <row r="19" spans="1:16" s="612" customFormat="1" ht="23.25" x14ac:dyDescent="0.35">
      <c r="A19" s="1385">
        <v>9</v>
      </c>
      <c r="B19" s="1392" t="s">
        <v>936</v>
      </c>
      <c r="C19" s="1387"/>
      <c r="D19" s="1387"/>
      <c r="E19" s="1387"/>
      <c r="F19" s="1388"/>
      <c r="G19" s="1389">
        <v>51230</v>
      </c>
    </row>
    <row r="20" spans="1:16" s="612" customFormat="1" ht="23.25" x14ac:dyDescent="0.35">
      <c r="A20" s="1385">
        <v>10</v>
      </c>
      <c r="B20" s="1393" t="s">
        <v>993</v>
      </c>
      <c r="C20" s="1387"/>
      <c r="D20" s="1387"/>
      <c r="E20" s="1387"/>
      <c r="F20" s="1388"/>
      <c r="G20" s="1389">
        <v>51231</v>
      </c>
      <c r="P20" s="755"/>
    </row>
    <row r="21" spans="1:16" s="612" customFormat="1" ht="23.25" x14ac:dyDescent="0.35">
      <c r="A21" s="1385">
        <v>11</v>
      </c>
      <c r="B21" s="1393" t="s">
        <v>1199</v>
      </c>
      <c r="C21" s="1387"/>
      <c r="D21" s="1387">
        <v>227384363</v>
      </c>
      <c r="E21" s="1387"/>
      <c r="F21" s="1388"/>
      <c r="G21" s="1389"/>
    </row>
    <row r="22" spans="1:16" s="612" customFormat="1" ht="23.25" x14ac:dyDescent="0.35">
      <c r="A22" s="1385">
        <v>12</v>
      </c>
      <c r="B22" s="1393" t="s">
        <v>1200</v>
      </c>
      <c r="C22" s="1387"/>
      <c r="D22" s="1387">
        <v>505663929</v>
      </c>
      <c r="E22" s="1387"/>
      <c r="F22" s="1388"/>
      <c r="G22" s="1389"/>
    </row>
    <row r="23" spans="1:16" s="612" customFormat="1" ht="23.25" x14ac:dyDescent="0.35">
      <c r="A23" s="1385">
        <v>13</v>
      </c>
      <c r="B23" s="1386" t="s">
        <v>1327</v>
      </c>
      <c r="C23" s="1387"/>
      <c r="D23" s="1387">
        <v>66669640</v>
      </c>
      <c r="E23" s="1387"/>
      <c r="F23" s="1388"/>
      <c r="G23" s="1389"/>
    </row>
    <row r="24" spans="1:16" s="612" customFormat="1" ht="24" thickBot="1" x14ac:dyDescent="0.4">
      <c r="A24" s="1385">
        <v>14</v>
      </c>
      <c r="B24" s="1393" t="s">
        <v>509</v>
      </c>
      <c r="C24" s="1387"/>
      <c r="D24" s="1387"/>
      <c r="E24" s="1387"/>
      <c r="F24" s="1388"/>
      <c r="G24" s="1389">
        <v>51237</v>
      </c>
    </row>
    <row r="25" spans="1:16" s="612" customFormat="1" ht="24" thickBot="1" x14ac:dyDescent="0.4">
      <c r="A25" s="1394">
        <v>15</v>
      </c>
      <c r="B25" s="1395" t="s">
        <v>316</v>
      </c>
      <c r="C25" s="1396">
        <f>SUM(C10:C24)</f>
        <v>0</v>
      </c>
      <c r="D25" s="1396">
        <f>SUM(D10:D24)-5000000-139560038-76462056-35000000-20684446</f>
        <v>552133655</v>
      </c>
      <c r="E25" s="1396">
        <f>SUM(E10:E24)</f>
        <v>0</v>
      </c>
      <c r="F25" s="1397"/>
      <c r="G25" s="1389">
        <v>51238</v>
      </c>
    </row>
    <row r="26" spans="1:16" s="612" customFormat="1" ht="24" thickBot="1" x14ac:dyDescent="0.4">
      <c r="A26" s="1394">
        <v>16</v>
      </c>
      <c r="B26" s="1395" t="s">
        <v>317</v>
      </c>
      <c r="C26" s="1396">
        <v>0</v>
      </c>
      <c r="D26" s="1396">
        <v>276706540</v>
      </c>
      <c r="E26" s="1396">
        <v>0</v>
      </c>
      <c r="F26" s="1397"/>
      <c r="G26" s="1389"/>
    </row>
    <row r="27" spans="1:16" s="612" customFormat="1" ht="24" thickBot="1" x14ac:dyDescent="0.4">
      <c r="A27" s="1394">
        <v>17</v>
      </c>
      <c r="B27" s="1395" t="s">
        <v>293</v>
      </c>
      <c r="C27" s="1396">
        <v>15000000</v>
      </c>
      <c r="D27" s="1396">
        <v>17780895</v>
      </c>
      <c r="E27" s="1396">
        <v>0</v>
      </c>
      <c r="F27" s="1397"/>
      <c r="G27" s="1398"/>
    </row>
    <row r="28" spans="1:16" s="612" customFormat="1" ht="24" thickBot="1" x14ac:dyDescent="0.4">
      <c r="A28" s="1399">
        <v>18</v>
      </c>
      <c r="B28" s="1400" t="s">
        <v>483</v>
      </c>
      <c r="C28" s="1401">
        <f>C25+C26+C27</f>
        <v>15000000</v>
      </c>
      <c r="D28" s="1401">
        <f>D25+D26+D27</f>
        <v>846621090</v>
      </c>
      <c r="E28" s="1401">
        <f>E25+E26+E27</f>
        <v>0</v>
      </c>
      <c r="F28" s="1402"/>
      <c r="G28" s="1389">
        <v>5121</v>
      </c>
    </row>
    <row r="30" spans="1:16" hidden="1" x14ac:dyDescent="0.25"/>
    <row r="31" spans="1:16" hidden="1" x14ac:dyDescent="0.25">
      <c r="C31" s="30"/>
      <c r="D31" s="30"/>
      <c r="E31" s="30"/>
      <c r="F31" s="30"/>
      <c r="H31" s="30"/>
    </row>
    <row r="32" spans="1:16" hidden="1" x14ac:dyDescent="0.25"/>
    <row r="33" spans="2:8" hidden="1" x14ac:dyDescent="0.25">
      <c r="H33" s="30"/>
    </row>
    <row r="34" spans="2:8" hidden="1" x14ac:dyDescent="0.25"/>
    <row r="35" spans="2:8" ht="15" hidden="1" customHeight="1" x14ac:dyDescent="0.25"/>
    <row r="36" spans="2:8" hidden="1" x14ac:dyDescent="0.25"/>
    <row r="37" spans="2:8" hidden="1" x14ac:dyDescent="0.25"/>
    <row r="38" spans="2:8" hidden="1" x14ac:dyDescent="0.25">
      <c r="B38" s="4" t="s">
        <v>902</v>
      </c>
    </row>
    <row r="39" spans="2:8" hidden="1" x14ac:dyDescent="0.25"/>
    <row r="40" spans="2:8" hidden="1" x14ac:dyDescent="0.25"/>
    <row r="41" spans="2:8" hidden="1" x14ac:dyDescent="0.25"/>
  </sheetData>
  <mergeCells count="6">
    <mergeCell ref="E7:F7"/>
    <mergeCell ref="A3:B3"/>
    <mergeCell ref="E6:F6"/>
    <mergeCell ref="A1:F1"/>
    <mergeCell ref="A2:F2"/>
    <mergeCell ref="A4:F4"/>
  </mergeCells>
  <phoneticPr fontId="60" type="noConversion"/>
  <hyperlinks>
    <hyperlink ref="G1" location="Tartalom!A1" display="Tartalom!A1" xr:uid="{00000000-0004-0000-1500-000000000000}"/>
  </hyperlinks>
  <pageMargins left="0.75" right="0.75" top="1" bottom="1" header="0.5" footer="0.5"/>
  <pageSetup paperSize="9" scale="4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26">
    <tabColor rgb="FFFFC000"/>
    <pageSetUpPr fitToPage="1"/>
  </sheetPr>
  <dimension ref="A1:Q72"/>
  <sheetViews>
    <sheetView view="pageBreakPreview" topLeftCell="A16" zoomScale="55" zoomScaleSheetLayoutView="55" workbookViewId="0">
      <selection activeCell="A16" sqref="A1:XFD1048576"/>
    </sheetView>
  </sheetViews>
  <sheetFormatPr defaultColWidth="9.140625" defaultRowHeight="33" x14ac:dyDescent="0.2"/>
  <cols>
    <col min="1" max="1" width="12" style="173" customWidth="1"/>
    <col min="2" max="2" width="126.7109375" style="23" bestFit="1" customWidth="1"/>
    <col min="3" max="3" width="33.7109375" style="36" hidden="1" customWidth="1"/>
    <col min="4" max="6" width="25.85546875" style="36" customWidth="1"/>
    <col min="7" max="7" width="17.7109375" style="36" customWidth="1"/>
    <col min="8" max="10" width="25.85546875" style="23" customWidth="1"/>
    <col min="11" max="11" width="17.7109375" style="23" customWidth="1"/>
    <col min="12" max="12" width="11.5703125" style="23" hidden="1" customWidth="1"/>
    <col min="13" max="13" width="33.5703125" style="248" hidden="1" customWidth="1"/>
    <col min="14" max="14" width="0" style="23" hidden="1" customWidth="1"/>
    <col min="15" max="15" width="33" style="23" hidden="1" customWidth="1"/>
    <col min="16" max="16" width="10.85546875" style="23" hidden="1" customWidth="1"/>
    <col min="17" max="17" width="14.140625" style="23" bestFit="1" customWidth="1"/>
    <col min="18" max="16384" width="9.140625" style="23"/>
  </cols>
  <sheetData>
    <row r="1" spans="1:13" s="103" customFormat="1" ht="45.6" customHeight="1" x14ac:dyDescent="0.4">
      <c r="A1" s="2059" t="str">
        <f>Tartalomjegyzék_2019!A1</f>
        <v>Pilisvörösvár Város Önkormányzata Képviselő-testületének 9/2023. (IV. 20.) önkormányzati rendelete</v>
      </c>
      <c r="B1" s="2059"/>
      <c r="C1" s="2059"/>
      <c r="D1" s="2059"/>
      <c r="E1" s="2059"/>
      <c r="F1" s="2059"/>
      <c r="G1" s="2059"/>
      <c r="H1" s="2059"/>
      <c r="I1" s="2059"/>
      <c r="J1" s="2059"/>
      <c r="K1" s="2059"/>
      <c r="L1" s="1451" t="s">
        <v>893</v>
      </c>
      <c r="M1" s="248"/>
    </row>
    <row r="2" spans="1:13" s="103" customFormat="1" x14ac:dyDescent="0.4">
      <c r="A2" s="2059" t="str">
        <f>'18. Tartalékok (K512)'!A2:B2</f>
        <v>Pilisvörösvár Város Önkormányzata 2022. évi zárszámadásáról</v>
      </c>
      <c r="B2" s="2059"/>
      <c r="C2" s="2059"/>
      <c r="D2" s="2059"/>
      <c r="E2" s="2059"/>
      <c r="F2" s="2059"/>
      <c r="G2" s="2059"/>
      <c r="H2" s="2059"/>
      <c r="I2" s="2059"/>
      <c r="J2" s="2059"/>
      <c r="K2" s="2059"/>
      <c r="L2" s="1972"/>
      <c r="M2" s="248"/>
    </row>
    <row r="3" spans="1:13" s="103" customFormat="1" ht="18.75" customHeight="1" x14ac:dyDescent="0.4">
      <c r="A3" s="2059"/>
      <c r="B3" s="2059"/>
      <c r="C3" s="2059"/>
      <c r="D3" s="2059"/>
      <c r="E3" s="2059"/>
      <c r="F3" s="2059"/>
      <c r="G3" s="2059"/>
      <c r="H3" s="2059"/>
      <c r="I3" s="2059"/>
      <c r="J3" s="2059"/>
      <c r="K3" s="2059"/>
      <c r="L3" s="1972"/>
      <c r="M3" s="248"/>
    </row>
    <row r="4" spans="1:13" s="103" customFormat="1" ht="15.75" customHeight="1" x14ac:dyDescent="0.35">
      <c r="A4" s="14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248"/>
    </row>
    <row r="5" spans="1:13" ht="30" customHeight="1" x14ac:dyDescent="0.4">
      <c r="A5" s="2059" t="str">
        <f>Tartalom!B25</f>
        <v>Pilisvörösvár Város Önkormányzata felhalmozási (beruházási) kiadásai feladatonként</v>
      </c>
      <c r="B5" s="2059"/>
      <c r="C5" s="2059"/>
      <c r="D5" s="2059"/>
      <c r="E5" s="2059"/>
      <c r="F5" s="2059"/>
      <c r="G5" s="2059"/>
      <c r="H5" s="2059"/>
      <c r="I5" s="2059"/>
      <c r="J5" s="2059"/>
      <c r="K5" s="2059"/>
      <c r="L5" s="1972"/>
    </row>
    <row r="6" spans="1:13" x14ac:dyDescent="0.4">
      <c r="A6" s="1452"/>
      <c r="B6" s="153"/>
      <c r="C6" s="153"/>
      <c r="D6" s="153"/>
      <c r="E6" s="153"/>
      <c r="F6" s="153"/>
      <c r="G6" s="153"/>
      <c r="H6" s="1453"/>
      <c r="I6" s="1453"/>
      <c r="J6" s="250"/>
      <c r="K6" s="250"/>
      <c r="L6" s="1454"/>
    </row>
    <row r="7" spans="1:13" ht="45.75" x14ac:dyDescent="0.65">
      <c r="A7" s="271"/>
      <c r="B7" s="272"/>
      <c r="C7" s="272"/>
      <c r="D7" s="272"/>
      <c r="E7" s="272"/>
      <c r="F7" s="272"/>
      <c r="G7" s="272"/>
      <c r="J7" s="2001" t="s">
        <v>1081</v>
      </c>
      <c r="K7" s="2002"/>
      <c r="L7" s="274"/>
    </row>
    <row r="8" spans="1:13" ht="25.15" customHeight="1" x14ac:dyDescent="0.65">
      <c r="A8" s="275"/>
      <c r="B8" s="273"/>
      <c r="C8" s="273"/>
      <c r="D8" s="273"/>
      <c r="E8" s="273"/>
      <c r="F8" s="273"/>
      <c r="G8" s="273"/>
      <c r="J8" s="202"/>
      <c r="K8" s="202" t="s">
        <v>469</v>
      </c>
      <c r="L8" s="274"/>
    </row>
    <row r="9" spans="1:13" ht="42" customHeight="1" thickBot="1" x14ac:dyDescent="0.7">
      <c r="A9" s="2060" t="s">
        <v>303</v>
      </c>
      <c r="B9" s="2060"/>
      <c r="C9" s="2060"/>
      <c r="D9" s="2060"/>
      <c r="E9" s="2060"/>
      <c r="F9" s="2060"/>
      <c r="G9" s="2060"/>
      <c r="H9" s="2060"/>
      <c r="I9" s="2060"/>
      <c r="J9" s="2060"/>
      <c r="K9" s="2060"/>
      <c r="L9" s="273"/>
    </row>
    <row r="10" spans="1:13" s="109" customFormat="1" ht="150" customHeight="1" thickBot="1" x14ac:dyDescent="0.4">
      <c r="A10" s="1404" t="s">
        <v>3</v>
      </c>
      <c r="B10" s="1405" t="s">
        <v>213</v>
      </c>
      <c r="C10" s="1406" t="e">
        <f>'18. Tartalékok (K512)'!#REF!</f>
        <v>#REF!</v>
      </c>
      <c r="D10" s="1406" t="str">
        <f>'18. Tartalékok (K512)'!C9</f>
        <v>Önkormányzat 2022. évi eredeti előirányzat</v>
      </c>
      <c r="E10" s="1406" t="str">
        <f>'18. Tartalékok (K512)'!D9</f>
        <v>Önkormányzat 2022. évi módosított előirányzat 2022.12.31</v>
      </c>
      <c r="F10" s="1406" t="str">
        <f>'18. Tartalékok (K512)'!E9</f>
        <v>Önkormányzat 2022. évi Teljesítés 2022.12.31</v>
      </c>
      <c r="G10" s="1431" t="str">
        <f>'18. Tartalékok (K512)'!F9</f>
        <v>Teljesítés %-ban</v>
      </c>
      <c r="H10" s="1436" t="str">
        <f>'16. Ellátottak p.jutattás (K4)'!H7</f>
        <v>Polgármesteri Hivatal 2022. évi eredeti előirányzat</v>
      </c>
      <c r="I10" s="1406" t="str">
        <f>'16. Ellátottak p.jutattás (K4)'!I7</f>
        <v>Polgármesteri Hivatal 2022. évi módosított előirányzat 2022.12.31</v>
      </c>
      <c r="J10" s="1406" t="str">
        <f>'16. Ellátottak p.jutattás (K4)'!J7</f>
        <v>Polgármesteri Hivatal  2022. évi Teljesítés 2022.12.31</v>
      </c>
      <c r="K10" s="1407" t="str">
        <f>'16. Ellátottak p.jutattás (K4)'!K7</f>
        <v>Teljesítés %-ban</v>
      </c>
      <c r="L10" s="1301"/>
      <c r="M10" s="1408"/>
    </row>
    <row r="11" spans="1:13" s="109" customFormat="1" ht="23.25" x14ac:dyDescent="0.35">
      <c r="A11" s="1441">
        <v>1</v>
      </c>
      <c r="B11" s="1442" t="s">
        <v>994</v>
      </c>
      <c r="C11" s="1422">
        <v>10000</v>
      </c>
      <c r="D11" s="1426">
        <v>1270000</v>
      </c>
      <c r="E11" s="1427">
        <v>8874000</v>
      </c>
      <c r="F11" s="1427">
        <v>7840000</v>
      </c>
      <c r="G11" s="1922">
        <f>F11/E11%</f>
        <v>88.347982871309441</v>
      </c>
      <c r="H11" s="1437"/>
      <c r="I11" s="1409"/>
      <c r="J11" s="1409"/>
      <c r="K11" s="1410"/>
      <c r="L11" s="1301"/>
      <c r="M11" s="1408"/>
    </row>
    <row r="12" spans="1:13" s="109" customFormat="1" ht="23.25" x14ac:dyDescent="0.35">
      <c r="A12" s="1411">
        <v>2</v>
      </c>
      <c r="B12" s="1443" t="s">
        <v>1201</v>
      </c>
      <c r="C12" s="1423">
        <v>0</v>
      </c>
      <c r="D12" s="681"/>
      <c r="E12" s="163">
        <v>4100000</v>
      </c>
      <c r="F12" s="163">
        <v>4100000</v>
      </c>
      <c r="G12" s="1922">
        <f t="shared" ref="G12:G14" si="0">F12/E12%</f>
        <v>100</v>
      </c>
      <c r="H12" s="1438"/>
      <c r="I12" s="1409"/>
      <c r="J12" s="1409"/>
      <c r="K12" s="1410"/>
      <c r="L12" s="1301"/>
      <c r="M12" s="1408"/>
    </row>
    <row r="13" spans="1:13" s="109" customFormat="1" ht="23.25" x14ac:dyDescent="0.35">
      <c r="A13" s="1411">
        <v>3</v>
      </c>
      <c r="B13" s="1443" t="s">
        <v>1325</v>
      </c>
      <c r="C13" s="1423">
        <v>0</v>
      </c>
      <c r="D13" s="681"/>
      <c r="E13" s="163">
        <v>1600000</v>
      </c>
      <c r="F13" s="163">
        <v>1600000</v>
      </c>
      <c r="G13" s="1922">
        <f t="shared" si="0"/>
        <v>100</v>
      </c>
      <c r="H13" s="1438"/>
      <c r="I13" s="1409"/>
      <c r="J13" s="1409"/>
      <c r="K13" s="1410"/>
      <c r="L13" s="1301"/>
      <c r="M13" s="1408"/>
    </row>
    <row r="14" spans="1:13" s="109" customFormat="1" ht="23.25" x14ac:dyDescent="0.35">
      <c r="A14" s="1411">
        <v>4</v>
      </c>
      <c r="B14" s="1443" t="s">
        <v>1202</v>
      </c>
      <c r="C14" s="1423">
        <v>0</v>
      </c>
      <c r="D14" s="681"/>
      <c r="E14" s="163">
        <v>14900000</v>
      </c>
      <c r="F14" s="163"/>
      <c r="G14" s="1922">
        <f t="shared" si="0"/>
        <v>0</v>
      </c>
      <c r="H14" s="1438"/>
      <c r="I14" s="1409"/>
      <c r="J14" s="1409"/>
      <c r="K14" s="1410"/>
      <c r="L14" s="1301"/>
      <c r="M14" s="1408"/>
    </row>
    <row r="15" spans="1:13" s="109" customFormat="1" ht="23.25" x14ac:dyDescent="0.35">
      <c r="A15" s="1413">
        <v>5</v>
      </c>
      <c r="B15" s="1444" t="s">
        <v>305</v>
      </c>
      <c r="C15" s="1425"/>
      <c r="D15" s="1428">
        <f>SUM(D11:D11)</f>
        <v>1270000</v>
      </c>
      <c r="E15" s="1414">
        <f>SUM(E11:E14)</f>
        <v>29474000</v>
      </c>
      <c r="F15" s="1414">
        <f>SUM(F11:F14)</f>
        <v>13540000</v>
      </c>
      <c r="G15" s="1434">
        <f>F15/E15%</f>
        <v>45.938793512926644</v>
      </c>
      <c r="H15" s="1428">
        <f>H11</f>
        <v>0</v>
      </c>
      <c r="I15" s="1414">
        <f>I11</f>
        <v>0</v>
      </c>
      <c r="J15" s="1414">
        <f>J11</f>
        <v>0</v>
      </c>
      <c r="K15" s="1415"/>
      <c r="L15" s="1416"/>
      <c r="M15" s="1408"/>
    </row>
    <row r="16" spans="1:13" s="110" customFormat="1" ht="23.25" x14ac:dyDescent="0.3">
      <c r="A16" s="1239">
        <v>6</v>
      </c>
      <c r="B16" s="1445" t="s">
        <v>1203</v>
      </c>
      <c r="C16" s="1424">
        <v>1143</v>
      </c>
      <c r="D16" s="681"/>
      <c r="E16" s="163">
        <v>15341800</v>
      </c>
      <c r="F16" s="163">
        <v>15290000</v>
      </c>
      <c r="G16" s="1922">
        <f>F16/E16%</f>
        <v>99.662360348850854</v>
      </c>
      <c r="H16" s="681"/>
      <c r="I16" s="163"/>
      <c r="J16" s="163"/>
      <c r="K16" s="790"/>
      <c r="L16" s="1416"/>
      <c r="M16" s="1417"/>
    </row>
    <row r="17" spans="1:13" s="109" customFormat="1" ht="23.25" x14ac:dyDescent="0.35">
      <c r="A17" s="1239">
        <v>7</v>
      </c>
      <c r="B17" s="1445" t="s">
        <v>1204</v>
      </c>
      <c r="C17" s="1423"/>
      <c r="D17" s="681">
        <v>5000000</v>
      </c>
      <c r="E17" s="163">
        <v>11500542</v>
      </c>
      <c r="F17" s="163">
        <v>11500542</v>
      </c>
      <c r="G17" s="1922">
        <f t="shared" ref="G17:G31" si="1">F17/E17%</f>
        <v>100</v>
      </c>
      <c r="H17" s="1439"/>
      <c r="I17" s="163"/>
      <c r="J17" s="163"/>
      <c r="K17" s="790"/>
      <c r="L17" s="1416"/>
      <c r="M17" s="1408"/>
    </row>
    <row r="18" spans="1:13" s="342" customFormat="1" ht="23.25" x14ac:dyDescent="0.2">
      <c r="A18" s="1239">
        <v>8</v>
      </c>
      <c r="B18" s="1445" t="s">
        <v>1205</v>
      </c>
      <c r="C18" s="1423"/>
      <c r="D18" s="681">
        <v>7000000</v>
      </c>
      <c r="E18" s="163">
        <v>6231800</v>
      </c>
      <c r="F18" s="163">
        <v>720000</v>
      </c>
      <c r="G18" s="1922">
        <f t="shared" si="1"/>
        <v>11.553644211945185</v>
      </c>
      <c r="H18" s="681"/>
      <c r="I18" s="163"/>
      <c r="J18" s="163"/>
      <c r="K18" s="790"/>
      <c r="L18" s="1416"/>
      <c r="M18" s="1418"/>
    </row>
    <row r="19" spans="1:13" s="342" customFormat="1" ht="23.25" x14ac:dyDescent="0.2">
      <c r="A19" s="1239">
        <v>9</v>
      </c>
      <c r="B19" s="1445" t="s">
        <v>1206</v>
      </c>
      <c r="C19" s="1423"/>
      <c r="D19" s="681"/>
      <c r="E19" s="163">
        <v>191424370</v>
      </c>
      <c r="F19" s="163">
        <v>6795001</v>
      </c>
      <c r="G19" s="1922">
        <f t="shared" si="1"/>
        <v>3.5497052961438507</v>
      </c>
      <c r="H19" s="681"/>
      <c r="I19" s="163"/>
      <c r="J19" s="163"/>
      <c r="K19" s="790"/>
      <c r="L19" s="1416"/>
      <c r="M19" s="1418"/>
    </row>
    <row r="20" spans="1:13" s="342" customFormat="1" ht="23.25" x14ac:dyDescent="0.2">
      <c r="A20" s="1239">
        <v>10</v>
      </c>
      <c r="B20" s="1445" t="s">
        <v>995</v>
      </c>
      <c r="C20" s="1423"/>
      <c r="D20" s="681"/>
      <c r="E20" s="163">
        <v>31786031</v>
      </c>
      <c r="F20" s="163">
        <v>31721496</v>
      </c>
      <c r="G20" s="1922">
        <f t="shared" si="1"/>
        <v>99.796970562320283</v>
      </c>
      <c r="H20" s="681"/>
      <c r="I20" s="163"/>
      <c r="J20" s="163"/>
      <c r="K20" s="790"/>
      <c r="L20" s="1416"/>
      <c r="M20" s="1418"/>
    </row>
    <row r="21" spans="1:13" s="342" customFormat="1" ht="23.25" x14ac:dyDescent="0.2">
      <c r="A21" s="1239">
        <v>11</v>
      </c>
      <c r="B21" s="1445" t="s">
        <v>1207</v>
      </c>
      <c r="C21" s="1423"/>
      <c r="D21" s="681">
        <v>54900000</v>
      </c>
      <c r="E21" s="163">
        <v>54900000</v>
      </c>
      <c r="F21" s="163">
        <v>54900000</v>
      </c>
      <c r="G21" s="1922">
        <f t="shared" si="1"/>
        <v>100</v>
      </c>
      <c r="H21" s="681"/>
      <c r="I21" s="163"/>
      <c r="J21" s="163"/>
      <c r="K21" s="790"/>
      <c r="L21" s="1416"/>
      <c r="M21" s="1418"/>
    </row>
    <row r="22" spans="1:13" s="342" customFormat="1" ht="23.25" x14ac:dyDescent="0.2">
      <c r="A22" s="1239">
        <v>12</v>
      </c>
      <c r="B22" s="1445" t="s">
        <v>1208</v>
      </c>
      <c r="C22" s="1423"/>
      <c r="D22" s="681"/>
      <c r="E22" s="163">
        <v>4492500</v>
      </c>
      <c r="F22" s="163">
        <v>3750000</v>
      </c>
      <c r="G22" s="1922">
        <f t="shared" si="1"/>
        <v>83.472454090150251</v>
      </c>
      <c r="H22" s="681"/>
      <c r="I22" s="163"/>
      <c r="J22" s="163"/>
      <c r="K22" s="790"/>
      <c r="L22" s="1416"/>
      <c r="M22" s="1418"/>
    </row>
    <row r="23" spans="1:13" s="342" customFormat="1" ht="23.25" x14ac:dyDescent="0.2">
      <c r="A23" s="1239">
        <v>13</v>
      </c>
      <c r="B23" s="1445" t="s">
        <v>1209</v>
      </c>
      <c r="C23" s="1423"/>
      <c r="D23" s="681"/>
      <c r="E23" s="163">
        <v>3935054</v>
      </c>
      <c r="F23" s="163"/>
      <c r="G23" s="1922">
        <f t="shared" si="1"/>
        <v>0</v>
      </c>
      <c r="H23" s="681"/>
      <c r="I23" s="163"/>
      <c r="J23" s="163"/>
      <c r="K23" s="790"/>
      <c r="L23" s="1416"/>
      <c r="M23" s="1418"/>
    </row>
    <row r="24" spans="1:13" s="342" customFormat="1" ht="23.25" x14ac:dyDescent="0.2">
      <c r="A24" s="1239">
        <v>14</v>
      </c>
      <c r="B24" s="1445" t="s">
        <v>997</v>
      </c>
      <c r="C24" s="1423"/>
      <c r="D24" s="681"/>
      <c r="E24" s="163">
        <v>300000</v>
      </c>
      <c r="F24" s="163">
        <v>300000</v>
      </c>
      <c r="G24" s="1922">
        <f t="shared" si="1"/>
        <v>100</v>
      </c>
      <c r="H24" s="681"/>
      <c r="I24" s="163"/>
      <c r="J24" s="163"/>
      <c r="K24" s="790"/>
      <c r="L24" s="1416"/>
      <c r="M24" s="1418"/>
    </row>
    <row r="25" spans="1:13" s="342" customFormat="1" ht="23.25" x14ac:dyDescent="0.2">
      <c r="A25" s="1239">
        <v>15</v>
      </c>
      <c r="B25" s="1445" t="s">
        <v>999</v>
      </c>
      <c r="C25" s="1423"/>
      <c r="D25" s="681"/>
      <c r="E25" s="163">
        <v>11954000</v>
      </c>
      <c r="F25" s="163">
        <v>11954000</v>
      </c>
      <c r="G25" s="1922">
        <f t="shared" si="1"/>
        <v>100</v>
      </c>
      <c r="H25" s="681"/>
      <c r="I25" s="163"/>
      <c r="J25" s="163"/>
      <c r="K25" s="790"/>
      <c r="L25" s="1416"/>
      <c r="M25" s="1418"/>
    </row>
    <row r="26" spans="1:13" s="342" customFormat="1" ht="23.25" x14ac:dyDescent="0.2">
      <c r="A26" s="1239">
        <v>16</v>
      </c>
      <c r="B26" s="1445" t="s">
        <v>998</v>
      </c>
      <c r="C26" s="1423"/>
      <c r="D26" s="681"/>
      <c r="E26" s="163">
        <v>135276</v>
      </c>
      <c r="F26" s="163">
        <v>110000</v>
      </c>
      <c r="G26" s="1922">
        <f t="shared" si="1"/>
        <v>81.315236996954368</v>
      </c>
      <c r="H26" s="681"/>
      <c r="I26" s="163"/>
      <c r="J26" s="163"/>
      <c r="K26" s="790"/>
      <c r="L26" s="1416"/>
      <c r="M26" s="1418"/>
    </row>
    <row r="27" spans="1:13" s="342" customFormat="1" ht="23.25" x14ac:dyDescent="0.2">
      <c r="A27" s="1239">
        <v>17</v>
      </c>
      <c r="B27" s="1445" t="s">
        <v>1210</v>
      </c>
      <c r="C27" s="1423"/>
      <c r="D27" s="681"/>
      <c r="E27" s="163">
        <v>428000000</v>
      </c>
      <c r="F27" s="163">
        <v>428000000</v>
      </c>
      <c r="G27" s="1922">
        <f t="shared" si="1"/>
        <v>100</v>
      </c>
      <c r="H27" s="681"/>
      <c r="I27" s="163"/>
      <c r="J27" s="163"/>
      <c r="K27" s="790"/>
      <c r="L27" s="1416"/>
      <c r="M27" s="1418"/>
    </row>
    <row r="28" spans="1:13" s="342" customFormat="1" ht="23.25" x14ac:dyDescent="0.2">
      <c r="A28" s="1239">
        <v>18</v>
      </c>
      <c r="B28" s="1445" t="s">
        <v>996</v>
      </c>
      <c r="C28" s="1423"/>
      <c r="D28" s="681"/>
      <c r="E28" s="163">
        <v>548608</v>
      </c>
      <c r="F28" s="163">
        <v>548608</v>
      </c>
      <c r="G28" s="1922">
        <f t="shared" si="1"/>
        <v>100</v>
      </c>
      <c r="H28" s="681"/>
      <c r="I28" s="163"/>
      <c r="J28" s="163"/>
      <c r="K28" s="790"/>
      <c r="L28" s="1416"/>
      <c r="M28" s="1418"/>
    </row>
    <row r="29" spans="1:13" s="342" customFormat="1" ht="23.25" x14ac:dyDescent="0.2">
      <c r="A29" s="1239">
        <v>19</v>
      </c>
      <c r="B29" s="1445" t="s">
        <v>1211</v>
      </c>
      <c r="C29" s="1423"/>
      <c r="D29" s="681"/>
      <c r="E29" s="163">
        <v>14540000</v>
      </c>
      <c r="F29" s="163">
        <v>3694050</v>
      </c>
      <c r="G29" s="1922">
        <f t="shared" si="1"/>
        <v>25.406121045392023</v>
      </c>
      <c r="H29" s="681"/>
      <c r="I29" s="163"/>
      <c r="J29" s="163"/>
      <c r="K29" s="790"/>
      <c r="L29" s="1416"/>
      <c r="M29" s="1418"/>
    </row>
    <row r="30" spans="1:13" s="342" customFormat="1" ht="23.25" x14ac:dyDescent="0.2">
      <c r="A30" s="1239">
        <v>20</v>
      </c>
      <c r="B30" s="1445" t="s">
        <v>1212</v>
      </c>
      <c r="C30" s="1423"/>
      <c r="D30" s="681"/>
      <c r="E30" s="163">
        <v>6350000</v>
      </c>
      <c r="F30" s="163"/>
      <c r="G30" s="1922">
        <f t="shared" si="1"/>
        <v>0</v>
      </c>
      <c r="H30" s="681"/>
      <c r="I30" s="163"/>
      <c r="J30" s="163"/>
      <c r="K30" s="790"/>
      <c r="L30" s="1416"/>
      <c r="M30" s="1418"/>
    </row>
    <row r="31" spans="1:13" s="342" customFormat="1" ht="23.25" x14ac:dyDescent="0.2">
      <c r="A31" s="1239">
        <v>21</v>
      </c>
      <c r="B31" s="1445" t="s">
        <v>1213</v>
      </c>
      <c r="C31" s="1423"/>
      <c r="D31" s="681"/>
      <c r="E31" s="163">
        <v>262548376</v>
      </c>
      <c r="F31" s="163"/>
      <c r="G31" s="1922">
        <f t="shared" si="1"/>
        <v>0</v>
      </c>
      <c r="H31" s="681"/>
      <c r="I31" s="163"/>
      <c r="J31" s="163"/>
      <c r="K31" s="790"/>
      <c r="L31" s="1416"/>
      <c r="M31" s="1418"/>
    </row>
    <row r="32" spans="1:13" s="109" customFormat="1" ht="23.25" x14ac:dyDescent="0.35">
      <c r="A32" s="1413">
        <v>22</v>
      </c>
      <c r="B32" s="1444" t="s">
        <v>307</v>
      </c>
      <c r="C32" s="1423"/>
      <c r="D32" s="1428">
        <f>SUM(D16:D29)</f>
        <v>66900000</v>
      </c>
      <c r="E32" s="1414">
        <f>SUM(E16:E31)</f>
        <v>1043988357</v>
      </c>
      <c r="F32" s="1414">
        <f>SUM(F16:F29)</f>
        <v>569283697</v>
      </c>
      <c r="G32" s="1434">
        <f>+F32/E32%</f>
        <v>54.529697882444871</v>
      </c>
      <c r="H32" s="1428">
        <f>SUM(H16:H29)</f>
        <v>0</v>
      </c>
      <c r="I32" s="1414">
        <f>SUM(I16:I29)</f>
        <v>0</v>
      </c>
      <c r="J32" s="1414">
        <f>SUM(J16:J29)</f>
        <v>0</v>
      </c>
      <c r="K32" s="1415"/>
      <c r="L32" s="1419"/>
      <c r="M32" s="1418"/>
    </row>
    <row r="33" spans="1:17" s="109" customFormat="1" ht="23.25" x14ac:dyDescent="0.35">
      <c r="A33" s="1239">
        <v>23</v>
      </c>
      <c r="B33" s="1446" t="s">
        <v>306</v>
      </c>
      <c r="C33" s="1425"/>
      <c r="D33" s="681"/>
      <c r="E33" s="163"/>
      <c r="F33" s="163"/>
      <c r="G33" s="1432"/>
      <c r="H33" s="681">
        <v>5000000</v>
      </c>
      <c r="I33" s="163">
        <v>3998024</v>
      </c>
      <c r="J33" s="163">
        <v>1638827</v>
      </c>
      <c r="K33" s="1923">
        <f>J33/I33%</f>
        <v>40.99092451671126</v>
      </c>
      <c r="L33" s="1419"/>
      <c r="M33" s="1418"/>
    </row>
    <row r="34" spans="1:17" s="109" customFormat="1" ht="23.25" x14ac:dyDescent="0.35">
      <c r="A34" s="1413">
        <v>24</v>
      </c>
      <c r="B34" s="1444" t="s">
        <v>308</v>
      </c>
      <c r="C34" s="1425"/>
      <c r="D34" s="1428">
        <f>SUM(D33:D33)</f>
        <v>0</v>
      </c>
      <c r="E34" s="1414">
        <f>SUM(E33:E33)</f>
        <v>0</v>
      </c>
      <c r="F34" s="1414">
        <f>SUM(F33:F33)</f>
        <v>0</v>
      </c>
      <c r="G34" s="1433"/>
      <c r="H34" s="1428">
        <f>SUM(H33:H33)</f>
        <v>5000000</v>
      </c>
      <c r="I34" s="1414">
        <f>SUM(I33:I33)</f>
        <v>3998024</v>
      </c>
      <c r="J34" s="1414">
        <f>SUM(J33:J33)</f>
        <v>1638827</v>
      </c>
      <c r="K34" s="1429">
        <f>+J34/I34%</f>
        <v>40.99092451671126</v>
      </c>
      <c r="L34" s="1419"/>
      <c r="M34" s="1418"/>
    </row>
    <row r="35" spans="1:17" s="109" customFormat="1" ht="23.25" x14ac:dyDescent="0.35">
      <c r="A35" s="1239">
        <v>25</v>
      </c>
      <c r="B35" s="1447" t="s">
        <v>449</v>
      </c>
      <c r="C35" s="1425"/>
      <c r="D35" s="681"/>
      <c r="E35" s="163">
        <v>147235</v>
      </c>
      <c r="F35" s="163">
        <v>147235</v>
      </c>
      <c r="G35" s="1922">
        <f>F35/E35%</f>
        <v>100</v>
      </c>
      <c r="H35" s="681"/>
      <c r="I35" s="163"/>
      <c r="J35" s="163"/>
      <c r="K35" s="1303"/>
      <c r="L35" s="1419"/>
      <c r="M35" s="1418"/>
    </row>
    <row r="36" spans="1:17" s="109" customFormat="1" ht="23.25" x14ac:dyDescent="0.35">
      <c r="A36" s="1239">
        <v>26</v>
      </c>
      <c r="B36" s="1447" t="s">
        <v>937</v>
      </c>
      <c r="C36" s="1425"/>
      <c r="D36" s="681"/>
      <c r="E36" s="163">
        <v>2958998</v>
      </c>
      <c r="F36" s="163">
        <v>2332603</v>
      </c>
      <c r="G36" s="1922">
        <f>F36/E36%</f>
        <v>78.830840710267466</v>
      </c>
      <c r="H36" s="681"/>
      <c r="I36" s="163">
        <v>1700501</v>
      </c>
      <c r="J36" s="163">
        <v>2305123</v>
      </c>
      <c r="K36" s="1923">
        <f>J36/I36%</f>
        <v>135.55552157864065</v>
      </c>
      <c r="L36" s="1419"/>
      <c r="M36" s="1418"/>
    </row>
    <row r="37" spans="1:17" s="109" customFormat="1" ht="23.25" x14ac:dyDescent="0.35">
      <c r="A37" s="1239">
        <v>27</v>
      </c>
      <c r="B37" s="1448" t="s">
        <v>1001</v>
      </c>
      <c r="C37" s="1425"/>
      <c r="D37" s="681"/>
      <c r="E37" s="163">
        <v>475000</v>
      </c>
      <c r="F37" s="163"/>
      <c r="G37" s="1922">
        <f>F37/E37%</f>
        <v>0</v>
      </c>
      <c r="H37" s="681"/>
      <c r="I37" s="163"/>
      <c r="J37" s="163"/>
      <c r="K37" s="1303"/>
      <c r="L37" s="1419"/>
      <c r="M37" s="1418"/>
    </row>
    <row r="38" spans="1:17" s="109" customFormat="1" ht="46.5" x14ac:dyDescent="0.35">
      <c r="A38" s="1239">
        <v>28</v>
      </c>
      <c r="B38" s="1448" t="s">
        <v>975</v>
      </c>
      <c r="C38" s="1425"/>
      <c r="D38" s="681"/>
      <c r="E38" s="163"/>
      <c r="F38" s="163"/>
      <c r="G38" s="1432"/>
      <c r="H38" s="681"/>
      <c r="I38" s="163"/>
      <c r="J38" s="163"/>
      <c r="K38" s="1303"/>
      <c r="L38" s="1419"/>
      <c r="M38" s="1418"/>
    </row>
    <row r="39" spans="1:17" s="109" customFormat="1" ht="23.25" x14ac:dyDescent="0.35">
      <c r="A39" s="1239">
        <v>29</v>
      </c>
      <c r="B39" s="1448" t="s">
        <v>1214</v>
      </c>
      <c r="C39" s="1425"/>
      <c r="D39" s="681"/>
      <c r="E39" s="163"/>
      <c r="F39" s="163"/>
      <c r="G39" s="1432"/>
      <c r="H39" s="681">
        <v>4256000</v>
      </c>
      <c r="I39" s="163">
        <v>3351181</v>
      </c>
      <c r="J39" s="163"/>
      <c r="K39" s="1923">
        <f>J39/I39%</f>
        <v>0</v>
      </c>
      <c r="L39" s="1419"/>
      <c r="M39" s="1418"/>
    </row>
    <row r="40" spans="1:17" s="342" customFormat="1" ht="23.25" x14ac:dyDescent="0.2">
      <c r="A40" s="1239">
        <v>30</v>
      </c>
      <c r="B40" s="1448" t="s">
        <v>1215</v>
      </c>
      <c r="C40" s="1423"/>
      <c r="D40" s="681"/>
      <c r="E40" s="163">
        <v>3153400</v>
      </c>
      <c r="F40" s="163"/>
      <c r="G40" s="1922">
        <f>F40/E40%</f>
        <v>0</v>
      </c>
      <c r="H40" s="681"/>
      <c r="I40" s="163"/>
      <c r="J40" s="163"/>
      <c r="K40" s="790"/>
      <c r="L40" s="1416"/>
      <c r="M40" s="1408"/>
    </row>
    <row r="41" spans="1:17" s="109" customFormat="1" ht="23.25" x14ac:dyDescent="0.35">
      <c r="A41" s="1239">
        <v>31</v>
      </c>
      <c r="B41" s="1448" t="s">
        <v>1000</v>
      </c>
      <c r="C41" s="1423"/>
      <c r="D41" s="681"/>
      <c r="E41" s="163"/>
      <c r="F41" s="163"/>
      <c r="G41" s="1432"/>
      <c r="H41" s="681"/>
      <c r="I41" s="163"/>
      <c r="J41" s="163"/>
      <c r="K41" s="790"/>
      <c r="L41" s="1416"/>
      <c r="M41" s="1408"/>
    </row>
    <row r="42" spans="1:17" s="109" customFormat="1" ht="23.25" x14ac:dyDescent="0.35">
      <c r="A42" s="1239">
        <v>32</v>
      </c>
      <c r="B42" s="1448" t="s">
        <v>1216</v>
      </c>
      <c r="C42" s="1423"/>
      <c r="D42" s="681"/>
      <c r="E42" s="163">
        <v>4135200</v>
      </c>
      <c r="F42" s="163">
        <v>4135200</v>
      </c>
      <c r="G42" s="1922">
        <f>F42/E42%</f>
        <v>100</v>
      </c>
      <c r="H42" s="681"/>
      <c r="I42" s="163"/>
      <c r="J42" s="163"/>
      <c r="K42" s="790"/>
      <c r="L42" s="1416"/>
      <c r="M42" s="1408"/>
    </row>
    <row r="43" spans="1:17" s="109" customFormat="1" ht="23.25" x14ac:dyDescent="0.35">
      <c r="A43" s="1239">
        <v>33</v>
      </c>
      <c r="B43" s="1448" t="s">
        <v>1217</v>
      </c>
      <c r="C43" s="1423"/>
      <c r="D43" s="681"/>
      <c r="E43" s="163"/>
      <c r="F43" s="163"/>
      <c r="G43" s="1432"/>
      <c r="H43" s="681"/>
      <c r="I43" s="163">
        <v>11155720</v>
      </c>
      <c r="J43" s="163">
        <v>11155720</v>
      </c>
      <c r="K43" s="1923">
        <f>J43/I43%</f>
        <v>100</v>
      </c>
      <c r="L43" s="1416"/>
      <c r="M43" s="1408"/>
    </row>
    <row r="44" spans="1:17" s="109" customFormat="1" ht="23.25" x14ac:dyDescent="0.35">
      <c r="A44" s="1413">
        <v>34</v>
      </c>
      <c r="B44" s="1444" t="s">
        <v>309</v>
      </c>
      <c r="C44" s="1423"/>
      <c r="D44" s="1428">
        <f>SUM(D35:D43)</f>
        <v>0</v>
      </c>
      <c r="E44" s="1414">
        <f>SUM(E35:E43)</f>
        <v>10869833</v>
      </c>
      <c r="F44" s="1414">
        <f>SUM(F35:F43)</f>
        <v>6615038</v>
      </c>
      <c r="G44" s="1434">
        <f>+F44/E44%</f>
        <v>60.856850330635254</v>
      </c>
      <c r="H44" s="1428">
        <f>SUM(H35:H43)</f>
        <v>4256000</v>
      </c>
      <c r="I44" s="1414">
        <f>SUM(I35:I43)</f>
        <v>16207402</v>
      </c>
      <c r="J44" s="1414">
        <f>SUM(J35:J43)</f>
        <v>13460843</v>
      </c>
      <c r="K44" s="1429">
        <f>+J44/I44%</f>
        <v>83.053675104745352</v>
      </c>
      <c r="L44" s="1416"/>
      <c r="M44" s="1408"/>
    </row>
    <row r="45" spans="1:17" s="109" customFormat="1" ht="23.25" x14ac:dyDescent="0.35">
      <c r="A45" s="1413">
        <v>35</v>
      </c>
      <c r="B45" s="1444" t="s">
        <v>1218</v>
      </c>
      <c r="C45" s="1423"/>
      <c r="D45" s="1428"/>
      <c r="E45" s="1414"/>
      <c r="F45" s="1414"/>
      <c r="G45" s="1434"/>
      <c r="H45" s="1428"/>
      <c r="I45" s="1414"/>
      <c r="J45" s="1414"/>
      <c r="K45" s="1429"/>
      <c r="L45" s="1416"/>
      <c r="M45" s="1408"/>
    </row>
    <row r="46" spans="1:17" s="109" customFormat="1" ht="23.25" x14ac:dyDescent="0.35">
      <c r="A46" s="1413">
        <v>36</v>
      </c>
      <c r="B46" s="1444" t="s">
        <v>1219</v>
      </c>
      <c r="C46" s="1423"/>
      <c r="D46" s="1428"/>
      <c r="E46" s="1414"/>
      <c r="F46" s="1414"/>
      <c r="G46" s="1434"/>
      <c r="H46" s="1428"/>
      <c r="I46" s="1414"/>
      <c r="J46" s="1414"/>
      <c r="K46" s="1429"/>
      <c r="L46" s="1416"/>
      <c r="M46" s="1408"/>
    </row>
    <row r="47" spans="1:17" s="109" customFormat="1" ht="23.25" x14ac:dyDescent="0.35">
      <c r="A47" s="1413">
        <v>37</v>
      </c>
      <c r="B47" s="1444" t="s">
        <v>1220</v>
      </c>
      <c r="C47" s="1423"/>
      <c r="D47" s="1428"/>
      <c r="E47" s="1414">
        <v>159155802</v>
      </c>
      <c r="F47" s="1414">
        <v>25146380</v>
      </c>
      <c r="G47" s="1434">
        <f>+F47/E47%</f>
        <v>15.799851267753343</v>
      </c>
      <c r="H47" s="1428"/>
      <c r="I47" s="1414">
        <v>5455475</v>
      </c>
      <c r="J47" s="1414">
        <v>4076910</v>
      </c>
      <c r="K47" s="1429">
        <f>+J47/I47%</f>
        <v>74.730614657752071</v>
      </c>
      <c r="L47" s="1416"/>
      <c r="M47" s="1408"/>
    </row>
    <row r="48" spans="1:17" s="109" customFormat="1" ht="24" thickBot="1" x14ac:dyDescent="0.4">
      <c r="A48" s="1420">
        <v>38</v>
      </c>
      <c r="B48" s="1449" t="s">
        <v>310</v>
      </c>
      <c r="C48" s="1440"/>
      <c r="D48" s="1430">
        <f>+D44+D34+D15+D32+D45+D46+D47</f>
        <v>68170000</v>
      </c>
      <c r="E48" s="1421">
        <f>+E44+E34+E15+E32+E45+E46+E47</f>
        <v>1243487992</v>
      </c>
      <c r="F48" s="1421">
        <f>+F44+F34+F15+F32+F47</f>
        <v>614585115</v>
      </c>
      <c r="G48" s="1435">
        <f>+F48/E48%</f>
        <v>49.424290299057425</v>
      </c>
      <c r="H48" s="1430">
        <f>+H44+H34+H15+H32+H45+H46+H47</f>
        <v>9256000</v>
      </c>
      <c r="I48" s="1421">
        <f>+I44+I34+I15+I32+I45+I46+I47</f>
        <v>25660901</v>
      </c>
      <c r="J48" s="1421">
        <f>+J44+J34+J15+J32+J45+J46+J47</f>
        <v>19176580</v>
      </c>
      <c r="K48" s="1924">
        <f>J48/I48%</f>
        <v>74.730735292576043</v>
      </c>
      <c r="L48" s="1416"/>
      <c r="M48" s="1408"/>
      <c r="N48" s="148"/>
      <c r="O48" s="148"/>
      <c r="P48" s="148"/>
      <c r="Q48" s="148"/>
    </row>
    <row r="49" spans="3:11" ht="47.25" customHeight="1" x14ac:dyDescent="0.2"/>
    <row r="51" spans="3:11" ht="35.25" x14ac:dyDescent="0.5">
      <c r="D51" s="287"/>
      <c r="E51" s="287"/>
      <c r="F51" s="287"/>
      <c r="G51" s="287"/>
      <c r="I51" s="324"/>
      <c r="J51" s="324"/>
      <c r="K51" s="324"/>
    </row>
    <row r="53" spans="3:11" x14ac:dyDescent="0.3">
      <c r="C53" s="155"/>
      <c r="D53" s="155"/>
      <c r="E53" s="155"/>
      <c r="F53" s="155"/>
      <c r="G53" s="155"/>
    </row>
    <row r="54" spans="3:11" x14ac:dyDescent="0.35">
      <c r="C54" s="154"/>
      <c r="D54" s="154"/>
      <c r="E54" s="154"/>
      <c r="F54" s="154"/>
      <c r="G54" s="154"/>
    </row>
    <row r="72" spans="9:9" x14ac:dyDescent="0.2">
      <c r="I72" s="23">
        <v>5</v>
      </c>
    </row>
  </sheetData>
  <autoFilter ref="A5:M48" xr:uid="{00000000-0009-0000-0000-000016000000}">
    <filterColumn colId="0" showButton="0"/>
    <filterColumn colId="1" showButton="0"/>
    <filterColumn colId="2" showButton="0"/>
    <filterColumn colId="3" showButton="0"/>
    <filterColumn colId="4" showButton="0"/>
    <filterColumn colId="5" hiddenButton="1" showButton="0"/>
    <filterColumn colId="6" hiddenButton="1" showButton="0"/>
    <filterColumn colId="7" showButton="0"/>
    <filterColumn colId="8" showButton="0"/>
    <filterColumn colId="9" hiddenButton="1" showButton="0"/>
    <filterColumn colId="10" hiddenButton="1" showButton="0"/>
  </autoFilter>
  <mergeCells count="6">
    <mergeCell ref="A2:L2"/>
    <mergeCell ref="A3:L3"/>
    <mergeCell ref="A5:L5"/>
    <mergeCell ref="A1:K1"/>
    <mergeCell ref="A9:K9"/>
    <mergeCell ref="J7:K7"/>
  </mergeCells>
  <phoneticPr fontId="60" type="noConversion"/>
  <hyperlinks>
    <hyperlink ref="L1" location="Tartalom!A1" display="Tartalom!A1" xr:uid="{00000000-0004-0000-1600-000000000000}"/>
  </hyperlinks>
  <printOptions horizontalCentered="1"/>
  <pageMargins left="0.25" right="0.25" top="0.75" bottom="0.75" header="0.3" footer="0.3"/>
  <pageSetup paperSize="9" scale="3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  <pageSetUpPr fitToPage="1"/>
  </sheetPr>
  <dimension ref="A1:O42"/>
  <sheetViews>
    <sheetView view="pageBreakPreview" zoomScale="40" zoomScaleNormal="80" zoomScaleSheetLayoutView="40" workbookViewId="0">
      <selection sqref="A1:XFD1048576"/>
    </sheetView>
  </sheetViews>
  <sheetFormatPr defaultColWidth="9.140625" defaultRowHeight="18.75" x14ac:dyDescent="0.3"/>
  <cols>
    <col min="1" max="1" width="8.7109375" style="131" customWidth="1"/>
    <col min="2" max="2" width="130.7109375" style="131" customWidth="1"/>
    <col min="3" max="3" width="24.5703125" style="131" hidden="1" customWidth="1"/>
    <col min="4" max="6" width="26.28515625" style="131" customWidth="1"/>
    <col min="7" max="7" width="16.42578125" style="131" customWidth="1"/>
    <col min="8" max="10" width="26.28515625" style="131" customWidth="1"/>
    <col min="11" max="11" width="16.5703125" style="131" customWidth="1"/>
    <col min="12" max="12" width="18.28515625" style="131" hidden="1" customWidth="1"/>
    <col min="13" max="14" width="0" style="131" hidden="1" customWidth="1"/>
    <col min="15" max="15" width="5" style="131" hidden="1" customWidth="1"/>
    <col min="16" max="16384" width="9.140625" style="131"/>
  </cols>
  <sheetData>
    <row r="1" spans="1:12" s="128" customFormat="1" ht="22.5" customHeight="1" x14ac:dyDescent="0.35">
      <c r="A1" s="1992" t="str">
        <f>'19. Beruházás (K6)'!A1:E1</f>
        <v>Pilisvörösvár Város Önkormányzata Képviselő-testületének 9/2023. (IV. 20.) önkormányzati rendelete</v>
      </c>
      <c r="B1" s="1992"/>
      <c r="C1" s="1992"/>
      <c r="D1" s="1992"/>
      <c r="E1" s="1992"/>
      <c r="F1" s="1992"/>
      <c r="G1" s="1992"/>
      <c r="H1" s="1992"/>
      <c r="I1" s="1992"/>
      <c r="J1" s="1992"/>
      <c r="K1" s="1992"/>
      <c r="L1" s="417" t="s">
        <v>893</v>
      </c>
    </row>
    <row r="2" spans="1:12" s="128" customFormat="1" ht="25.5" x14ac:dyDescent="0.35">
      <c r="A2" s="1992" t="str">
        <f>'19. Beruházás (K6)'!A2:E2</f>
        <v>Pilisvörösvár Város Önkormányzata 2022. évi zárszámadásáról</v>
      </c>
      <c r="B2" s="1992"/>
      <c r="C2" s="1992"/>
      <c r="D2" s="1992"/>
      <c r="E2" s="1992"/>
      <c r="F2" s="1992"/>
      <c r="G2" s="1992"/>
      <c r="H2" s="1992"/>
      <c r="I2" s="1992"/>
      <c r="J2" s="1992"/>
      <c r="K2" s="1992"/>
    </row>
    <row r="3" spans="1:12" s="128" customFormat="1" ht="22.5" customHeight="1" x14ac:dyDescent="0.35">
      <c r="A3" s="1992"/>
      <c r="B3" s="1992"/>
      <c r="C3" s="1992"/>
      <c r="D3" s="1992"/>
      <c r="E3" s="1992"/>
      <c r="F3" s="1992"/>
      <c r="G3" s="238"/>
      <c r="H3" s="238"/>
      <c r="I3" s="238"/>
      <c r="J3" s="238"/>
      <c r="K3" s="238"/>
    </row>
    <row r="4" spans="1:12" s="128" customFormat="1" ht="22.5" customHeight="1" x14ac:dyDescent="0.35">
      <c r="A4" s="1992" t="str">
        <f>Tartalom!B26</f>
        <v>Pilisvörösvár Város Önkormányzata felhalmozási (felújítási) kiadásai feladatonként</v>
      </c>
      <c r="B4" s="1992"/>
      <c r="C4" s="1992"/>
      <c r="D4" s="1992"/>
      <c r="E4" s="1992"/>
      <c r="F4" s="1992"/>
      <c r="G4" s="1992"/>
      <c r="H4" s="1992"/>
      <c r="I4" s="1992"/>
      <c r="J4" s="1992"/>
      <c r="K4" s="1992"/>
    </row>
    <row r="5" spans="1:12" s="128" customFormat="1" ht="22.5" customHeight="1" x14ac:dyDescent="0.3">
      <c r="A5" s="150"/>
      <c r="B5" s="150"/>
      <c r="C5" s="150"/>
      <c r="D5" s="150"/>
      <c r="E5" s="150"/>
      <c r="J5" s="2047" t="s">
        <v>1082</v>
      </c>
      <c r="K5" s="2047"/>
    </row>
    <row r="6" spans="1:12" s="128" customFormat="1" x14ac:dyDescent="0.3">
      <c r="A6" s="150"/>
      <c r="B6" s="150"/>
      <c r="C6" s="150"/>
      <c r="D6" s="150"/>
      <c r="E6" s="150"/>
      <c r="J6" s="165"/>
      <c r="K6" s="165" t="s">
        <v>469</v>
      </c>
    </row>
    <row r="7" spans="1:12" s="128" customFormat="1" ht="26.25" x14ac:dyDescent="0.4">
      <c r="A7" s="7"/>
      <c r="B7" s="7"/>
      <c r="C7" s="129"/>
      <c r="D7" s="129"/>
      <c r="E7" s="129"/>
      <c r="J7" s="230"/>
      <c r="K7" s="230"/>
    </row>
    <row r="8" spans="1:12" s="128" customFormat="1" ht="26.25" thickBot="1" x14ac:dyDescent="0.4">
      <c r="A8" s="2061" t="s">
        <v>311</v>
      </c>
      <c r="B8" s="2061"/>
      <c r="C8" s="2061"/>
      <c r="D8" s="2061"/>
      <c r="E8" s="2061"/>
      <c r="F8" s="2061"/>
      <c r="G8" s="2061"/>
      <c r="H8" s="2061"/>
      <c r="I8" s="2061"/>
      <c r="J8" s="2061"/>
      <c r="K8" s="2061"/>
    </row>
    <row r="9" spans="1:12" s="128" customFormat="1" ht="117.75" customHeight="1" x14ac:dyDescent="0.3">
      <c r="A9" s="306" t="s">
        <v>20</v>
      </c>
      <c r="B9" s="1468" t="s">
        <v>304</v>
      </c>
      <c r="C9" s="1464" t="e">
        <f>'19. Beruházás (K6)'!C10</f>
        <v>#REF!</v>
      </c>
      <c r="D9" s="1455" t="str">
        <f>'19. Beruházás (K6)'!D10</f>
        <v>Önkormányzat 2022. évi eredeti előirányzat</v>
      </c>
      <c r="E9" s="307" t="str">
        <f>'19. Beruházás (K6)'!E10</f>
        <v>Önkormányzat 2022. évi módosított előirányzat 2022.12.31</v>
      </c>
      <c r="F9" s="307" t="str">
        <f>'19. Beruházás (K6)'!F10</f>
        <v>Önkormányzat 2022. évi Teljesítés 2022.12.31</v>
      </c>
      <c r="G9" s="308" t="str">
        <f>'19. Beruházás (K6)'!G10</f>
        <v>Teljesítés %-ban</v>
      </c>
      <c r="H9" s="1455" t="str">
        <f>'19. Beruházás (K6)'!H10</f>
        <v>Polgármesteri Hivatal 2022. évi eredeti előirányzat</v>
      </c>
      <c r="I9" s="307" t="str">
        <f>'19. Beruházás (K6)'!I10</f>
        <v>Polgármesteri Hivatal 2022. évi módosított előirányzat 2022.12.31</v>
      </c>
      <c r="J9" s="307" t="str">
        <f>'19. Beruházás (K6)'!J10</f>
        <v>Polgármesteri Hivatal  2022. évi Teljesítés 2022.12.31</v>
      </c>
      <c r="K9" s="308" t="str">
        <f>'19. Beruházás (K6)'!K10</f>
        <v>Teljesítés %-ban</v>
      </c>
    </row>
    <row r="10" spans="1:12" s="128" customFormat="1" ht="30.75" x14ac:dyDescent="0.45">
      <c r="A10" s="1043">
        <v>1</v>
      </c>
      <c r="B10" s="1443" t="s">
        <v>1221</v>
      </c>
      <c r="C10" s="1465"/>
      <c r="D10" s="1456">
        <v>30516460</v>
      </c>
      <c r="E10" s="172"/>
      <c r="F10" s="172"/>
      <c r="G10" s="1457"/>
      <c r="H10" s="1456"/>
      <c r="I10" s="172"/>
      <c r="J10" s="172"/>
      <c r="K10" s="252"/>
    </row>
    <row r="11" spans="1:12" s="128" customFormat="1" ht="30.75" x14ac:dyDescent="0.45">
      <c r="A11" s="1043">
        <v>2</v>
      </c>
      <c r="B11" s="1443" t="s">
        <v>1002</v>
      </c>
      <c r="C11" s="1465"/>
      <c r="D11" s="1456"/>
      <c r="E11" s="172">
        <v>16651884</v>
      </c>
      <c r="F11" s="172">
        <v>16404905</v>
      </c>
      <c r="G11" s="1457">
        <f t="shared" ref="G11:G22" si="0">+F11/E11%</f>
        <v>98.516810470214665</v>
      </c>
      <c r="H11" s="1456"/>
      <c r="I11" s="172"/>
      <c r="J11" s="172"/>
      <c r="K11" s="252"/>
    </row>
    <row r="12" spans="1:12" s="128" customFormat="1" ht="30.75" x14ac:dyDescent="0.45">
      <c r="A12" s="1043">
        <v>3</v>
      </c>
      <c r="B12" s="1443" t="s">
        <v>1003</v>
      </c>
      <c r="C12" s="1465"/>
      <c r="D12" s="1456"/>
      <c r="E12" s="172">
        <v>16005444</v>
      </c>
      <c r="F12" s="172">
        <v>8528141</v>
      </c>
      <c r="G12" s="1457">
        <f t="shared" si="0"/>
        <v>53.28275179370219</v>
      </c>
      <c r="H12" s="1456"/>
      <c r="I12" s="172"/>
      <c r="J12" s="172"/>
      <c r="K12" s="252"/>
    </row>
    <row r="13" spans="1:12" s="128" customFormat="1" ht="30.75" x14ac:dyDescent="0.45">
      <c r="A13" s="1043">
        <v>4</v>
      </c>
      <c r="B13" s="1443" t="s">
        <v>1222</v>
      </c>
      <c r="C13" s="1465"/>
      <c r="D13" s="1456"/>
      <c r="E13" s="172">
        <v>19386250</v>
      </c>
      <c r="F13" s="172">
        <v>14637980</v>
      </c>
      <c r="G13" s="1457">
        <f t="shared" si="0"/>
        <v>75.507021729318467</v>
      </c>
      <c r="H13" s="1456"/>
      <c r="I13" s="172"/>
      <c r="J13" s="172"/>
      <c r="K13" s="252"/>
    </row>
    <row r="14" spans="1:12" s="128" customFormat="1" ht="30.75" x14ac:dyDescent="0.45">
      <c r="A14" s="1043">
        <v>5</v>
      </c>
      <c r="B14" s="1443" t="s">
        <v>1223</v>
      </c>
      <c r="C14" s="1465"/>
      <c r="D14" s="1456"/>
      <c r="E14" s="172">
        <v>10852727</v>
      </c>
      <c r="F14" s="172">
        <v>1325210</v>
      </c>
      <c r="G14" s="1457">
        <f t="shared" si="0"/>
        <v>12.210848020041414</v>
      </c>
      <c r="H14" s="1456"/>
      <c r="I14" s="172"/>
      <c r="J14" s="172"/>
      <c r="K14" s="252"/>
    </row>
    <row r="15" spans="1:12" s="128" customFormat="1" ht="30.75" x14ac:dyDescent="0.45">
      <c r="A15" s="1043">
        <v>6</v>
      </c>
      <c r="B15" s="1443" t="s">
        <v>1224</v>
      </c>
      <c r="C15" s="1465"/>
      <c r="D15" s="1456"/>
      <c r="E15" s="172">
        <v>57997287</v>
      </c>
      <c r="F15" s="172">
        <f>27395833+30601454</f>
        <v>57997287</v>
      </c>
      <c r="G15" s="1457">
        <f t="shared" si="0"/>
        <v>100</v>
      </c>
      <c r="H15" s="1456"/>
      <c r="I15" s="172"/>
      <c r="J15" s="172"/>
      <c r="K15" s="252"/>
    </row>
    <row r="16" spans="1:12" s="128" customFormat="1" ht="30.75" x14ac:dyDescent="0.45">
      <c r="A16" s="1043">
        <v>7</v>
      </c>
      <c r="B16" s="1443" t="s">
        <v>1225</v>
      </c>
      <c r="C16" s="1465"/>
      <c r="D16" s="1456"/>
      <c r="E16" s="172"/>
      <c r="F16" s="172"/>
      <c r="G16" s="1457"/>
      <c r="H16" s="1456"/>
      <c r="I16" s="172">
        <v>343065</v>
      </c>
      <c r="J16" s="172">
        <v>343065</v>
      </c>
      <c r="K16" s="1457">
        <f t="shared" ref="K16" si="1">+J16/I16%</f>
        <v>100</v>
      </c>
    </row>
    <row r="17" spans="1:11" s="128" customFormat="1" ht="30.75" x14ac:dyDescent="0.45">
      <c r="A17" s="1043">
        <v>8</v>
      </c>
      <c r="B17" s="1443" t="s">
        <v>1226</v>
      </c>
      <c r="C17" s="1465"/>
      <c r="D17" s="1456"/>
      <c r="E17" s="172">
        <v>191730404</v>
      </c>
      <c r="F17" s="172">
        <v>67306848</v>
      </c>
      <c r="G17" s="1457">
        <f t="shared" si="0"/>
        <v>35.104942458682764</v>
      </c>
      <c r="H17" s="1456"/>
      <c r="I17" s="172"/>
      <c r="J17" s="172"/>
      <c r="K17" s="252"/>
    </row>
    <row r="18" spans="1:11" s="128" customFormat="1" ht="30.75" x14ac:dyDescent="0.45">
      <c r="A18" s="1043">
        <v>9</v>
      </c>
      <c r="B18" s="1443" t="s">
        <v>1227</v>
      </c>
      <c r="C18" s="1465"/>
      <c r="D18" s="1456"/>
      <c r="E18" s="172">
        <v>21479343</v>
      </c>
      <c r="F18" s="172">
        <v>21205378</v>
      </c>
      <c r="G18" s="1457">
        <f t="shared" si="0"/>
        <v>98.724518715493303</v>
      </c>
      <c r="H18" s="1456"/>
      <c r="I18" s="172"/>
      <c r="J18" s="172"/>
      <c r="K18" s="252"/>
    </row>
    <row r="19" spans="1:11" s="128" customFormat="1" ht="30.75" x14ac:dyDescent="0.45">
      <c r="A19" s="1043">
        <v>10</v>
      </c>
      <c r="B19" s="1443" t="s">
        <v>1228</v>
      </c>
      <c r="C19" s="1465"/>
      <c r="D19" s="1456"/>
      <c r="E19" s="172"/>
      <c r="F19" s="172"/>
      <c r="G19" s="1457"/>
      <c r="H19" s="1456"/>
      <c r="I19" s="172">
        <f>26963366</f>
        <v>26963366</v>
      </c>
      <c r="J19" s="172">
        <f>25334390+1628976</f>
        <v>26963366</v>
      </c>
      <c r="K19" s="1457">
        <f t="shared" ref="K19" si="2">+J19/I19%</f>
        <v>100.00000000000001</v>
      </c>
    </row>
    <row r="20" spans="1:11" s="128" customFormat="1" ht="30.75" x14ac:dyDescent="0.45">
      <c r="A20" s="1043">
        <v>11</v>
      </c>
      <c r="B20" s="1443" t="s">
        <v>1229</v>
      </c>
      <c r="C20" s="1465"/>
      <c r="D20" s="1456"/>
      <c r="E20" s="172">
        <v>2170000</v>
      </c>
      <c r="F20" s="172"/>
      <c r="G20" s="1457">
        <f t="shared" si="0"/>
        <v>0</v>
      </c>
      <c r="H20" s="1456"/>
      <c r="I20" s="172"/>
      <c r="J20" s="172"/>
      <c r="K20" s="252"/>
    </row>
    <row r="21" spans="1:11" s="128" customFormat="1" ht="30.75" x14ac:dyDescent="0.45">
      <c r="A21" s="1043">
        <v>12</v>
      </c>
      <c r="B21" s="1443" t="s">
        <v>1248</v>
      </c>
      <c r="C21" s="1465"/>
      <c r="D21" s="1456"/>
      <c r="E21" s="172">
        <v>498336</v>
      </c>
      <c r="F21" s="172">
        <v>498336</v>
      </c>
      <c r="G21" s="1457">
        <f t="shared" si="0"/>
        <v>100</v>
      </c>
      <c r="H21" s="1456"/>
      <c r="I21" s="172"/>
      <c r="J21" s="172"/>
      <c r="K21" s="252"/>
    </row>
    <row r="22" spans="1:11" s="128" customFormat="1" ht="30.75" x14ac:dyDescent="0.45">
      <c r="A22" s="1043">
        <v>13</v>
      </c>
      <c r="B22" s="1443" t="s">
        <v>1230</v>
      </c>
      <c r="C22" s="1465"/>
      <c r="D22" s="1456"/>
      <c r="E22" s="172">
        <v>3922455</v>
      </c>
      <c r="F22" s="172">
        <v>3922455</v>
      </c>
      <c r="G22" s="1457">
        <f t="shared" si="0"/>
        <v>99.999999999999986</v>
      </c>
      <c r="H22" s="1456"/>
      <c r="I22" s="172"/>
      <c r="J22" s="172"/>
      <c r="K22" s="252"/>
    </row>
    <row r="23" spans="1:11" s="128" customFormat="1" ht="30.75" x14ac:dyDescent="0.45">
      <c r="A23" s="1043">
        <v>14</v>
      </c>
      <c r="B23" s="1443" t="s">
        <v>1231</v>
      </c>
      <c r="C23" s="1465"/>
      <c r="D23" s="1456"/>
      <c r="E23" s="172"/>
      <c r="F23" s="172"/>
      <c r="G23" s="1457"/>
      <c r="H23" s="1456"/>
      <c r="I23" s="172">
        <v>12020289</v>
      </c>
      <c r="J23" s="172">
        <v>9062140</v>
      </c>
      <c r="K23" s="1457">
        <f t="shared" ref="K23" si="3">+J23/I23%</f>
        <v>75.390367070209379</v>
      </c>
    </row>
    <row r="24" spans="1:11" s="128" customFormat="1" ht="30.75" x14ac:dyDescent="0.45">
      <c r="A24" s="334">
        <v>15</v>
      </c>
      <c r="B24" s="1469" t="s">
        <v>312</v>
      </c>
      <c r="C24" s="1465"/>
      <c r="D24" s="1458">
        <f>SUM(D10:D23)</f>
        <v>30516460</v>
      </c>
      <c r="E24" s="337">
        <f>SUM(E10:E23)</f>
        <v>340694130</v>
      </c>
      <c r="F24" s="337">
        <f>SUM(F10:F23)</f>
        <v>191826540</v>
      </c>
      <c r="G24" s="1459">
        <f>+F24/E24%</f>
        <v>56.304621391627734</v>
      </c>
      <c r="H24" s="1458">
        <f>SUM(H10:H23)</f>
        <v>0</v>
      </c>
      <c r="I24" s="337">
        <f>SUM(I10:I23)</f>
        <v>39326720</v>
      </c>
      <c r="J24" s="337">
        <f>SUM(J10:J23)</f>
        <v>36368571</v>
      </c>
      <c r="K24" s="1459">
        <f>+J24/I24%</f>
        <v>92.478017490398386</v>
      </c>
    </row>
    <row r="25" spans="1:11" s="128" customFormat="1" ht="30.75" x14ac:dyDescent="0.45">
      <c r="A25" s="334">
        <v>16</v>
      </c>
      <c r="B25" s="1469" t="s">
        <v>313</v>
      </c>
      <c r="C25" s="1465"/>
      <c r="D25" s="1458"/>
      <c r="E25" s="337"/>
      <c r="F25" s="337"/>
      <c r="G25" s="339"/>
      <c r="H25" s="1458"/>
      <c r="I25" s="337"/>
      <c r="J25" s="337"/>
      <c r="K25" s="339"/>
    </row>
    <row r="26" spans="1:11" s="128" customFormat="1" ht="30.75" x14ac:dyDescent="0.45">
      <c r="A26" s="334">
        <v>17</v>
      </c>
      <c r="B26" s="1469" t="s">
        <v>314</v>
      </c>
      <c r="C26" s="1465"/>
      <c r="D26" s="1458"/>
      <c r="E26" s="337"/>
      <c r="F26" s="337"/>
      <c r="G26" s="339"/>
      <c r="H26" s="1458"/>
      <c r="I26" s="337"/>
      <c r="J26" s="337"/>
      <c r="K26" s="339"/>
    </row>
    <row r="27" spans="1:11" s="128" customFormat="1" ht="31.5" thickBot="1" x14ac:dyDescent="0.5">
      <c r="A27" s="935">
        <v>18</v>
      </c>
      <c r="B27" s="1470" t="s">
        <v>1232</v>
      </c>
      <c r="C27" s="1466"/>
      <c r="D27" s="1460">
        <v>0</v>
      </c>
      <c r="E27" s="936">
        <v>80228506</v>
      </c>
      <c r="F27" s="936">
        <v>41352608</v>
      </c>
      <c r="G27" s="1461">
        <f>+F27/E27%</f>
        <v>51.543534912640645</v>
      </c>
      <c r="H27" s="1460">
        <v>0</v>
      </c>
      <c r="I27" s="936">
        <v>10618215</v>
      </c>
      <c r="J27" s="936">
        <v>9819515</v>
      </c>
      <c r="K27" s="1459">
        <f>+J27/I27%</f>
        <v>92.478020081529721</v>
      </c>
    </row>
    <row r="28" spans="1:11" s="128" customFormat="1" ht="31.5" thickBot="1" x14ac:dyDescent="0.5">
      <c r="A28" s="335">
        <v>19</v>
      </c>
      <c r="B28" s="1376" t="s">
        <v>315</v>
      </c>
      <c r="C28" s="1467"/>
      <c r="D28" s="1462">
        <f>D27+D25+D24+D26</f>
        <v>30516460</v>
      </c>
      <c r="E28" s="338">
        <f>E27+E25+E24+E26</f>
        <v>420922636</v>
      </c>
      <c r="F28" s="338">
        <f>F27+F25+F24</f>
        <v>233179148</v>
      </c>
      <c r="G28" s="1463">
        <f>+F28/E28%</f>
        <v>55.397150938682231</v>
      </c>
      <c r="H28" s="1462">
        <f>H27+H25+H24</f>
        <v>0</v>
      </c>
      <c r="I28" s="338">
        <f>I27+I25+I24</f>
        <v>49944935</v>
      </c>
      <c r="J28" s="338">
        <f>J27+J25+J24</f>
        <v>46188086</v>
      </c>
      <c r="K28" s="1463">
        <f>+J28/I28%</f>
        <v>92.478018041268854</v>
      </c>
    </row>
    <row r="29" spans="1:11" x14ac:dyDescent="0.3">
      <c r="A29" s="130"/>
      <c r="B29" s="128"/>
      <c r="F29" s="128"/>
      <c r="G29" s="128"/>
      <c r="H29" s="128"/>
      <c r="I29" s="128"/>
      <c r="J29" s="128"/>
      <c r="K29" s="128"/>
    </row>
    <row r="31" spans="1:11" hidden="1" x14ac:dyDescent="0.3"/>
    <row r="32" spans="1:11" hidden="1" x14ac:dyDescent="0.3"/>
    <row r="33" spans="2:2" hidden="1" x14ac:dyDescent="0.3"/>
    <row r="34" spans="2:2" hidden="1" x14ac:dyDescent="0.3"/>
    <row r="35" spans="2:2" hidden="1" x14ac:dyDescent="0.3">
      <c r="B35" s="131" t="s">
        <v>902</v>
      </c>
    </row>
    <row r="36" spans="2:2" hidden="1" x14ac:dyDescent="0.3"/>
    <row r="37" spans="2:2" hidden="1" x14ac:dyDescent="0.3"/>
    <row r="38" spans="2:2" hidden="1" x14ac:dyDescent="0.3"/>
    <row r="39" spans="2:2" hidden="1" x14ac:dyDescent="0.3"/>
    <row r="40" spans="2:2" hidden="1" x14ac:dyDescent="0.3"/>
    <row r="41" spans="2:2" hidden="1" x14ac:dyDescent="0.3"/>
    <row r="42" spans="2:2" hidden="1" x14ac:dyDescent="0.3"/>
  </sheetData>
  <mergeCells count="6">
    <mergeCell ref="A8:K8"/>
    <mergeCell ref="J5:K5"/>
    <mergeCell ref="A3:F3"/>
    <mergeCell ref="A1:K1"/>
    <mergeCell ref="A2:K2"/>
    <mergeCell ref="A4:K4"/>
  </mergeCells>
  <hyperlinks>
    <hyperlink ref="L1" location="Tartalom!A1" display="Tartalom!A1" xr:uid="{00000000-0004-0000-1700-000000000000}"/>
  </hyperlinks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27">
    <tabColor rgb="FF00FF00"/>
    <pageSetUpPr fitToPage="1"/>
  </sheetPr>
  <dimension ref="A1:O44"/>
  <sheetViews>
    <sheetView view="pageBreakPreview" zoomScale="55" zoomScaleSheetLayoutView="55" workbookViewId="0">
      <selection sqref="A1:XFD1048576"/>
    </sheetView>
  </sheetViews>
  <sheetFormatPr defaultColWidth="9.140625" defaultRowHeight="15" x14ac:dyDescent="0.25"/>
  <cols>
    <col min="1" max="1" width="84.140625" style="1" bestFit="1" customWidth="1"/>
    <col min="2" max="2" width="72.5703125" style="1" customWidth="1"/>
    <col min="3" max="3" width="21.42578125" style="1" customWidth="1"/>
    <col min="4" max="4" width="21" style="1" customWidth="1"/>
    <col min="5" max="12" width="25.28515625" style="1" customWidth="1"/>
    <col min="13" max="14" width="10.140625" style="1" hidden="1" customWidth="1"/>
    <col min="15" max="35" width="0" style="1" hidden="1" customWidth="1"/>
    <col min="36" max="16384" width="9.140625" style="1"/>
  </cols>
  <sheetData>
    <row r="1" spans="1:15" ht="18.75" x14ac:dyDescent="0.3">
      <c r="A1" s="2062"/>
      <c r="B1" s="2062"/>
      <c r="C1" s="2062"/>
      <c r="D1" s="2062"/>
      <c r="E1" s="2062"/>
      <c r="F1" s="2062"/>
      <c r="G1" s="2062"/>
      <c r="H1" s="2062"/>
      <c r="I1" s="2062"/>
      <c r="J1" s="2062"/>
      <c r="K1" s="2062"/>
      <c r="L1" s="2062"/>
      <c r="M1" s="144">
        <v>0</v>
      </c>
      <c r="N1" s="147" t="s">
        <v>447</v>
      </c>
      <c r="O1" s="1">
        <v>-0.32800000000000001</v>
      </c>
    </row>
    <row r="2" spans="1:15" ht="18.75" x14ac:dyDescent="0.3">
      <c r="A2" s="2062"/>
      <c r="B2" s="2062"/>
      <c r="C2" s="2062"/>
      <c r="D2" s="2062"/>
      <c r="E2" s="2062"/>
      <c r="F2" s="2062"/>
      <c r="G2" s="2062"/>
      <c r="H2" s="2062"/>
      <c r="I2" s="2062"/>
      <c r="J2" s="2062"/>
      <c r="K2" s="2062"/>
      <c r="L2" s="2062"/>
      <c r="M2" s="143">
        <v>1.4999999999999999E-2</v>
      </c>
      <c r="N2" s="145" t="s">
        <v>446</v>
      </c>
    </row>
    <row r="3" spans="1:15" ht="18.75" x14ac:dyDescent="0.3">
      <c r="A3" s="2062"/>
      <c r="B3" s="2062"/>
      <c r="C3" s="2062"/>
      <c r="D3" s="2062"/>
      <c r="E3" s="2062"/>
      <c r="F3" s="2062"/>
      <c r="G3" s="2062"/>
      <c r="H3" s="2062"/>
      <c r="I3" s="2062"/>
      <c r="J3" s="2062"/>
      <c r="K3" s="2062"/>
      <c r="L3" s="2062"/>
      <c r="M3" s="146">
        <v>42370</v>
      </c>
    </row>
    <row r="4" spans="1:15" ht="25.5" x14ac:dyDescent="0.35">
      <c r="A4" s="1992" t="str">
        <f>Tartalomjegyzék_2019!A1</f>
        <v>Pilisvörösvár Város Önkormányzata Képviselő-testületének 9/2023. (IV. 20.) önkormányzati rendelete</v>
      </c>
      <c r="B4" s="1992"/>
      <c r="C4" s="1992"/>
      <c r="D4" s="1992"/>
      <c r="E4" s="1992"/>
      <c r="F4" s="1992"/>
      <c r="G4" s="1992"/>
      <c r="H4" s="1992"/>
      <c r="I4" s="1992"/>
      <c r="J4" s="1992"/>
      <c r="K4" s="1992"/>
      <c r="L4" s="1992"/>
      <c r="M4" s="417" t="s">
        <v>893</v>
      </c>
      <c r="N4" s="151">
        <f>M1+M2+1.25%</f>
        <v>2.75E-2</v>
      </c>
    </row>
    <row r="5" spans="1:15" ht="25.5" x14ac:dyDescent="0.35">
      <c r="A5" s="1992" t="str">
        <f>Tartalomjegyzék_2019!A2</f>
        <v>Pilisvörösvár Város Önkormányzata 2022. évi zárszámadásáról</v>
      </c>
      <c r="B5" s="1992"/>
      <c r="C5" s="1992"/>
      <c r="D5" s="1992"/>
      <c r="E5" s="1992"/>
      <c r="F5" s="1992"/>
      <c r="G5" s="1992"/>
      <c r="H5" s="1992"/>
      <c r="I5" s="1992"/>
      <c r="J5" s="1992"/>
      <c r="K5" s="1992"/>
      <c r="L5" s="1992"/>
    </row>
    <row r="6" spans="1:15" ht="25.5" x14ac:dyDescent="0.3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5" ht="18" customHeight="1" x14ac:dyDescent="0.35">
      <c r="A7" s="2064" t="str">
        <f>Tartalom!B27</f>
        <v>Pilisvörösvár Város Önkormányzata több éves fejlesztési célú elkötelezettségei</v>
      </c>
      <c r="B7" s="2064"/>
      <c r="C7" s="2064"/>
      <c r="D7" s="2064"/>
      <c r="E7" s="2064"/>
      <c r="F7" s="2064"/>
      <c r="G7" s="2064"/>
      <c r="H7" s="2064"/>
      <c r="I7" s="2064"/>
      <c r="J7" s="2064"/>
      <c r="K7" s="2064"/>
      <c r="L7" s="2064"/>
      <c r="M7" s="50"/>
      <c r="N7" s="50"/>
      <c r="O7" s="50"/>
    </row>
    <row r="8" spans="1:15" ht="18" customHeight="1" x14ac:dyDescent="0.3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165" t="s">
        <v>892</v>
      </c>
      <c r="M8" s="50"/>
      <c r="N8" s="50"/>
      <c r="O8" s="50"/>
    </row>
    <row r="9" spans="1:15" ht="10.5" hidden="1" customHeight="1" x14ac:dyDescent="0.3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165" t="s">
        <v>469</v>
      </c>
      <c r="M9" s="50"/>
      <c r="N9" s="50"/>
      <c r="O9" s="50"/>
    </row>
    <row r="10" spans="1:15" ht="19.5" thickBot="1" x14ac:dyDescent="0.35">
      <c r="A10" s="2"/>
      <c r="B10" s="2"/>
      <c r="C10" s="2"/>
      <c r="L10" s="165" t="s">
        <v>469</v>
      </c>
    </row>
    <row r="11" spans="1:15" s="1471" customFormat="1" ht="68.25" thickBot="1" x14ac:dyDescent="0.4">
      <c r="A11" s="1566" t="s">
        <v>297</v>
      </c>
      <c r="B11" s="1567" t="s">
        <v>319</v>
      </c>
      <c r="C11" s="1567" t="s">
        <v>408</v>
      </c>
      <c r="D11" s="1567" t="s">
        <v>298</v>
      </c>
      <c r="E11" s="1567" t="s">
        <v>1326</v>
      </c>
      <c r="F11" s="1567" t="s">
        <v>1258</v>
      </c>
      <c r="G11" s="1567" t="s">
        <v>913</v>
      </c>
      <c r="H11" s="1567" t="s">
        <v>925</v>
      </c>
      <c r="I11" s="1567" t="s">
        <v>1011</v>
      </c>
      <c r="J11" s="1567" t="s">
        <v>1259</v>
      </c>
      <c r="K11" s="1567" t="s">
        <v>1261</v>
      </c>
      <c r="L11" s="1309" t="s">
        <v>292</v>
      </c>
    </row>
    <row r="12" spans="1:15" s="1221" customFormat="1" ht="22.5" customHeight="1" x14ac:dyDescent="0.35">
      <c r="A12" s="1568" t="s">
        <v>299</v>
      </c>
      <c r="B12" s="1564"/>
      <c r="C12" s="1564"/>
      <c r="D12" s="1564"/>
      <c r="E12" s="1565">
        <v>0</v>
      </c>
      <c r="F12" s="1565">
        <v>0</v>
      </c>
      <c r="G12" s="1565">
        <v>0</v>
      </c>
      <c r="H12" s="1565">
        <v>0</v>
      </c>
      <c r="I12" s="1565">
        <v>0</v>
      </c>
      <c r="J12" s="1565">
        <v>0</v>
      </c>
      <c r="K12" s="1565">
        <v>0</v>
      </c>
      <c r="L12" s="1569">
        <f>SUM(E12:K12)</f>
        <v>0</v>
      </c>
    </row>
    <row r="13" spans="1:15" s="1221" customFormat="1" ht="22.5" customHeight="1" x14ac:dyDescent="0.35">
      <c r="A13" s="1570" t="s">
        <v>473</v>
      </c>
      <c r="B13" s="1474" t="s">
        <v>320</v>
      </c>
      <c r="C13" s="331">
        <v>13550000</v>
      </c>
      <c r="D13" s="1475">
        <v>2013</v>
      </c>
      <c r="E13" s="331">
        <v>12230000</v>
      </c>
      <c r="F13" s="331">
        <v>1320000</v>
      </c>
      <c r="G13" s="331">
        <v>1320000</v>
      </c>
      <c r="H13" s="331">
        <v>0</v>
      </c>
      <c r="I13" s="331">
        <v>0</v>
      </c>
      <c r="J13" s="331">
        <v>0</v>
      </c>
      <c r="K13" s="331">
        <v>0</v>
      </c>
      <c r="L13" s="1571">
        <f>E13+SUM(G13:J13)</f>
        <v>13550000</v>
      </c>
    </row>
    <row r="14" spans="1:15" s="1221" customFormat="1" ht="22.5" customHeight="1" x14ac:dyDescent="0.35">
      <c r="A14" s="1572" t="s">
        <v>448</v>
      </c>
      <c r="B14" s="1474"/>
      <c r="C14" s="1474"/>
      <c r="D14" s="1474"/>
      <c r="E14" s="331">
        <v>740000</v>
      </c>
      <c r="F14" s="331">
        <v>36300</v>
      </c>
      <c r="G14" s="331">
        <v>36300</v>
      </c>
      <c r="H14" s="331">
        <v>0</v>
      </c>
      <c r="I14" s="331">
        <v>0</v>
      </c>
      <c r="J14" s="1476">
        <v>0</v>
      </c>
      <c r="K14" s="1476">
        <v>0</v>
      </c>
      <c r="L14" s="1571">
        <f>E14+SUM(G14:J14)</f>
        <v>776300</v>
      </c>
      <c r="M14" s="1221">
        <v>156</v>
      </c>
    </row>
    <row r="15" spans="1:15" s="1221" customFormat="1" ht="22.5" customHeight="1" x14ac:dyDescent="0.35">
      <c r="A15" s="1570" t="s">
        <v>1260</v>
      </c>
      <c r="B15" s="1474"/>
      <c r="C15" s="331">
        <v>6280000</v>
      </c>
      <c r="D15" s="1474">
        <v>2022</v>
      </c>
      <c r="E15" s="331">
        <v>2182000</v>
      </c>
      <c r="F15" s="331">
        <v>4098000</v>
      </c>
      <c r="G15" s="331">
        <v>646000</v>
      </c>
      <c r="H15" s="331">
        <v>694000</v>
      </c>
      <c r="I15" s="331">
        <v>748000</v>
      </c>
      <c r="J15" s="1476">
        <v>807000</v>
      </c>
      <c r="K15" s="1476">
        <v>1203000</v>
      </c>
      <c r="L15" s="1571">
        <f>E15+SUM(G15:K15)</f>
        <v>6280000</v>
      </c>
      <c r="M15" s="1221" t="s">
        <v>491</v>
      </c>
    </row>
    <row r="16" spans="1:15" s="1221" customFormat="1" ht="22.5" customHeight="1" x14ac:dyDescent="0.35">
      <c r="A16" s="1572" t="s">
        <v>1262</v>
      </c>
      <c r="B16" s="1474"/>
      <c r="C16" s="331">
        <v>909000</v>
      </c>
      <c r="D16" s="1474">
        <v>2022</v>
      </c>
      <c r="E16" s="331">
        <v>207000</v>
      </c>
      <c r="F16" s="331">
        <v>702000</v>
      </c>
      <c r="G16" s="331">
        <v>236000</v>
      </c>
      <c r="H16" s="331">
        <v>195000</v>
      </c>
      <c r="I16" s="331">
        <v>152000</v>
      </c>
      <c r="J16" s="1476">
        <v>104000</v>
      </c>
      <c r="K16" s="1476">
        <v>15000</v>
      </c>
      <c r="L16" s="1571">
        <f>E16+SUM(G16:K16)</f>
        <v>909000</v>
      </c>
    </row>
    <row r="17" spans="1:13" s="1221" customFormat="1" ht="22.5" customHeight="1" x14ac:dyDescent="0.35">
      <c r="A17" s="1573" t="s">
        <v>300</v>
      </c>
      <c r="B17" s="1472"/>
      <c r="C17" s="1472"/>
      <c r="D17" s="1472"/>
      <c r="E17" s="1473">
        <f t="shared" ref="E17:L17" si="0">E13+E15</f>
        <v>14412000</v>
      </c>
      <c r="F17" s="1473">
        <f t="shared" si="0"/>
        <v>5418000</v>
      </c>
      <c r="G17" s="1473">
        <f t="shared" si="0"/>
        <v>1966000</v>
      </c>
      <c r="H17" s="1473">
        <f t="shared" si="0"/>
        <v>694000</v>
      </c>
      <c r="I17" s="1473">
        <f t="shared" si="0"/>
        <v>748000</v>
      </c>
      <c r="J17" s="1473">
        <f t="shared" si="0"/>
        <v>807000</v>
      </c>
      <c r="K17" s="1473">
        <f t="shared" si="0"/>
        <v>1203000</v>
      </c>
      <c r="L17" s="1574">
        <f t="shared" si="0"/>
        <v>19830000</v>
      </c>
    </row>
    <row r="18" spans="1:13" s="1221" customFormat="1" ht="22.5" customHeight="1" x14ac:dyDescent="0.35">
      <c r="A18" s="1575" t="s">
        <v>370</v>
      </c>
      <c r="B18" s="1477"/>
      <c r="C18" s="1477"/>
      <c r="D18" s="1477"/>
      <c r="E18" s="1478">
        <f t="shared" ref="E18:K18" si="1">E14+E16</f>
        <v>947000</v>
      </c>
      <c r="F18" s="1478">
        <f t="shared" si="1"/>
        <v>738300</v>
      </c>
      <c r="G18" s="1478">
        <f t="shared" si="1"/>
        <v>272300</v>
      </c>
      <c r="H18" s="1478">
        <f t="shared" si="1"/>
        <v>195000</v>
      </c>
      <c r="I18" s="1478">
        <f t="shared" si="1"/>
        <v>152000</v>
      </c>
      <c r="J18" s="1478">
        <f t="shared" si="1"/>
        <v>104000</v>
      </c>
      <c r="K18" s="1478">
        <f t="shared" si="1"/>
        <v>15000</v>
      </c>
      <c r="L18" s="1576">
        <f>SUM(L14,L16)</f>
        <v>1685300</v>
      </c>
    </row>
    <row r="19" spans="1:13" s="1221" customFormat="1" ht="22.5" customHeight="1" thickBot="1" x14ac:dyDescent="0.4">
      <c r="A19" s="1577" t="s">
        <v>301</v>
      </c>
      <c r="B19" s="1578"/>
      <c r="C19" s="1578"/>
      <c r="D19" s="1578"/>
      <c r="E19" s="1579">
        <f>E17+E18</f>
        <v>15359000</v>
      </c>
      <c r="F19" s="1579">
        <f t="shared" ref="F19:L19" si="2">F17+F18</f>
        <v>6156300</v>
      </c>
      <c r="G19" s="1579">
        <f t="shared" si="2"/>
        <v>2238300</v>
      </c>
      <c r="H19" s="1579">
        <f t="shared" si="2"/>
        <v>889000</v>
      </c>
      <c r="I19" s="1579">
        <f t="shared" si="2"/>
        <v>900000</v>
      </c>
      <c r="J19" s="1579">
        <f t="shared" si="2"/>
        <v>911000</v>
      </c>
      <c r="K19" s="1579">
        <f t="shared" si="2"/>
        <v>1218000</v>
      </c>
      <c r="L19" s="1580">
        <f t="shared" si="2"/>
        <v>21515300</v>
      </c>
    </row>
    <row r="20" spans="1:13" s="1221" customFormat="1" ht="22.5" customHeight="1" thickBot="1" x14ac:dyDescent="0.4">
      <c r="A20" s="1559" t="s">
        <v>302</v>
      </c>
      <c r="B20" s="1560"/>
      <c r="C20" s="1560"/>
      <c r="D20" s="1561"/>
      <c r="E20" s="1562">
        <f t="shared" ref="E20:L20" si="3">E19+E12</f>
        <v>15359000</v>
      </c>
      <c r="F20" s="1562">
        <f t="shared" si="3"/>
        <v>6156300</v>
      </c>
      <c r="G20" s="1562">
        <f t="shared" si="3"/>
        <v>2238300</v>
      </c>
      <c r="H20" s="1562">
        <f t="shared" si="3"/>
        <v>889000</v>
      </c>
      <c r="I20" s="1562">
        <f t="shared" si="3"/>
        <v>900000</v>
      </c>
      <c r="J20" s="1562">
        <f t="shared" si="3"/>
        <v>911000</v>
      </c>
      <c r="K20" s="1562">
        <f t="shared" si="3"/>
        <v>1218000</v>
      </c>
      <c r="L20" s="1563">
        <f t="shared" si="3"/>
        <v>21515300</v>
      </c>
    </row>
    <row r="21" spans="1:13" s="1221" customFormat="1" ht="22.5" customHeight="1" x14ac:dyDescent="0.35">
      <c r="A21" s="2063" t="s">
        <v>411</v>
      </c>
      <c r="B21" s="2063"/>
      <c r="C21" s="2063"/>
      <c r="D21" s="2063"/>
      <c r="E21" s="2063"/>
      <c r="F21" s="2063"/>
      <c r="G21" s="2063"/>
      <c r="H21" s="2063"/>
      <c r="I21" s="2063"/>
      <c r="J21" s="2063"/>
      <c r="K21" s="2063"/>
      <c r="L21" s="2063"/>
      <c r="M21" s="1479"/>
    </row>
    <row r="22" spans="1:13" s="1221" customFormat="1" ht="22.5" customHeight="1" x14ac:dyDescent="0.35">
      <c r="A22" s="1480" t="s">
        <v>410</v>
      </c>
      <c r="B22" s="1481"/>
      <c r="C22" s="1482"/>
      <c r="D22" s="1482"/>
      <c r="E22" s="1482"/>
      <c r="F22" s="1482"/>
      <c r="G22" s="1482">
        <f>H33</f>
        <v>340289151.5</v>
      </c>
      <c r="H22" s="1482">
        <f>G22*(1+$I$26)</f>
        <v>351858982.65100002</v>
      </c>
      <c r="I22" s="1482">
        <f>H22*(1+$I$26)</f>
        <v>363822188.06113404</v>
      </c>
      <c r="J22" s="1482">
        <f>I22*(1+$I$26)</f>
        <v>376192142.45521259</v>
      </c>
      <c r="K22" s="1483"/>
      <c r="L22" s="1484"/>
      <c r="M22" s="1484"/>
    </row>
    <row r="23" spans="1:13" ht="22.5" customHeight="1" x14ac:dyDescent="0.25"/>
    <row r="24" spans="1:13" ht="22.5" customHeight="1" x14ac:dyDescent="0.25">
      <c r="A24" s="34"/>
    </row>
    <row r="25" spans="1:13" x14ac:dyDescent="0.25">
      <c r="D25" s="31"/>
      <c r="E25" s="31"/>
      <c r="F25" s="31"/>
      <c r="G25" s="31"/>
      <c r="H25" s="32"/>
      <c r="I25" s="32"/>
      <c r="J25" s="32"/>
      <c r="K25" s="32"/>
    </row>
    <row r="26" spans="1:13" x14ac:dyDescent="0.25">
      <c r="B26" s="112" t="s">
        <v>4</v>
      </c>
      <c r="C26" s="113"/>
      <c r="D26" s="113"/>
      <c r="E26" s="113"/>
      <c r="F26" s="113"/>
      <c r="G26" s="114"/>
      <c r="H26" s="115">
        <f>'12. Működési bev. (B3,B4)'!D9+'12. Működési bev. (B3,B4)'!D10+'12. Működési bev. (B3,B4)'!D11</f>
        <v>674628303</v>
      </c>
      <c r="I26" s="143">
        <v>3.4000000000000002E-2</v>
      </c>
      <c r="J26" s="145" t="s">
        <v>451</v>
      </c>
      <c r="K26" s="145"/>
    </row>
    <row r="27" spans="1:13" x14ac:dyDescent="0.25">
      <c r="B27" s="112" t="s">
        <v>5</v>
      </c>
      <c r="C27" s="113"/>
      <c r="D27" s="113"/>
      <c r="E27" s="113"/>
      <c r="F27" s="113"/>
      <c r="G27" s="114"/>
      <c r="H27" s="115">
        <f>'2.1.Bevételek_részletes'!C30</f>
        <v>3950000</v>
      </c>
      <c r="I27" s="33"/>
      <c r="J27" s="33"/>
      <c r="K27" s="33"/>
    </row>
    <row r="28" spans="1:13" x14ac:dyDescent="0.25">
      <c r="B28" s="112" t="s">
        <v>6</v>
      </c>
      <c r="C28" s="113"/>
      <c r="D28" s="113"/>
      <c r="E28" s="113"/>
      <c r="F28" s="113"/>
      <c r="G28" s="114"/>
      <c r="H28" s="115"/>
    </row>
    <row r="29" spans="1:13" x14ac:dyDescent="0.25">
      <c r="B29" s="112" t="s">
        <v>7</v>
      </c>
      <c r="C29" s="113"/>
      <c r="D29" s="113"/>
      <c r="E29" s="113"/>
      <c r="F29" s="113"/>
      <c r="G29" s="114"/>
      <c r="H29" s="115">
        <f>'2.1.Bevételek_részletes'!C31</f>
        <v>0</v>
      </c>
    </row>
    <row r="30" spans="1:13" x14ac:dyDescent="0.25">
      <c r="B30" s="112" t="s">
        <v>8</v>
      </c>
      <c r="C30" s="113"/>
      <c r="D30" s="113"/>
      <c r="E30" s="113"/>
      <c r="F30" s="113"/>
      <c r="G30" s="114"/>
      <c r="H30" s="115">
        <f>'12. Működési bev. (B3,B4)'!D13+'12. Működési bev. (B3,B4)'!D14</f>
        <v>2000000</v>
      </c>
    </row>
    <row r="31" spans="1:13" x14ac:dyDescent="0.25">
      <c r="B31" s="112" t="s">
        <v>9</v>
      </c>
      <c r="C31" s="113"/>
      <c r="D31" s="113"/>
      <c r="E31" s="113"/>
      <c r="F31" s="113"/>
      <c r="G31" s="114"/>
      <c r="H31" s="115"/>
    </row>
    <row r="32" spans="1:13" x14ac:dyDescent="0.25">
      <c r="B32" s="116" t="s">
        <v>292</v>
      </c>
      <c r="C32" s="113"/>
      <c r="D32" s="113"/>
      <c r="E32" s="113"/>
      <c r="F32" s="113"/>
      <c r="G32" s="114"/>
      <c r="H32" s="115">
        <f>SUM(H26:H31)</f>
        <v>680578303</v>
      </c>
      <c r="I32" s="209" t="e">
        <f>'12. Működési bev. (B3,B4)'!#REF!</f>
        <v>#REF!</v>
      </c>
      <c r="J32" s="209" t="e">
        <f>H32+I32</f>
        <v>#REF!</v>
      </c>
      <c r="K32" s="209"/>
    </row>
    <row r="33" spans="2:12" x14ac:dyDescent="0.25">
      <c r="B33" s="117"/>
      <c r="C33" s="117"/>
      <c r="D33" s="117"/>
      <c r="E33" s="117"/>
      <c r="F33" s="117"/>
      <c r="G33" s="27"/>
      <c r="H33" s="118">
        <f>H32/2</f>
        <v>340289151.5</v>
      </c>
    </row>
    <row r="37" spans="2:12" x14ac:dyDescent="0.25">
      <c r="F37" s="867"/>
      <c r="G37" s="867"/>
      <c r="H37" s="867"/>
      <c r="I37" s="867"/>
      <c r="J37" s="867"/>
      <c r="K37" s="867"/>
      <c r="L37" s="867"/>
    </row>
    <row r="38" spans="2:12" x14ac:dyDescent="0.25">
      <c r="F38" s="867"/>
      <c r="G38" s="867"/>
      <c r="H38" s="867"/>
      <c r="I38" s="867"/>
      <c r="J38" s="867"/>
      <c r="K38" s="867"/>
      <c r="L38" s="867"/>
    </row>
    <row r="39" spans="2:12" x14ac:dyDescent="0.25">
      <c r="F39" s="867"/>
      <c r="G39" s="867"/>
      <c r="H39" s="867"/>
      <c r="I39" s="867"/>
      <c r="J39" s="867"/>
      <c r="K39" s="867"/>
      <c r="L39" s="867"/>
    </row>
    <row r="40" spans="2:12" x14ac:dyDescent="0.25">
      <c r="F40" s="867"/>
      <c r="G40" s="867"/>
      <c r="H40" s="867"/>
      <c r="I40" s="867"/>
      <c r="J40" s="867"/>
      <c r="K40" s="867"/>
      <c r="L40" s="867"/>
    </row>
    <row r="41" spans="2:12" x14ac:dyDescent="0.25">
      <c r="F41" s="867"/>
      <c r="G41" s="867"/>
      <c r="H41" s="867"/>
      <c r="I41" s="867"/>
      <c r="J41" s="867"/>
      <c r="K41" s="867"/>
      <c r="L41" s="867"/>
    </row>
    <row r="42" spans="2:12" x14ac:dyDescent="0.25">
      <c r="F42" s="867"/>
      <c r="G42" s="867"/>
      <c r="H42" s="867"/>
      <c r="I42" s="867"/>
      <c r="J42" s="867"/>
      <c r="K42" s="867"/>
      <c r="L42" s="867"/>
    </row>
    <row r="43" spans="2:12" x14ac:dyDescent="0.25">
      <c r="F43" s="867"/>
      <c r="G43" s="867"/>
      <c r="H43" s="867"/>
      <c r="I43" s="867"/>
      <c r="J43" s="867"/>
      <c r="K43" s="867"/>
      <c r="L43" s="867"/>
    </row>
    <row r="44" spans="2:12" x14ac:dyDescent="0.25">
      <c r="F44" s="867"/>
      <c r="G44" s="867"/>
      <c r="H44" s="867"/>
      <c r="I44" s="867"/>
      <c r="J44" s="867"/>
      <c r="K44" s="867"/>
      <c r="L44" s="867"/>
    </row>
  </sheetData>
  <mergeCells count="7">
    <mergeCell ref="A1:L1"/>
    <mergeCell ref="A3:L3"/>
    <mergeCell ref="A2:L2"/>
    <mergeCell ref="A21:L21"/>
    <mergeCell ref="A4:L4"/>
    <mergeCell ref="A5:L5"/>
    <mergeCell ref="A7:L7"/>
  </mergeCells>
  <phoneticPr fontId="60" type="noConversion"/>
  <hyperlinks>
    <hyperlink ref="M4" location="Tartalom!A1" display="Tartalom!A1" xr:uid="{00000000-0004-0000-1800-000000000000}"/>
  </hyperlinks>
  <pageMargins left="0.26" right="0.28000000000000003" top="0.74803149606299213" bottom="0.74803149606299213" header="0.31496062992125984" footer="0.31496062992125984"/>
  <pageSetup paperSize="9" scale="3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FF00"/>
    <pageSetUpPr fitToPage="1"/>
  </sheetPr>
  <dimension ref="A1:K74"/>
  <sheetViews>
    <sheetView view="pageBreakPreview" topLeftCell="A16" zoomScale="55" zoomScaleNormal="80" zoomScaleSheetLayoutView="55" workbookViewId="0">
      <selection activeCell="A16" sqref="A1:XFD1048576"/>
    </sheetView>
  </sheetViews>
  <sheetFormatPr defaultColWidth="7.140625" defaultRowHeight="12.75" x14ac:dyDescent="0.2"/>
  <cols>
    <col min="1" max="1" width="108" style="27" customWidth="1"/>
    <col min="2" max="2" width="26.28515625" style="27" customWidth="1"/>
    <col min="3" max="3" width="25.28515625" style="180" bestFit="1" customWidth="1"/>
    <col min="4" max="4" width="18.140625" style="27" customWidth="1"/>
    <col min="5" max="5" width="17.28515625" style="27" customWidth="1"/>
    <col min="6" max="6" width="22.5703125" style="27" customWidth="1"/>
    <col min="7" max="7" width="20.85546875" style="27" customWidth="1"/>
    <col min="8" max="8" width="15" style="27" hidden="1" customWidth="1"/>
    <col min="9" max="9" width="10" style="27" hidden="1" customWidth="1"/>
    <col min="10" max="10" width="8.7109375" style="27" hidden="1" customWidth="1"/>
    <col min="11" max="11" width="0" style="27" hidden="1" customWidth="1"/>
    <col min="12" max="16384" width="7.140625" style="27"/>
  </cols>
  <sheetData>
    <row r="1" spans="1:11" ht="25.5" x14ac:dyDescent="0.35">
      <c r="A1" s="2065" t="str">
        <f>'20. Felújítás (K7)'!A1:I1</f>
        <v>Pilisvörösvár Város Önkormányzata Képviselő-testületének 9/2023. (IV. 20.) önkormányzati rendelete</v>
      </c>
      <c r="B1" s="2065"/>
      <c r="C1" s="2065"/>
      <c r="D1" s="2065"/>
      <c r="E1" s="2065"/>
      <c r="F1" s="2065"/>
      <c r="G1" s="2065"/>
      <c r="H1" s="541" t="s">
        <v>893</v>
      </c>
      <c r="I1" s="52"/>
      <c r="J1" s="26"/>
      <c r="K1" s="26"/>
    </row>
    <row r="2" spans="1:11" ht="25.5" x14ac:dyDescent="0.35">
      <c r="A2" s="2065" t="str">
        <f>'20. Felújítás (K7)'!A2:I2</f>
        <v>Pilisvörösvár Város Önkormányzata 2022. évi zárszámadásáról</v>
      </c>
      <c r="B2" s="2065"/>
      <c r="C2" s="2065"/>
      <c r="D2" s="2065"/>
      <c r="E2" s="2065"/>
      <c r="F2" s="2065"/>
      <c r="G2" s="2065"/>
      <c r="H2" s="348"/>
      <c r="I2" s="53"/>
    </row>
    <row r="3" spans="1:11" ht="17.25" customHeight="1" x14ac:dyDescent="0.35">
      <c r="A3" s="1581"/>
      <c r="B3" s="1581"/>
      <c r="C3" s="1582"/>
      <c r="D3" s="1581"/>
      <c r="E3" s="1581"/>
      <c r="F3" s="1581"/>
      <c r="G3" s="1581"/>
      <c r="H3" s="347"/>
      <c r="I3" s="53"/>
    </row>
    <row r="4" spans="1:11" ht="25.5" x14ac:dyDescent="0.35">
      <c r="A4" s="2066" t="str">
        <f>Tartalom!B28</f>
        <v>Pilisvörösvár Város Önkormányzata által elfolgadott álláshelyek száma</v>
      </c>
      <c r="B4" s="2066"/>
      <c r="C4" s="2066"/>
      <c r="D4" s="2066"/>
      <c r="E4" s="2066"/>
      <c r="F4" s="2066"/>
      <c r="G4" s="2066"/>
      <c r="H4" s="349"/>
      <c r="I4" s="53"/>
    </row>
    <row r="5" spans="1:11" ht="22.5" x14ac:dyDescent="0.3">
      <c r="A5" s="350"/>
      <c r="B5" s="350"/>
      <c r="C5" s="350"/>
      <c r="D5" s="350"/>
      <c r="E5" s="350"/>
      <c r="F5" s="350"/>
      <c r="H5" s="349"/>
      <c r="I5" s="53"/>
    </row>
    <row r="6" spans="1:11" ht="28.5" customHeight="1" x14ac:dyDescent="0.3">
      <c r="A6" s="351"/>
      <c r="B6" s="351"/>
      <c r="C6" s="352"/>
      <c r="D6" s="351"/>
      <c r="E6" s="351"/>
      <c r="F6" s="351"/>
      <c r="G6" s="353"/>
      <c r="I6" s="53"/>
    </row>
    <row r="7" spans="1:11" s="28" customFormat="1" ht="18.75" customHeight="1" thickBot="1" x14ac:dyDescent="0.25">
      <c r="A7" s="354"/>
      <c r="B7" s="354"/>
      <c r="C7" s="355"/>
      <c r="D7" s="54"/>
      <c r="E7" s="54"/>
      <c r="F7" s="356"/>
      <c r="G7" s="357" t="s">
        <v>1083</v>
      </c>
      <c r="H7" s="54"/>
      <c r="I7" s="358"/>
      <c r="K7" s="29"/>
    </row>
    <row r="8" spans="1:11" s="360" customFormat="1" ht="22.5" x14ac:dyDescent="0.25">
      <c r="A8" s="2067" t="s">
        <v>371</v>
      </c>
      <c r="B8" s="2069" t="s">
        <v>1263</v>
      </c>
      <c r="C8" s="2071" t="s">
        <v>1264</v>
      </c>
      <c r="D8" s="2072"/>
      <c r="E8" s="2072"/>
      <c r="F8" s="2072"/>
      <c r="G8" s="2073"/>
      <c r="H8" s="1583"/>
      <c r="I8" s="359"/>
      <c r="K8" s="361"/>
    </row>
    <row r="9" spans="1:11" s="360" customFormat="1" ht="81.75" thickBot="1" x14ac:dyDescent="0.3">
      <c r="A9" s="2068"/>
      <c r="B9" s="2070"/>
      <c r="C9" s="1614" t="s">
        <v>372</v>
      </c>
      <c r="D9" s="1614" t="s">
        <v>1076</v>
      </c>
      <c r="E9" s="1614" t="s">
        <v>373</v>
      </c>
      <c r="F9" s="1615" t="s">
        <v>559</v>
      </c>
      <c r="G9" s="1616" t="s">
        <v>506</v>
      </c>
      <c r="H9" s="1584"/>
      <c r="I9" s="359"/>
      <c r="K9" s="361"/>
    </row>
    <row r="10" spans="1:11" s="360" customFormat="1" ht="23.25" x14ac:dyDescent="0.25">
      <c r="A10" s="1623" t="s">
        <v>436</v>
      </c>
      <c r="B10" s="362">
        <v>7</v>
      </c>
      <c r="C10" s="1611">
        <v>5</v>
      </c>
      <c r="D10" s="1612">
        <v>2</v>
      </c>
      <c r="E10" s="1611">
        <f>SUM(C10:D10)</f>
        <v>7</v>
      </c>
      <c r="F10" s="1611"/>
      <c r="G10" s="1613">
        <v>0</v>
      </c>
      <c r="H10" s="1585"/>
      <c r="I10" s="359"/>
      <c r="K10" s="361"/>
    </row>
    <row r="11" spans="1:11" s="366" customFormat="1" ht="23.25" x14ac:dyDescent="0.2">
      <c r="A11" s="1589" t="s">
        <v>374</v>
      </c>
      <c r="B11" s="364">
        <v>83.5</v>
      </c>
      <c r="C11" s="362">
        <v>47</v>
      </c>
      <c r="D11" s="363">
        <v>36.5</v>
      </c>
      <c r="E11" s="362">
        <f>SUM(C11:D11)</f>
        <v>83.5</v>
      </c>
      <c r="F11" s="362">
        <v>4</v>
      </c>
      <c r="G11" s="1588">
        <v>0</v>
      </c>
      <c r="H11" s="1585"/>
      <c r="I11" s="365"/>
      <c r="K11" s="367"/>
    </row>
    <row r="12" spans="1:11" s="366" customFormat="1" ht="23.25" x14ac:dyDescent="0.2">
      <c r="A12" s="276" t="s">
        <v>1309</v>
      </c>
      <c r="B12" s="364"/>
      <c r="C12" s="362"/>
      <c r="D12" s="363"/>
      <c r="E12" s="362"/>
      <c r="F12" s="362"/>
      <c r="G12" s="1588"/>
      <c r="H12" s="1585"/>
      <c r="I12" s="365"/>
      <c r="K12" s="367"/>
    </row>
    <row r="13" spans="1:11" s="366" customFormat="1" ht="23.25" x14ac:dyDescent="0.2">
      <c r="A13" s="1589" t="s">
        <v>375</v>
      </c>
      <c r="B13" s="362">
        <v>14</v>
      </c>
      <c r="C13" s="362">
        <v>0</v>
      </c>
      <c r="D13" s="363">
        <v>14</v>
      </c>
      <c r="E13" s="362">
        <v>14</v>
      </c>
      <c r="F13" s="362"/>
      <c r="G13" s="1588">
        <v>0</v>
      </c>
      <c r="H13" s="1585"/>
      <c r="I13" s="365"/>
      <c r="K13" s="367"/>
    </row>
    <row r="14" spans="1:11" s="366" customFormat="1" ht="23.25" thickBot="1" x14ac:dyDescent="0.25">
      <c r="A14" s="1590" t="s">
        <v>376</v>
      </c>
      <c r="B14" s="1591">
        <f t="shared" ref="B14:G14" si="0">SUM(B10:B13)</f>
        <v>104.5</v>
      </c>
      <c r="C14" s="1591">
        <f t="shared" si="0"/>
        <v>52</v>
      </c>
      <c r="D14" s="1591">
        <f t="shared" si="0"/>
        <v>52.5</v>
      </c>
      <c r="E14" s="1591">
        <f t="shared" si="0"/>
        <v>104.5</v>
      </c>
      <c r="F14" s="1591">
        <f t="shared" si="0"/>
        <v>4</v>
      </c>
      <c r="G14" s="1592">
        <f t="shared" si="0"/>
        <v>0</v>
      </c>
      <c r="H14" s="1586"/>
      <c r="I14" s="365"/>
      <c r="J14" s="369"/>
      <c r="K14" s="367"/>
    </row>
    <row r="15" spans="1:11" s="360" customFormat="1" ht="16.5" customHeight="1" x14ac:dyDescent="0.3">
      <c r="A15" s="370"/>
      <c r="B15" s="371"/>
      <c r="C15" s="141"/>
      <c r="D15" s="371"/>
      <c r="E15" s="55"/>
      <c r="F15" s="55"/>
      <c r="G15" s="55"/>
      <c r="H15" s="55"/>
      <c r="I15" s="359"/>
      <c r="J15" s="372"/>
      <c r="K15" s="361"/>
    </row>
    <row r="16" spans="1:11" s="360" customFormat="1" ht="16.5" customHeight="1" thickBot="1" x14ac:dyDescent="0.35">
      <c r="B16" s="371"/>
      <c r="C16" s="141"/>
      <c r="D16" s="371"/>
      <c r="E16" s="55"/>
      <c r="F16" s="55"/>
      <c r="G16" s="55"/>
      <c r="H16" s="370"/>
      <c r="I16" s="359"/>
      <c r="J16" s="372"/>
      <c r="K16" s="361"/>
    </row>
    <row r="17" spans="1:11" s="360" customFormat="1" ht="22.5" x14ac:dyDescent="0.3">
      <c r="A17" s="2067" t="s">
        <v>377</v>
      </c>
      <c r="B17" s="2069" t="s">
        <v>1263</v>
      </c>
      <c r="C17" s="2071" t="s">
        <v>1264</v>
      </c>
      <c r="D17" s="2072"/>
      <c r="E17" s="2072"/>
      <c r="F17" s="2072"/>
      <c r="G17" s="2073"/>
      <c r="H17" s="55"/>
      <c r="I17" s="359"/>
      <c r="J17" s="372"/>
      <c r="K17" s="361"/>
    </row>
    <row r="18" spans="1:11" s="360" customFormat="1" ht="81.75" thickBot="1" x14ac:dyDescent="0.35">
      <c r="A18" s="2068"/>
      <c r="B18" s="2070"/>
      <c r="C18" s="1614" t="s">
        <v>378</v>
      </c>
      <c r="D18" s="1614" t="s">
        <v>379</v>
      </c>
      <c r="E18" s="1614" t="s">
        <v>373</v>
      </c>
      <c r="F18" s="1615" t="s">
        <v>559</v>
      </c>
      <c r="G18" s="1616" t="s">
        <v>506</v>
      </c>
      <c r="H18" s="55"/>
      <c r="I18" s="359"/>
      <c r="J18" s="372"/>
      <c r="K18" s="361"/>
    </row>
    <row r="19" spans="1:11" s="366" customFormat="1" ht="24" thickBot="1" x14ac:dyDescent="0.25">
      <c r="A19" s="1618" t="s">
        <v>377</v>
      </c>
      <c r="B19" s="1619">
        <v>5</v>
      </c>
      <c r="C19" s="1620">
        <v>5</v>
      </c>
      <c r="D19" s="1619"/>
      <c r="E19" s="1621">
        <f>C19+D19</f>
        <v>5</v>
      </c>
      <c r="F19" s="1621"/>
      <c r="G19" s="1622"/>
      <c r="H19" s="141"/>
      <c r="I19" s="365"/>
      <c r="J19" s="369"/>
      <c r="K19" s="367"/>
    </row>
    <row r="20" spans="1:11" s="360" customFormat="1" ht="32.25" customHeight="1" thickBot="1" x14ac:dyDescent="0.35">
      <c r="A20" s="371"/>
      <c r="B20" s="371"/>
      <c r="C20" s="141"/>
      <c r="D20" s="371"/>
      <c r="E20" s="55"/>
      <c r="F20" s="55"/>
      <c r="G20" s="55"/>
      <c r="H20" s="55"/>
      <c r="I20" s="359"/>
      <c r="J20" s="372"/>
    </row>
    <row r="21" spans="1:11" s="360" customFormat="1" ht="22.5" customHeight="1" x14ac:dyDescent="0.3">
      <c r="A21" s="2074" t="s">
        <v>380</v>
      </c>
      <c r="B21" s="2069" t="s">
        <v>1263</v>
      </c>
      <c r="C21" s="2071" t="s">
        <v>1264</v>
      </c>
      <c r="D21" s="2072"/>
      <c r="E21" s="2072"/>
      <c r="F21" s="2072"/>
      <c r="G21" s="2073"/>
      <c r="H21" s="55"/>
      <c r="I21" s="373"/>
    </row>
    <row r="22" spans="1:11" s="360" customFormat="1" ht="81.75" thickBot="1" x14ac:dyDescent="0.35">
      <c r="A22" s="2075"/>
      <c r="B22" s="2070"/>
      <c r="C22" s="1614" t="s">
        <v>504</v>
      </c>
      <c r="D22" s="1614" t="s">
        <v>501</v>
      </c>
      <c r="E22" s="1614" t="s">
        <v>373</v>
      </c>
      <c r="F22" s="1615" t="s">
        <v>588</v>
      </c>
      <c r="G22" s="1616" t="s">
        <v>506</v>
      </c>
      <c r="H22" s="55"/>
      <c r="I22" s="373"/>
    </row>
    <row r="23" spans="1:11" s="366" customFormat="1" ht="23.25" x14ac:dyDescent="0.2">
      <c r="A23" s="1617" t="s">
        <v>381</v>
      </c>
      <c r="B23" s="1611">
        <v>39.200000000000003</v>
      </c>
      <c r="C23" s="1611">
        <v>32.450000000000003</v>
      </c>
      <c r="D23" s="1612">
        <v>6.75</v>
      </c>
      <c r="E23" s="1611">
        <f>SUM(C23:D23)</f>
        <v>39.200000000000003</v>
      </c>
      <c r="F23" s="1611">
        <v>2</v>
      </c>
      <c r="G23" s="1613"/>
      <c r="H23" s="141"/>
      <c r="I23" s="374"/>
    </row>
    <row r="24" spans="1:11" s="366" customFormat="1" ht="23.25" x14ac:dyDescent="0.2">
      <c r="A24" s="1593" t="s">
        <v>382</v>
      </c>
      <c r="B24" s="362">
        <v>6</v>
      </c>
      <c r="C24" s="362">
        <v>6</v>
      </c>
      <c r="D24" s="363"/>
      <c r="E24" s="362">
        <f>SUM(C24:D24)</f>
        <v>6</v>
      </c>
      <c r="F24" s="362"/>
      <c r="G24" s="1588"/>
      <c r="H24" s="141"/>
      <c r="I24" s="375"/>
    </row>
    <row r="25" spans="1:11" s="366" customFormat="1" ht="23.25" x14ac:dyDescent="0.2">
      <c r="A25" s="1593" t="s">
        <v>499</v>
      </c>
      <c r="B25" s="362">
        <v>1</v>
      </c>
      <c r="C25" s="362">
        <v>1</v>
      </c>
      <c r="D25" s="363"/>
      <c r="E25" s="362">
        <f>SUM(C25:D25)</f>
        <v>1</v>
      </c>
      <c r="F25" s="362"/>
      <c r="G25" s="1588"/>
      <c r="H25" s="141"/>
      <c r="I25" s="375"/>
    </row>
    <row r="26" spans="1:11" s="366" customFormat="1" ht="22.5" x14ac:dyDescent="0.2">
      <c r="A26" s="1594" t="s">
        <v>500</v>
      </c>
      <c r="B26" s="368">
        <f t="shared" ref="B26:G26" si="1">B23</f>
        <v>39.200000000000003</v>
      </c>
      <c r="C26" s="368">
        <f t="shared" si="1"/>
        <v>32.450000000000003</v>
      </c>
      <c r="D26" s="376">
        <f t="shared" si="1"/>
        <v>6.75</v>
      </c>
      <c r="E26" s="368">
        <f t="shared" si="1"/>
        <v>39.200000000000003</v>
      </c>
      <c r="F26" s="368">
        <f t="shared" si="1"/>
        <v>2</v>
      </c>
      <c r="G26" s="1595">
        <f t="shared" si="1"/>
        <v>0</v>
      </c>
      <c r="H26" s="141"/>
      <c r="I26" s="365"/>
      <c r="J26" s="369"/>
      <c r="K26" s="367"/>
    </row>
    <row r="27" spans="1:11" s="366" customFormat="1" ht="23.25" x14ac:dyDescent="0.2">
      <c r="A27" s="279" t="s">
        <v>502</v>
      </c>
      <c r="B27" s="362">
        <v>7.3</v>
      </c>
      <c r="C27" s="362">
        <v>7.3</v>
      </c>
      <c r="D27" s="363"/>
      <c r="E27" s="362">
        <f>SUM(C27:D27)</f>
        <v>7.3</v>
      </c>
      <c r="F27" s="362"/>
      <c r="G27" s="1588"/>
      <c r="H27" s="141"/>
      <c r="I27" s="365"/>
    </row>
    <row r="28" spans="1:11" s="366" customFormat="1" ht="22.5" x14ac:dyDescent="0.2">
      <c r="A28" s="1587" t="s">
        <v>503</v>
      </c>
      <c r="B28" s="368">
        <f t="shared" ref="B28:G28" si="2">SUM(B26:B27)</f>
        <v>46.5</v>
      </c>
      <c r="C28" s="368">
        <f t="shared" si="2"/>
        <v>39.75</v>
      </c>
      <c r="D28" s="368">
        <f t="shared" si="2"/>
        <v>6.75</v>
      </c>
      <c r="E28" s="368">
        <f t="shared" si="2"/>
        <v>46.5</v>
      </c>
      <c r="F28" s="368">
        <f t="shared" si="2"/>
        <v>2</v>
      </c>
      <c r="G28" s="1595">
        <f t="shared" si="2"/>
        <v>0</v>
      </c>
      <c r="H28" s="141"/>
      <c r="I28" s="365"/>
    </row>
    <row r="29" spans="1:11" s="360" customFormat="1" ht="23.25" x14ac:dyDescent="0.35">
      <c r="A29" s="1596"/>
      <c r="B29" s="410"/>
      <c r="C29" s="410"/>
      <c r="D29" s="1269"/>
      <c r="E29" s="262"/>
      <c r="F29" s="262"/>
      <c r="G29" s="1597"/>
      <c r="H29" s="55"/>
      <c r="I29" s="359"/>
    </row>
    <row r="30" spans="1:11" s="379" customFormat="1" ht="23.25" thickBot="1" x14ac:dyDescent="0.25">
      <c r="A30" s="1598" t="s">
        <v>383</v>
      </c>
      <c r="B30" s="1599">
        <f t="shared" ref="B30:G30" si="3">B14+B19+B28</f>
        <v>156</v>
      </c>
      <c r="C30" s="1599">
        <f t="shared" si="3"/>
        <v>96.75</v>
      </c>
      <c r="D30" s="1599">
        <f t="shared" si="3"/>
        <v>59.25</v>
      </c>
      <c r="E30" s="1599">
        <f t="shared" si="3"/>
        <v>156</v>
      </c>
      <c r="F30" s="1599">
        <f t="shared" si="3"/>
        <v>6</v>
      </c>
      <c r="G30" s="1600">
        <f t="shared" si="3"/>
        <v>0</v>
      </c>
      <c r="H30" s="377"/>
      <c r="I30" s="378"/>
    </row>
    <row r="31" spans="1:11" s="360" customFormat="1" ht="32.25" customHeight="1" x14ac:dyDescent="0.3">
      <c r="A31" s="380"/>
      <c r="B31" s="380"/>
      <c r="C31" s="2076"/>
      <c r="D31" s="2076"/>
      <c r="E31" s="2076"/>
      <c r="F31" s="381"/>
      <c r="G31" s="2076"/>
      <c r="H31" s="2076"/>
      <c r="I31" s="2076"/>
    </row>
    <row r="32" spans="1:11" s="360" customFormat="1" ht="32.25" customHeight="1" thickBot="1" x14ac:dyDescent="0.35">
      <c r="A32" s="382"/>
      <c r="B32" s="382"/>
      <c r="C32" s="2076"/>
      <c r="D32" s="2076"/>
      <c r="E32" s="2076"/>
      <c r="F32" s="2076"/>
      <c r="G32" s="380"/>
      <c r="H32" s="380"/>
      <c r="I32" s="380"/>
    </row>
    <row r="33" spans="1:11" s="360" customFormat="1" ht="23.45" customHeight="1" thickBot="1" x14ac:dyDescent="0.35">
      <c r="A33" s="2077" t="s">
        <v>556</v>
      </c>
      <c r="B33" s="2069" t="s">
        <v>1263</v>
      </c>
      <c r="C33" s="2071" t="s">
        <v>1264</v>
      </c>
      <c r="D33" s="2072"/>
      <c r="E33" s="2072"/>
      <c r="F33" s="2072"/>
      <c r="G33" s="2073"/>
      <c r="I33" s="380"/>
    </row>
    <row r="34" spans="1:11" s="360" customFormat="1" ht="81.75" thickBot="1" x14ac:dyDescent="0.35">
      <c r="A34" s="2078"/>
      <c r="B34" s="2070"/>
      <c r="C34" s="1614" t="s">
        <v>505</v>
      </c>
      <c r="D34" s="1614" t="s">
        <v>384</v>
      </c>
      <c r="E34" s="1614" t="s">
        <v>385</v>
      </c>
      <c r="F34" s="1615" t="s">
        <v>559</v>
      </c>
      <c r="G34" s="1616" t="s">
        <v>560</v>
      </c>
      <c r="H34" s="1601" t="s">
        <v>386</v>
      </c>
      <c r="I34" s="380"/>
    </row>
    <row r="35" spans="1:11" s="366" customFormat="1" ht="23.25" x14ac:dyDescent="0.2">
      <c r="A35" s="1609" t="s">
        <v>388</v>
      </c>
      <c r="B35" s="1610">
        <v>66.75</v>
      </c>
      <c r="C35" s="1611">
        <v>38.5</v>
      </c>
      <c r="D35" s="1612">
        <v>28.25</v>
      </c>
      <c r="E35" s="1611">
        <f>C35+D35</f>
        <v>66.75</v>
      </c>
      <c r="F35" s="1611">
        <v>3</v>
      </c>
      <c r="G35" s="1613">
        <v>0</v>
      </c>
      <c r="H35" s="1602">
        <v>0</v>
      </c>
      <c r="I35" s="383"/>
      <c r="K35" s="367"/>
    </row>
    <row r="36" spans="1:11" s="366" customFormat="1" ht="24" thickBot="1" x14ac:dyDescent="0.25">
      <c r="A36" s="1604" t="s">
        <v>558</v>
      </c>
      <c r="B36" s="384">
        <f>B30</f>
        <v>156</v>
      </c>
      <c r="C36" s="384">
        <f t="shared" ref="C36:G36" si="4">C30</f>
        <v>96.75</v>
      </c>
      <c r="D36" s="384">
        <f t="shared" si="4"/>
        <v>59.25</v>
      </c>
      <c r="E36" s="384">
        <f t="shared" si="4"/>
        <v>156</v>
      </c>
      <c r="F36" s="384">
        <f t="shared" si="4"/>
        <v>6</v>
      </c>
      <c r="G36" s="1605">
        <f t="shared" si="4"/>
        <v>0</v>
      </c>
      <c r="H36" s="1602">
        <v>0</v>
      </c>
      <c r="I36" s="383"/>
      <c r="K36" s="367"/>
    </row>
    <row r="37" spans="1:11" s="366" customFormat="1" ht="48" customHeight="1" thickBot="1" x14ac:dyDescent="0.25">
      <c r="A37" s="1606" t="s">
        <v>555</v>
      </c>
      <c r="B37" s="1607">
        <f t="shared" ref="B37:G37" si="5">SUM(B35:B36)</f>
        <v>222.75</v>
      </c>
      <c r="C37" s="1607">
        <f t="shared" si="5"/>
        <v>135.25</v>
      </c>
      <c r="D37" s="1607">
        <f t="shared" si="5"/>
        <v>87.5</v>
      </c>
      <c r="E37" s="1607">
        <f t="shared" si="5"/>
        <v>222.75</v>
      </c>
      <c r="F37" s="1607">
        <f t="shared" si="5"/>
        <v>9</v>
      </c>
      <c r="G37" s="1608">
        <f t="shared" si="5"/>
        <v>0</v>
      </c>
      <c r="H37" s="1603">
        <v>0</v>
      </c>
      <c r="I37" s="383"/>
    </row>
    <row r="38" spans="1:11" s="360" customFormat="1" ht="20.25" x14ac:dyDescent="0.3">
      <c r="A38" s="385"/>
      <c r="B38" s="385"/>
      <c r="C38" s="383"/>
      <c r="D38" s="380"/>
      <c r="E38" s="381"/>
      <c r="F38" s="380"/>
      <c r="G38" s="380"/>
      <c r="H38" s="380"/>
      <c r="I38" s="380"/>
    </row>
    <row r="39" spans="1:11" x14ac:dyDescent="0.2">
      <c r="A39" s="53"/>
      <c r="B39" s="53"/>
      <c r="C39" s="386"/>
      <c r="D39" s="53"/>
      <c r="E39" s="53"/>
      <c r="F39" s="53"/>
      <c r="G39" s="53"/>
      <c r="H39" s="53"/>
      <c r="I39" s="53"/>
    </row>
    <row r="40" spans="1:11" x14ac:dyDescent="0.2">
      <c r="A40" s="53"/>
      <c r="B40" s="53"/>
      <c r="C40" s="386"/>
      <c r="D40" s="53"/>
      <c r="E40" s="53"/>
      <c r="F40" s="53"/>
      <c r="G40" s="53"/>
      <c r="H40" s="53"/>
      <c r="I40" s="53"/>
    </row>
    <row r="41" spans="1:11" x14ac:dyDescent="0.2">
      <c r="A41" s="53"/>
      <c r="B41" s="53"/>
      <c r="C41" s="386"/>
      <c r="D41" s="53"/>
      <c r="E41" s="53"/>
      <c r="F41" s="53"/>
      <c r="G41" s="53"/>
      <c r="H41" s="53"/>
      <c r="I41" s="53"/>
    </row>
    <row r="42" spans="1:11" x14ac:dyDescent="0.2">
      <c r="A42" s="53"/>
      <c r="B42" s="53"/>
      <c r="C42" s="386"/>
      <c r="D42" s="53"/>
      <c r="E42" s="53"/>
      <c r="F42" s="53"/>
      <c r="G42" s="53"/>
      <c r="H42" s="53"/>
      <c r="I42" s="53"/>
    </row>
    <row r="43" spans="1:11" x14ac:dyDescent="0.2">
      <c r="A43" s="53"/>
      <c r="B43" s="53"/>
      <c r="C43" s="386"/>
      <c r="D43" s="53"/>
      <c r="E43" s="53"/>
      <c r="F43" s="53"/>
      <c r="G43" s="53"/>
      <c r="H43" s="53"/>
      <c r="I43" s="53"/>
    </row>
    <row r="44" spans="1:11" x14ac:dyDescent="0.2">
      <c r="A44" s="53"/>
      <c r="B44" s="53"/>
      <c r="C44" s="386"/>
      <c r="D44" s="53"/>
      <c r="E44" s="53"/>
      <c r="F44" s="53"/>
      <c r="G44" s="53"/>
      <c r="H44" s="53"/>
      <c r="I44" s="53"/>
    </row>
    <row r="45" spans="1:11" x14ac:dyDescent="0.2">
      <c r="A45" s="53"/>
      <c r="B45" s="53"/>
      <c r="C45" s="386"/>
      <c r="D45" s="53"/>
      <c r="E45" s="53"/>
      <c r="F45" s="53"/>
      <c r="G45" s="53"/>
      <c r="H45" s="53"/>
      <c r="I45" s="53"/>
    </row>
    <row r="46" spans="1:11" x14ac:dyDescent="0.2">
      <c r="A46" s="53"/>
      <c r="B46" s="53"/>
      <c r="C46" s="386"/>
      <c r="D46" s="53"/>
      <c r="E46" s="53"/>
      <c r="F46" s="53"/>
      <c r="G46" s="53"/>
      <c r="H46" s="53"/>
      <c r="I46" s="53"/>
    </row>
    <row r="47" spans="1:11" x14ac:dyDescent="0.2">
      <c r="A47" s="53"/>
      <c r="B47" s="53"/>
      <c r="C47" s="386"/>
      <c r="D47" s="53"/>
      <c r="E47" s="53"/>
      <c r="F47" s="53"/>
      <c r="G47" s="53"/>
      <c r="H47" s="53"/>
      <c r="I47" s="53"/>
    </row>
    <row r="48" spans="1:11" x14ac:dyDescent="0.2">
      <c r="A48" s="53"/>
      <c r="B48" s="53"/>
      <c r="C48" s="386"/>
      <c r="D48" s="53"/>
      <c r="E48" s="53"/>
      <c r="F48" s="53"/>
      <c r="G48" s="53"/>
      <c r="H48" s="53"/>
      <c r="I48" s="53"/>
    </row>
    <row r="49" spans="1:9" x14ac:dyDescent="0.2">
      <c r="A49" s="53"/>
      <c r="B49" s="53"/>
      <c r="C49" s="386"/>
      <c r="D49" s="53"/>
      <c r="E49" s="53"/>
      <c r="F49" s="53"/>
      <c r="G49" s="53"/>
      <c r="H49" s="53"/>
      <c r="I49" s="53"/>
    </row>
    <row r="50" spans="1:9" x14ac:dyDescent="0.2">
      <c r="A50" s="53"/>
      <c r="B50" s="53"/>
      <c r="C50" s="386"/>
      <c r="D50" s="53"/>
      <c r="E50" s="53"/>
      <c r="F50" s="53"/>
      <c r="G50" s="53"/>
      <c r="H50" s="53"/>
      <c r="I50" s="53"/>
    </row>
    <row r="51" spans="1:9" x14ac:dyDescent="0.2">
      <c r="A51" s="53"/>
      <c r="B51" s="53"/>
      <c r="C51" s="386"/>
      <c r="D51" s="53"/>
      <c r="E51" s="53"/>
      <c r="F51" s="53"/>
      <c r="G51" s="53"/>
      <c r="H51" s="53"/>
      <c r="I51" s="53"/>
    </row>
    <row r="52" spans="1:9" x14ac:dyDescent="0.2">
      <c r="A52" s="53"/>
      <c r="B52" s="53"/>
      <c r="C52" s="386"/>
      <c r="D52" s="53"/>
      <c r="E52" s="53"/>
      <c r="F52" s="53"/>
      <c r="G52" s="53"/>
      <c r="H52" s="53"/>
      <c r="I52" s="53"/>
    </row>
    <row r="53" spans="1:9" x14ac:dyDescent="0.2">
      <c r="A53" s="53"/>
      <c r="B53" s="53"/>
      <c r="C53" s="386"/>
      <c r="D53" s="53"/>
      <c r="E53" s="53"/>
      <c r="F53" s="53"/>
      <c r="G53" s="53"/>
      <c r="H53" s="53"/>
      <c r="I53" s="53"/>
    </row>
    <row r="54" spans="1:9" x14ac:dyDescent="0.2">
      <c r="A54" s="53"/>
      <c r="B54" s="53"/>
      <c r="C54" s="386"/>
      <c r="D54" s="53"/>
      <c r="E54" s="53"/>
      <c r="F54" s="53"/>
      <c r="G54" s="53"/>
      <c r="H54" s="53"/>
      <c r="I54" s="53"/>
    </row>
    <row r="55" spans="1:9" x14ac:dyDescent="0.2">
      <c r="A55" s="53"/>
      <c r="B55" s="53"/>
      <c r="C55" s="386"/>
      <c r="D55" s="53"/>
      <c r="E55" s="53"/>
      <c r="F55" s="53"/>
      <c r="G55" s="53"/>
      <c r="H55" s="53"/>
      <c r="I55" s="53"/>
    </row>
    <row r="56" spans="1:9" x14ac:dyDescent="0.2">
      <c r="A56" s="53"/>
      <c r="B56" s="53"/>
      <c r="C56" s="386"/>
      <c r="D56" s="53"/>
      <c r="E56" s="53"/>
      <c r="F56" s="53"/>
      <c r="G56" s="53"/>
      <c r="H56" s="53"/>
      <c r="I56" s="53"/>
    </row>
    <row r="57" spans="1:9" x14ac:dyDescent="0.2">
      <c r="A57" s="53"/>
      <c r="B57" s="53"/>
      <c r="C57" s="386"/>
      <c r="D57" s="53"/>
      <c r="E57" s="53"/>
      <c r="F57" s="53"/>
      <c r="G57" s="53"/>
      <c r="H57" s="53"/>
      <c r="I57" s="53"/>
    </row>
    <row r="58" spans="1:9" x14ac:dyDescent="0.2">
      <c r="A58" s="53"/>
      <c r="B58" s="53"/>
      <c r="C58" s="386"/>
      <c r="D58" s="53"/>
      <c r="E58" s="53"/>
      <c r="F58" s="53"/>
      <c r="G58" s="53"/>
      <c r="H58" s="53"/>
      <c r="I58" s="53"/>
    </row>
    <row r="59" spans="1:9" x14ac:dyDescent="0.2">
      <c r="A59" s="53"/>
      <c r="B59" s="53"/>
      <c r="C59" s="386"/>
      <c r="D59" s="53"/>
      <c r="E59" s="53"/>
      <c r="F59" s="53"/>
      <c r="G59" s="53"/>
      <c r="H59" s="53"/>
      <c r="I59" s="53"/>
    </row>
    <row r="60" spans="1:9" x14ac:dyDescent="0.2">
      <c r="A60" s="53"/>
      <c r="B60" s="53"/>
      <c r="C60" s="386"/>
      <c r="D60" s="53"/>
      <c r="E60" s="53"/>
      <c r="F60" s="53"/>
      <c r="G60" s="53"/>
      <c r="H60" s="53"/>
      <c r="I60" s="53"/>
    </row>
    <row r="61" spans="1:9" x14ac:dyDescent="0.2">
      <c r="A61" s="53"/>
      <c r="B61" s="53"/>
      <c r="C61" s="386"/>
      <c r="D61" s="53"/>
      <c r="E61" s="53"/>
      <c r="F61" s="53"/>
      <c r="G61" s="53"/>
      <c r="H61" s="53"/>
      <c r="I61" s="53"/>
    </row>
    <row r="62" spans="1:9" x14ac:dyDescent="0.2">
      <c r="A62" s="53"/>
      <c r="B62" s="53"/>
      <c r="C62" s="386"/>
      <c r="D62" s="53"/>
      <c r="E62" s="53"/>
      <c r="F62" s="53"/>
      <c r="G62" s="53"/>
      <c r="H62" s="53"/>
      <c r="I62" s="53"/>
    </row>
    <row r="63" spans="1:9" x14ac:dyDescent="0.2">
      <c r="A63" s="53"/>
      <c r="B63" s="53"/>
      <c r="C63" s="386"/>
      <c r="D63" s="53"/>
      <c r="E63" s="53"/>
      <c r="F63" s="53"/>
      <c r="G63" s="53"/>
      <c r="H63" s="53"/>
      <c r="I63" s="53"/>
    </row>
    <row r="64" spans="1:9" x14ac:dyDescent="0.2">
      <c r="A64" s="53"/>
      <c r="B64" s="53"/>
      <c r="C64" s="386"/>
      <c r="D64" s="53"/>
      <c r="E64" s="53"/>
      <c r="F64" s="53"/>
      <c r="G64" s="53"/>
      <c r="H64" s="53"/>
      <c r="I64" s="53"/>
    </row>
    <row r="65" spans="1:9" x14ac:dyDescent="0.2">
      <c r="A65" s="53"/>
      <c r="B65" s="53"/>
      <c r="C65" s="386"/>
      <c r="D65" s="53"/>
      <c r="E65" s="53"/>
      <c r="F65" s="53"/>
      <c r="G65" s="53"/>
      <c r="H65" s="53"/>
      <c r="I65" s="53"/>
    </row>
    <row r="66" spans="1:9" x14ac:dyDescent="0.2">
      <c r="A66" s="53"/>
      <c r="B66" s="53"/>
      <c r="C66" s="386"/>
      <c r="D66" s="53"/>
      <c r="E66" s="53"/>
      <c r="F66" s="53"/>
      <c r="G66" s="53"/>
      <c r="H66" s="53"/>
      <c r="I66" s="53"/>
    </row>
    <row r="67" spans="1:9" x14ac:dyDescent="0.2">
      <c r="A67" s="53"/>
      <c r="B67" s="53"/>
      <c r="C67" s="386"/>
      <c r="D67" s="53"/>
      <c r="E67" s="53"/>
      <c r="F67" s="53"/>
      <c r="G67" s="53"/>
      <c r="H67" s="53"/>
      <c r="I67" s="53"/>
    </row>
    <row r="68" spans="1:9" x14ac:dyDescent="0.2">
      <c r="A68" s="53"/>
      <c r="B68" s="53"/>
      <c r="C68" s="386"/>
      <c r="D68" s="53"/>
      <c r="E68" s="53"/>
      <c r="F68" s="53"/>
      <c r="G68" s="53"/>
      <c r="H68" s="53"/>
      <c r="I68" s="53"/>
    </row>
    <row r="69" spans="1:9" x14ac:dyDescent="0.2">
      <c r="A69" s="53"/>
      <c r="B69" s="53"/>
      <c r="C69" s="386"/>
      <c r="D69" s="53"/>
      <c r="E69" s="53"/>
      <c r="F69" s="53"/>
      <c r="G69" s="53"/>
      <c r="H69" s="53"/>
      <c r="I69" s="53"/>
    </row>
    <row r="70" spans="1:9" x14ac:dyDescent="0.2">
      <c r="A70" s="53"/>
      <c r="B70" s="53"/>
      <c r="C70" s="386"/>
      <c r="D70" s="53"/>
      <c r="E70" s="53"/>
      <c r="F70" s="53"/>
      <c r="G70" s="53"/>
      <c r="H70" s="53"/>
      <c r="I70" s="53"/>
    </row>
    <row r="71" spans="1:9" x14ac:dyDescent="0.2">
      <c r="A71" s="53"/>
      <c r="B71" s="53"/>
      <c r="C71" s="386"/>
      <c r="D71" s="53"/>
      <c r="E71" s="53"/>
      <c r="F71" s="53"/>
      <c r="G71" s="53"/>
      <c r="H71" s="53"/>
      <c r="I71" s="53"/>
    </row>
    <row r="72" spans="1:9" x14ac:dyDescent="0.2">
      <c r="A72" s="53"/>
      <c r="B72" s="53"/>
      <c r="C72" s="386"/>
      <c r="D72" s="53"/>
      <c r="E72" s="53"/>
      <c r="F72" s="53"/>
      <c r="G72" s="53"/>
      <c r="H72" s="53"/>
      <c r="I72" s="53"/>
    </row>
    <row r="73" spans="1:9" x14ac:dyDescent="0.2">
      <c r="A73" s="53"/>
      <c r="B73" s="53"/>
      <c r="C73" s="386"/>
      <c r="D73" s="53"/>
      <c r="E73" s="53"/>
      <c r="F73" s="53"/>
      <c r="G73" s="53"/>
      <c r="H73" s="53"/>
      <c r="I73" s="53"/>
    </row>
    <row r="74" spans="1:9" x14ac:dyDescent="0.2">
      <c r="A74" s="53"/>
      <c r="B74" s="53"/>
      <c r="C74" s="386"/>
      <c r="D74" s="53"/>
      <c r="E74" s="53"/>
      <c r="F74" s="53"/>
      <c r="G74" s="53"/>
      <c r="H74" s="53"/>
      <c r="I74" s="53"/>
    </row>
  </sheetData>
  <mergeCells count="18">
    <mergeCell ref="C31:E31"/>
    <mergeCell ref="G31:I31"/>
    <mergeCell ref="C32:F32"/>
    <mergeCell ref="A33:A34"/>
    <mergeCell ref="B33:B34"/>
    <mergeCell ref="C33:G33"/>
    <mergeCell ref="A17:A18"/>
    <mergeCell ref="B17:B18"/>
    <mergeCell ref="C17:G17"/>
    <mergeCell ref="A21:A22"/>
    <mergeCell ref="B21:B22"/>
    <mergeCell ref="C21:G21"/>
    <mergeCell ref="A1:G1"/>
    <mergeCell ref="A2:G2"/>
    <mergeCell ref="A4:G4"/>
    <mergeCell ref="A8:A9"/>
    <mergeCell ref="B8:B9"/>
    <mergeCell ref="C8:G8"/>
  </mergeCells>
  <hyperlinks>
    <hyperlink ref="H1" location="Tartalom!A1" display="Tartalom!A1" xr:uid="{00000000-0004-0000-1900-000000000000}"/>
  </hyperlinks>
  <printOptions horizontalCentered="1"/>
  <pageMargins left="0.39370078740157483" right="0.39370078740157483" top="0.39370078740157483" bottom="0.39370078740157483" header="0.59055118110236227" footer="0.51181102362204722"/>
  <pageSetup paperSize="9" scale="44" firstPageNumber="0" orientation="portrait" cellComments="asDisplayed" horizontalDpi="300" verticalDpi="300" r:id="rId1"/>
  <headerFooter alignWithMargins="0">
    <oddFooter xml:space="preserve">&amp;L&amp;14* 2019. január 1-től december 31-ig +1 ped. asszisztens álláshely
** 70 %-os állami finanszírozás mellett átlag 9 fő foglalkoztatása tervezett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FF00"/>
    <pageSetUpPr fitToPage="1"/>
  </sheetPr>
  <dimension ref="A1:J51"/>
  <sheetViews>
    <sheetView view="pageBreakPreview" zoomScale="55" zoomScaleNormal="100" zoomScaleSheetLayoutView="55" workbookViewId="0">
      <selection sqref="A1:XFD1048576"/>
    </sheetView>
  </sheetViews>
  <sheetFormatPr defaultRowHeight="18.75" x14ac:dyDescent="0.3"/>
  <cols>
    <col min="1" max="1" width="10.42578125" style="418" customWidth="1"/>
    <col min="2" max="2" width="93.28515625" style="418" customWidth="1"/>
    <col min="3" max="9" width="28.7109375" style="418" customWidth="1"/>
    <col min="10" max="10" width="0" style="418" hidden="1" customWidth="1"/>
    <col min="11" max="256" width="9.140625" style="418"/>
    <col min="257" max="257" width="8.140625" style="418" customWidth="1"/>
    <col min="258" max="258" width="41" style="418" customWidth="1"/>
    <col min="259" max="265" width="32.85546875" style="418" customWidth="1"/>
    <col min="266" max="512" width="9.140625" style="418"/>
    <col min="513" max="513" width="8.140625" style="418" customWidth="1"/>
    <col min="514" max="514" width="41" style="418" customWidth="1"/>
    <col min="515" max="521" width="32.85546875" style="418" customWidth="1"/>
    <col min="522" max="768" width="9.140625" style="418"/>
    <col min="769" max="769" width="8.140625" style="418" customWidth="1"/>
    <col min="770" max="770" width="41" style="418" customWidth="1"/>
    <col min="771" max="777" width="32.85546875" style="418" customWidth="1"/>
    <col min="778" max="1024" width="9.140625" style="418"/>
    <col min="1025" max="1025" width="8.140625" style="418" customWidth="1"/>
    <col min="1026" max="1026" width="41" style="418" customWidth="1"/>
    <col min="1027" max="1033" width="32.85546875" style="418" customWidth="1"/>
    <col min="1034" max="1280" width="9.140625" style="418"/>
    <col min="1281" max="1281" width="8.140625" style="418" customWidth="1"/>
    <col min="1282" max="1282" width="41" style="418" customWidth="1"/>
    <col min="1283" max="1289" width="32.85546875" style="418" customWidth="1"/>
    <col min="1290" max="1536" width="9.140625" style="418"/>
    <col min="1537" max="1537" width="8.140625" style="418" customWidth="1"/>
    <col min="1538" max="1538" width="41" style="418" customWidth="1"/>
    <col min="1539" max="1545" width="32.85546875" style="418" customWidth="1"/>
    <col min="1546" max="1792" width="9.140625" style="418"/>
    <col min="1793" max="1793" width="8.140625" style="418" customWidth="1"/>
    <col min="1794" max="1794" width="41" style="418" customWidth="1"/>
    <col min="1795" max="1801" width="32.85546875" style="418" customWidth="1"/>
    <col min="1802" max="2048" width="9.140625" style="418"/>
    <col min="2049" max="2049" width="8.140625" style="418" customWidth="1"/>
    <col min="2050" max="2050" width="41" style="418" customWidth="1"/>
    <col min="2051" max="2057" width="32.85546875" style="418" customWidth="1"/>
    <col min="2058" max="2304" width="9.140625" style="418"/>
    <col min="2305" max="2305" width="8.140625" style="418" customWidth="1"/>
    <col min="2306" max="2306" width="41" style="418" customWidth="1"/>
    <col min="2307" max="2313" width="32.85546875" style="418" customWidth="1"/>
    <col min="2314" max="2560" width="9.140625" style="418"/>
    <col min="2561" max="2561" width="8.140625" style="418" customWidth="1"/>
    <col min="2562" max="2562" width="41" style="418" customWidth="1"/>
    <col min="2563" max="2569" width="32.85546875" style="418" customWidth="1"/>
    <col min="2570" max="2816" width="9.140625" style="418"/>
    <col min="2817" max="2817" width="8.140625" style="418" customWidth="1"/>
    <col min="2818" max="2818" width="41" style="418" customWidth="1"/>
    <col min="2819" max="2825" width="32.85546875" style="418" customWidth="1"/>
    <col min="2826" max="3072" width="9.140625" style="418"/>
    <col min="3073" max="3073" width="8.140625" style="418" customWidth="1"/>
    <col min="3074" max="3074" width="41" style="418" customWidth="1"/>
    <col min="3075" max="3081" width="32.85546875" style="418" customWidth="1"/>
    <col min="3082" max="3328" width="9.140625" style="418"/>
    <col min="3329" max="3329" width="8.140625" style="418" customWidth="1"/>
    <col min="3330" max="3330" width="41" style="418" customWidth="1"/>
    <col min="3331" max="3337" width="32.85546875" style="418" customWidth="1"/>
    <col min="3338" max="3584" width="9.140625" style="418"/>
    <col min="3585" max="3585" width="8.140625" style="418" customWidth="1"/>
    <col min="3586" max="3586" width="41" style="418" customWidth="1"/>
    <col min="3587" max="3593" width="32.85546875" style="418" customWidth="1"/>
    <col min="3594" max="3840" width="9.140625" style="418"/>
    <col min="3841" max="3841" width="8.140625" style="418" customWidth="1"/>
    <col min="3842" max="3842" width="41" style="418" customWidth="1"/>
    <col min="3843" max="3849" width="32.85546875" style="418" customWidth="1"/>
    <col min="3850" max="4096" width="9.140625" style="418"/>
    <col min="4097" max="4097" width="8.140625" style="418" customWidth="1"/>
    <col min="4098" max="4098" width="41" style="418" customWidth="1"/>
    <col min="4099" max="4105" width="32.85546875" style="418" customWidth="1"/>
    <col min="4106" max="4352" width="9.140625" style="418"/>
    <col min="4353" max="4353" width="8.140625" style="418" customWidth="1"/>
    <col min="4354" max="4354" width="41" style="418" customWidth="1"/>
    <col min="4355" max="4361" width="32.85546875" style="418" customWidth="1"/>
    <col min="4362" max="4608" width="9.140625" style="418"/>
    <col min="4609" max="4609" width="8.140625" style="418" customWidth="1"/>
    <col min="4610" max="4610" width="41" style="418" customWidth="1"/>
    <col min="4611" max="4617" width="32.85546875" style="418" customWidth="1"/>
    <col min="4618" max="4864" width="9.140625" style="418"/>
    <col min="4865" max="4865" width="8.140625" style="418" customWidth="1"/>
    <col min="4866" max="4866" width="41" style="418" customWidth="1"/>
    <col min="4867" max="4873" width="32.85546875" style="418" customWidth="1"/>
    <col min="4874" max="5120" width="9.140625" style="418"/>
    <col min="5121" max="5121" width="8.140625" style="418" customWidth="1"/>
    <col min="5122" max="5122" width="41" style="418" customWidth="1"/>
    <col min="5123" max="5129" width="32.85546875" style="418" customWidth="1"/>
    <col min="5130" max="5376" width="9.140625" style="418"/>
    <col min="5377" max="5377" width="8.140625" style="418" customWidth="1"/>
    <col min="5378" max="5378" width="41" style="418" customWidth="1"/>
    <col min="5379" max="5385" width="32.85546875" style="418" customWidth="1"/>
    <col min="5386" max="5632" width="9.140625" style="418"/>
    <col min="5633" max="5633" width="8.140625" style="418" customWidth="1"/>
    <col min="5634" max="5634" width="41" style="418" customWidth="1"/>
    <col min="5635" max="5641" width="32.85546875" style="418" customWidth="1"/>
    <col min="5642" max="5888" width="9.140625" style="418"/>
    <col min="5889" max="5889" width="8.140625" style="418" customWidth="1"/>
    <col min="5890" max="5890" width="41" style="418" customWidth="1"/>
    <col min="5891" max="5897" width="32.85546875" style="418" customWidth="1"/>
    <col min="5898" max="6144" width="9.140625" style="418"/>
    <col min="6145" max="6145" width="8.140625" style="418" customWidth="1"/>
    <col min="6146" max="6146" width="41" style="418" customWidth="1"/>
    <col min="6147" max="6153" width="32.85546875" style="418" customWidth="1"/>
    <col min="6154" max="6400" width="9.140625" style="418"/>
    <col min="6401" max="6401" width="8.140625" style="418" customWidth="1"/>
    <col min="6402" max="6402" width="41" style="418" customWidth="1"/>
    <col min="6403" max="6409" width="32.85546875" style="418" customWidth="1"/>
    <col min="6410" max="6656" width="9.140625" style="418"/>
    <col min="6657" max="6657" width="8.140625" style="418" customWidth="1"/>
    <col min="6658" max="6658" width="41" style="418" customWidth="1"/>
    <col min="6659" max="6665" width="32.85546875" style="418" customWidth="1"/>
    <col min="6666" max="6912" width="9.140625" style="418"/>
    <col min="6913" max="6913" width="8.140625" style="418" customWidth="1"/>
    <col min="6914" max="6914" width="41" style="418" customWidth="1"/>
    <col min="6915" max="6921" width="32.85546875" style="418" customWidth="1"/>
    <col min="6922" max="7168" width="9.140625" style="418"/>
    <col min="7169" max="7169" width="8.140625" style="418" customWidth="1"/>
    <col min="7170" max="7170" width="41" style="418" customWidth="1"/>
    <col min="7171" max="7177" width="32.85546875" style="418" customWidth="1"/>
    <col min="7178" max="7424" width="9.140625" style="418"/>
    <col min="7425" max="7425" width="8.140625" style="418" customWidth="1"/>
    <col min="7426" max="7426" width="41" style="418" customWidth="1"/>
    <col min="7427" max="7433" width="32.85546875" style="418" customWidth="1"/>
    <col min="7434" max="7680" width="9.140625" style="418"/>
    <col min="7681" max="7681" width="8.140625" style="418" customWidth="1"/>
    <col min="7682" max="7682" width="41" style="418" customWidth="1"/>
    <col min="7683" max="7689" width="32.85546875" style="418" customWidth="1"/>
    <col min="7690" max="7936" width="9.140625" style="418"/>
    <col min="7937" max="7937" width="8.140625" style="418" customWidth="1"/>
    <col min="7938" max="7938" width="41" style="418" customWidth="1"/>
    <col min="7939" max="7945" width="32.85546875" style="418" customWidth="1"/>
    <col min="7946" max="8192" width="9.140625" style="418"/>
    <col min="8193" max="8193" width="8.140625" style="418" customWidth="1"/>
    <col min="8194" max="8194" width="41" style="418" customWidth="1"/>
    <col min="8195" max="8201" width="32.85546875" style="418" customWidth="1"/>
    <col min="8202" max="8448" width="9.140625" style="418"/>
    <col min="8449" max="8449" width="8.140625" style="418" customWidth="1"/>
    <col min="8450" max="8450" width="41" style="418" customWidth="1"/>
    <col min="8451" max="8457" width="32.85546875" style="418" customWidth="1"/>
    <col min="8458" max="8704" width="9.140625" style="418"/>
    <col min="8705" max="8705" width="8.140625" style="418" customWidth="1"/>
    <col min="8706" max="8706" width="41" style="418" customWidth="1"/>
    <col min="8707" max="8713" width="32.85546875" style="418" customWidth="1"/>
    <col min="8714" max="8960" width="9.140625" style="418"/>
    <col min="8961" max="8961" width="8.140625" style="418" customWidth="1"/>
    <col min="8962" max="8962" width="41" style="418" customWidth="1"/>
    <col min="8963" max="8969" width="32.85546875" style="418" customWidth="1"/>
    <col min="8970" max="9216" width="9.140625" style="418"/>
    <col min="9217" max="9217" width="8.140625" style="418" customWidth="1"/>
    <col min="9218" max="9218" width="41" style="418" customWidth="1"/>
    <col min="9219" max="9225" width="32.85546875" style="418" customWidth="1"/>
    <col min="9226" max="9472" width="9.140625" style="418"/>
    <col min="9473" max="9473" width="8.140625" style="418" customWidth="1"/>
    <col min="9474" max="9474" width="41" style="418" customWidth="1"/>
    <col min="9475" max="9481" width="32.85546875" style="418" customWidth="1"/>
    <col min="9482" max="9728" width="9.140625" style="418"/>
    <col min="9729" max="9729" width="8.140625" style="418" customWidth="1"/>
    <col min="9730" max="9730" width="41" style="418" customWidth="1"/>
    <col min="9731" max="9737" width="32.85546875" style="418" customWidth="1"/>
    <col min="9738" max="9984" width="9.140625" style="418"/>
    <col min="9985" max="9985" width="8.140625" style="418" customWidth="1"/>
    <col min="9986" max="9986" width="41" style="418" customWidth="1"/>
    <col min="9987" max="9993" width="32.85546875" style="418" customWidth="1"/>
    <col min="9994" max="10240" width="9.140625" style="418"/>
    <col min="10241" max="10241" width="8.140625" style="418" customWidth="1"/>
    <col min="10242" max="10242" width="41" style="418" customWidth="1"/>
    <col min="10243" max="10249" width="32.85546875" style="418" customWidth="1"/>
    <col min="10250" max="10496" width="9.140625" style="418"/>
    <col min="10497" max="10497" width="8.140625" style="418" customWidth="1"/>
    <col min="10498" max="10498" width="41" style="418" customWidth="1"/>
    <col min="10499" max="10505" width="32.85546875" style="418" customWidth="1"/>
    <col min="10506" max="10752" width="9.140625" style="418"/>
    <col min="10753" max="10753" width="8.140625" style="418" customWidth="1"/>
    <col min="10754" max="10754" width="41" style="418" customWidth="1"/>
    <col min="10755" max="10761" width="32.85546875" style="418" customWidth="1"/>
    <col min="10762" max="11008" width="9.140625" style="418"/>
    <col min="11009" max="11009" width="8.140625" style="418" customWidth="1"/>
    <col min="11010" max="11010" width="41" style="418" customWidth="1"/>
    <col min="11011" max="11017" width="32.85546875" style="418" customWidth="1"/>
    <col min="11018" max="11264" width="9.140625" style="418"/>
    <col min="11265" max="11265" width="8.140625" style="418" customWidth="1"/>
    <col min="11266" max="11266" width="41" style="418" customWidth="1"/>
    <col min="11267" max="11273" width="32.85546875" style="418" customWidth="1"/>
    <col min="11274" max="11520" width="9.140625" style="418"/>
    <col min="11521" max="11521" width="8.140625" style="418" customWidth="1"/>
    <col min="11522" max="11522" width="41" style="418" customWidth="1"/>
    <col min="11523" max="11529" width="32.85546875" style="418" customWidth="1"/>
    <col min="11530" max="11776" width="9.140625" style="418"/>
    <col min="11777" max="11777" width="8.140625" style="418" customWidth="1"/>
    <col min="11778" max="11778" width="41" style="418" customWidth="1"/>
    <col min="11779" max="11785" width="32.85546875" style="418" customWidth="1"/>
    <col min="11786" max="12032" width="9.140625" style="418"/>
    <col min="12033" max="12033" width="8.140625" style="418" customWidth="1"/>
    <col min="12034" max="12034" width="41" style="418" customWidth="1"/>
    <col min="12035" max="12041" width="32.85546875" style="418" customWidth="1"/>
    <col min="12042" max="12288" width="9.140625" style="418"/>
    <col min="12289" max="12289" width="8.140625" style="418" customWidth="1"/>
    <col min="12290" max="12290" width="41" style="418" customWidth="1"/>
    <col min="12291" max="12297" width="32.85546875" style="418" customWidth="1"/>
    <col min="12298" max="12544" width="9.140625" style="418"/>
    <col min="12545" max="12545" width="8.140625" style="418" customWidth="1"/>
    <col min="12546" max="12546" width="41" style="418" customWidth="1"/>
    <col min="12547" max="12553" width="32.85546875" style="418" customWidth="1"/>
    <col min="12554" max="12800" width="9.140625" style="418"/>
    <col min="12801" max="12801" width="8.140625" style="418" customWidth="1"/>
    <col min="12802" max="12802" width="41" style="418" customWidth="1"/>
    <col min="12803" max="12809" width="32.85546875" style="418" customWidth="1"/>
    <col min="12810" max="13056" width="9.140625" style="418"/>
    <col min="13057" max="13057" width="8.140625" style="418" customWidth="1"/>
    <col min="13058" max="13058" width="41" style="418" customWidth="1"/>
    <col min="13059" max="13065" width="32.85546875" style="418" customWidth="1"/>
    <col min="13066" max="13312" width="9.140625" style="418"/>
    <col min="13313" max="13313" width="8.140625" style="418" customWidth="1"/>
    <col min="13314" max="13314" width="41" style="418" customWidth="1"/>
    <col min="13315" max="13321" width="32.85546875" style="418" customWidth="1"/>
    <col min="13322" max="13568" width="9.140625" style="418"/>
    <col min="13569" max="13569" width="8.140625" style="418" customWidth="1"/>
    <col min="13570" max="13570" width="41" style="418" customWidth="1"/>
    <col min="13571" max="13577" width="32.85546875" style="418" customWidth="1"/>
    <col min="13578" max="13824" width="9.140625" style="418"/>
    <col min="13825" max="13825" width="8.140625" style="418" customWidth="1"/>
    <col min="13826" max="13826" width="41" style="418" customWidth="1"/>
    <col min="13827" max="13833" width="32.85546875" style="418" customWidth="1"/>
    <col min="13834" max="14080" width="9.140625" style="418"/>
    <col min="14081" max="14081" width="8.140625" style="418" customWidth="1"/>
    <col min="14082" max="14082" width="41" style="418" customWidth="1"/>
    <col min="14083" max="14089" width="32.85546875" style="418" customWidth="1"/>
    <col min="14090" max="14336" width="9.140625" style="418"/>
    <col min="14337" max="14337" width="8.140625" style="418" customWidth="1"/>
    <col min="14338" max="14338" width="41" style="418" customWidth="1"/>
    <col min="14339" max="14345" width="32.85546875" style="418" customWidth="1"/>
    <col min="14346" max="14592" width="9.140625" style="418"/>
    <col min="14593" max="14593" width="8.140625" style="418" customWidth="1"/>
    <col min="14594" max="14594" width="41" style="418" customWidth="1"/>
    <col min="14595" max="14601" width="32.85546875" style="418" customWidth="1"/>
    <col min="14602" max="14848" width="9.140625" style="418"/>
    <col min="14849" max="14849" width="8.140625" style="418" customWidth="1"/>
    <col min="14850" max="14850" width="41" style="418" customWidth="1"/>
    <col min="14851" max="14857" width="32.85546875" style="418" customWidth="1"/>
    <col min="14858" max="15104" width="9.140625" style="418"/>
    <col min="15105" max="15105" width="8.140625" style="418" customWidth="1"/>
    <col min="15106" max="15106" width="41" style="418" customWidth="1"/>
    <col min="15107" max="15113" width="32.85546875" style="418" customWidth="1"/>
    <col min="15114" max="15360" width="9.140625" style="418"/>
    <col min="15361" max="15361" width="8.140625" style="418" customWidth="1"/>
    <col min="15362" max="15362" width="41" style="418" customWidth="1"/>
    <col min="15363" max="15369" width="32.85546875" style="418" customWidth="1"/>
    <col min="15370" max="15616" width="9.140625" style="418"/>
    <col min="15617" max="15617" width="8.140625" style="418" customWidth="1"/>
    <col min="15618" max="15618" width="41" style="418" customWidth="1"/>
    <col min="15619" max="15625" width="32.85546875" style="418" customWidth="1"/>
    <col min="15626" max="15872" width="9.140625" style="418"/>
    <col min="15873" max="15873" width="8.140625" style="418" customWidth="1"/>
    <col min="15874" max="15874" width="41" style="418" customWidth="1"/>
    <col min="15875" max="15881" width="32.85546875" style="418" customWidth="1"/>
    <col min="15882" max="16128" width="9.140625" style="418"/>
    <col min="16129" max="16129" width="8.140625" style="418" customWidth="1"/>
    <col min="16130" max="16130" width="41" style="418" customWidth="1"/>
    <col min="16131" max="16137" width="32.85546875" style="418" customWidth="1"/>
    <col min="16138" max="16384" width="9.140625" style="418"/>
  </cols>
  <sheetData>
    <row r="1" spans="1:10" ht="26.25" x14ac:dyDescent="0.4">
      <c r="A1" s="2079" t="str">
        <f>+'22.sz.létszám'!A1:G1</f>
        <v>Pilisvörösvár Város Önkormányzata Képviselő-testületének 9/2023. (IV. 20.) önkormányzati rendelete</v>
      </c>
      <c r="B1" s="2080"/>
      <c r="C1" s="2080"/>
      <c r="D1" s="2080"/>
      <c r="E1" s="2080"/>
      <c r="F1" s="2080"/>
      <c r="G1" s="2080"/>
      <c r="H1" s="2080"/>
      <c r="I1" s="2080"/>
      <c r="J1" s="417" t="s">
        <v>893</v>
      </c>
    </row>
    <row r="2" spans="1:10" ht="26.25" x14ac:dyDescent="0.4">
      <c r="A2" s="2079" t="str">
        <f>+'22.sz.létszám'!A2:G2</f>
        <v>Pilisvörösvár Város Önkormányzata 2022. évi zárszámadásáról</v>
      </c>
      <c r="B2" s="2080"/>
      <c r="C2" s="2080"/>
      <c r="D2" s="2080"/>
      <c r="E2" s="2080"/>
      <c r="F2" s="2080"/>
      <c r="G2" s="2080"/>
      <c r="H2" s="2080"/>
      <c r="I2" s="2080"/>
    </row>
    <row r="3" spans="1:10" ht="26.25" x14ac:dyDescent="0.4">
      <c r="A3" s="2079" t="str">
        <f>Tartalom!B29</f>
        <v>Immateriális javak és tárgyi eszközök állományának alakulása</v>
      </c>
      <c r="B3" s="2080"/>
      <c r="C3" s="2080"/>
      <c r="D3" s="2080"/>
      <c r="E3" s="2080"/>
      <c r="F3" s="2080"/>
      <c r="G3" s="2080"/>
      <c r="H3" s="2080"/>
      <c r="I3" s="2080"/>
    </row>
    <row r="4" spans="1:10" x14ac:dyDescent="0.3">
      <c r="A4" s="419"/>
      <c r="B4" s="420"/>
      <c r="C4" s="420"/>
      <c r="D4" s="420"/>
      <c r="E4" s="420"/>
      <c r="F4" s="420"/>
      <c r="G4" s="420"/>
      <c r="H4" s="420"/>
      <c r="I4" s="1624" t="s">
        <v>1084</v>
      </c>
    </row>
    <row r="5" spans="1:10" x14ac:dyDescent="0.3">
      <c r="I5" s="1625" t="s">
        <v>469</v>
      </c>
    </row>
    <row r="6" spans="1:10" s="1627" customFormat="1" ht="93" x14ac:dyDescent="0.2">
      <c r="A6" s="1626" t="s">
        <v>604</v>
      </c>
      <c r="B6" s="1626" t="s">
        <v>213</v>
      </c>
      <c r="C6" s="1626" t="s">
        <v>605</v>
      </c>
      <c r="D6" s="1626" t="s">
        <v>606</v>
      </c>
      <c r="E6" s="1626" t="s">
        <v>607</v>
      </c>
      <c r="F6" s="1626" t="s">
        <v>608</v>
      </c>
      <c r="G6" s="1626" t="s">
        <v>609</v>
      </c>
      <c r="H6" s="1626" t="s">
        <v>610</v>
      </c>
      <c r="I6" s="1626" t="s">
        <v>611</v>
      </c>
    </row>
    <row r="7" spans="1:10" s="1627" customFormat="1" ht="23.25" x14ac:dyDescent="0.2">
      <c r="A7" s="1628" t="s">
        <v>612</v>
      </c>
      <c r="B7" s="1629" t="s">
        <v>613</v>
      </c>
      <c r="C7" s="1630">
        <v>189599982</v>
      </c>
      <c r="D7" s="1630">
        <v>19678512517</v>
      </c>
      <c r="E7" s="1630">
        <v>531992890</v>
      </c>
      <c r="F7" s="1630"/>
      <c r="G7" s="1630">
        <v>48966666</v>
      </c>
      <c r="H7" s="1630"/>
      <c r="I7" s="1630">
        <f t="shared" ref="I7:I12" si="0">C7+D7+E7+F7+G7+H7</f>
        <v>20449072055</v>
      </c>
    </row>
    <row r="8" spans="1:10" s="1627" customFormat="1" ht="23.25" x14ac:dyDescent="0.2">
      <c r="A8" s="1631" t="s">
        <v>614</v>
      </c>
      <c r="B8" s="1632" t="s">
        <v>615</v>
      </c>
      <c r="C8" s="1633">
        <v>13540000</v>
      </c>
      <c r="D8" s="1633"/>
      <c r="E8" s="1633"/>
      <c r="F8" s="1633"/>
      <c r="G8" s="1633">
        <v>34596538</v>
      </c>
      <c r="H8" s="1633"/>
      <c r="I8" s="1633">
        <f t="shared" si="0"/>
        <v>48136538</v>
      </c>
    </row>
    <row r="9" spans="1:10" s="1627" customFormat="1" ht="23.25" x14ac:dyDescent="0.2">
      <c r="A9" s="1631" t="s">
        <v>616</v>
      </c>
      <c r="B9" s="1632" t="s">
        <v>617</v>
      </c>
      <c r="C9" s="1633"/>
      <c r="D9" s="1633"/>
      <c r="E9" s="1633"/>
      <c r="F9" s="1633"/>
      <c r="G9" s="1633">
        <v>1695000</v>
      </c>
      <c r="H9" s="1633"/>
      <c r="I9" s="1633">
        <f t="shared" si="0"/>
        <v>1695000</v>
      </c>
    </row>
    <row r="10" spans="1:10" s="1627" customFormat="1" ht="23.25" x14ac:dyDescent="0.2">
      <c r="A10" s="1631" t="s">
        <v>618</v>
      </c>
      <c r="B10" s="1632" t="s">
        <v>619</v>
      </c>
      <c r="C10" s="1633"/>
      <c r="D10" s="1633">
        <v>823054394</v>
      </c>
      <c r="E10" s="1633">
        <v>33062784</v>
      </c>
      <c r="F10" s="1633"/>
      <c r="G10" s="1633"/>
      <c r="H10" s="1633"/>
      <c r="I10" s="1633">
        <f t="shared" si="0"/>
        <v>856117178</v>
      </c>
    </row>
    <row r="11" spans="1:10" s="1627" customFormat="1" ht="23.25" x14ac:dyDescent="0.2">
      <c r="A11" s="1631" t="s">
        <v>620</v>
      </c>
      <c r="B11" s="1632" t="s">
        <v>621</v>
      </c>
      <c r="C11" s="1633"/>
      <c r="D11" s="1633">
        <v>0</v>
      </c>
      <c r="E11" s="1633">
        <v>906425</v>
      </c>
      <c r="F11" s="1633"/>
      <c r="G11" s="1633"/>
      <c r="H11" s="1633"/>
      <c r="I11" s="1633">
        <f t="shared" si="0"/>
        <v>906425</v>
      </c>
    </row>
    <row r="12" spans="1:10" s="1627" customFormat="1" ht="23.25" x14ac:dyDescent="0.2">
      <c r="A12" s="1631" t="s">
        <v>622</v>
      </c>
      <c r="B12" s="1632" t="s">
        <v>623</v>
      </c>
      <c r="C12" s="1633">
        <v>12110000</v>
      </c>
      <c r="D12" s="1633">
        <v>6686750</v>
      </c>
      <c r="E12" s="1633">
        <v>69115456</v>
      </c>
      <c r="F12" s="1633"/>
      <c r="G12" s="1633">
        <v>6585943</v>
      </c>
      <c r="H12" s="1633"/>
      <c r="I12" s="1633">
        <f t="shared" si="0"/>
        <v>94498149</v>
      </c>
    </row>
    <row r="13" spans="1:10" s="1627" customFormat="1" ht="23.25" x14ac:dyDescent="0.2">
      <c r="A13" s="1628" t="s">
        <v>624</v>
      </c>
      <c r="B13" s="1629" t="s">
        <v>625</v>
      </c>
      <c r="C13" s="1630">
        <f t="shared" ref="C13:I13" si="1">SUM(C8:C12)</f>
        <v>25650000</v>
      </c>
      <c r="D13" s="1630">
        <f t="shared" si="1"/>
        <v>829741144</v>
      </c>
      <c r="E13" s="1630">
        <f t="shared" si="1"/>
        <v>103084665</v>
      </c>
      <c r="F13" s="1630">
        <f t="shared" si="1"/>
        <v>0</v>
      </c>
      <c r="G13" s="1630">
        <f t="shared" si="1"/>
        <v>42877481</v>
      </c>
      <c r="H13" s="1630">
        <f t="shared" si="1"/>
        <v>0</v>
      </c>
      <c r="I13" s="1630">
        <f t="shared" si="1"/>
        <v>1001353290</v>
      </c>
    </row>
    <row r="14" spans="1:10" s="1627" customFormat="1" ht="23.25" x14ac:dyDescent="0.2">
      <c r="A14" s="1631" t="s">
        <v>626</v>
      </c>
      <c r="B14" s="1632" t="s">
        <v>627</v>
      </c>
      <c r="C14" s="1633"/>
      <c r="D14" s="1633">
        <v>102099924</v>
      </c>
      <c r="E14" s="1633">
        <v>6186303</v>
      </c>
      <c r="F14" s="1633"/>
      <c r="G14" s="1633"/>
      <c r="H14" s="1633"/>
      <c r="I14" s="1633">
        <f>C14+D14+E14+F14+G14+H14</f>
        <v>108286227</v>
      </c>
    </row>
    <row r="15" spans="1:10" s="1627" customFormat="1" ht="23.25" x14ac:dyDescent="0.2">
      <c r="A15" s="1631" t="s">
        <v>104</v>
      </c>
      <c r="B15" s="1632" t="s">
        <v>628</v>
      </c>
      <c r="C15" s="1633"/>
      <c r="D15" s="1633"/>
      <c r="E15" s="1633">
        <v>245078</v>
      </c>
      <c r="F15" s="1633"/>
      <c r="G15" s="1633"/>
      <c r="H15" s="1633"/>
      <c r="I15" s="1633">
        <f>C15+D15+E15+F15+G15+H15</f>
        <v>245078</v>
      </c>
    </row>
    <row r="16" spans="1:10" s="1627" customFormat="1" ht="23.25" x14ac:dyDescent="0.2">
      <c r="A16" s="1631" t="s">
        <v>107</v>
      </c>
      <c r="B16" s="1632" t="s">
        <v>915</v>
      </c>
      <c r="C16" s="1633">
        <v>12110000</v>
      </c>
      <c r="D16" s="1633">
        <v>4843750</v>
      </c>
      <c r="E16" s="1633">
        <v>69115456</v>
      </c>
      <c r="F16" s="1633"/>
      <c r="G16" s="1633">
        <v>26447746</v>
      </c>
      <c r="H16" s="1633"/>
      <c r="I16" s="1633">
        <f>C16+D16+E16+F16+G16+H16</f>
        <v>112516952</v>
      </c>
    </row>
    <row r="17" spans="1:9" s="1627" customFormat="1" ht="23.25" x14ac:dyDescent="0.2">
      <c r="A17" s="1628" t="s">
        <v>108</v>
      </c>
      <c r="B17" s="1629" t="s">
        <v>629</v>
      </c>
      <c r="C17" s="1630">
        <f t="shared" ref="C17:H17" si="2">SUM(C14:C16)</f>
        <v>12110000</v>
      </c>
      <c r="D17" s="1630">
        <f t="shared" si="2"/>
        <v>106943674</v>
      </c>
      <c r="E17" s="1630">
        <f t="shared" si="2"/>
        <v>75546837</v>
      </c>
      <c r="F17" s="1630">
        <f t="shared" si="2"/>
        <v>0</v>
      </c>
      <c r="G17" s="1630">
        <f t="shared" si="2"/>
        <v>26447746</v>
      </c>
      <c r="H17" s="1630">
        <f t="shared" si="2"/>
        <v>0</v>
      </c>
      <c r="I17" s="1630">
        <f>SUM(I14:I16)</f>
        <v>221048257</v>
      </c>
    </row>
    <row r="18" spans="1:9" s="1627" customFormat="1" ht="23.25" x14ac:dyDescent="0.2">
      <c r="A18" s="1628" t="s">
        <v>109</v>
      </c>
      <c r="B18" s="1629" t="s">
        <v>630</v>
      </c>
      <c r="C18" s="1630">
        <f t="shared" ref="C18:I18" si="3">C7+C13-C17</f>
        <v>203139982</v>
      </c>
      <c r="D18" s="1630">
        <f t="shared" si="3"/>
        <v>20401309987</v>
      </c>
      <c r="E18" s="1630">
        <f t="shared" si="3"/>
        <v>559530718</v>
      </c>
      <c r="F18" s="1630">
        <f t="shared" si="3"/>
        <v>0</v>
      </c>
      <c r="G18" s="1630">
        <f t="shared" si="3"/>
        <v>65396401</v>
      </c>
      <c r="H18" s="1630">
        <f t="shared" si="3"/>
        <v>0</v>
      </c>
      <c r="I18" s="1630">
        <f t="shared" si="3"/>
        <v>21229377088</v>
      </c>
    </row>
    <row r="19" spans="1:9" s="1627" customFormat="1" ht="23.25" x14ac:dyDescent="0.2">
      <c r="A19" s="1628" t="s">
        <v>110</v>
      </c>
      <c r="B19" s="1629" t="s">
        <v>631</v>
      </c>
      <c r="C19" s="1630">
        <v>182789671</v>
      </c>
      <c r="D19" s="1630">
        <v>3525550281</v>
      </c>
      <c r="E19" s="1630">
        <v>356921131</v>
      </c>
      <c r="F19" s="1630"/>
      <c r="G19" s="1630"/>
      <c r="H19" s="1630"/>
      <c r="I19" s="1630">
        <f>SUM(C19:H19)</f>
        <v>4065261083</v>
      </c>
    </row>
    <row r="20" spans="1:9" s="1627" customFormat="1" ht="23.25" x14ac:dyDescent="0.2">
      <c r="A20" s="1631" t="s">
        <v>111</v>
      </c>
      <c r="B20" s="1632" t="s">
        <v>632</v>
      </c>
      <c r="C20" s="1633">
        <v>19160516</v>
      </c>
      <c r="D20" s="1633">
        <v>285915205</v>
      </c>
      <c r="E20" s="1633">
        <v>104183984</v>
      </c>
      <c r="F20" s="1633"/>
      <c r="G20" s="1633"/>
      <c r="H20" s="1633"/>
      <c r="I20" s="1633">
        <f>C20+D20+E20+F20+G20+H20</f>
        <v>409259705</v>
      </c>
    </row>
    <row r="21" spans="1:9" s="1627" customFormat="1" ht="23.25" x14ac:dyDescent="0.2">
      <c r="A21" s="1631" t="s">
        <v>112</v>
      </c>
      <c r="B21" s="1632" t="s">
        <v>633</v>
      </c>
      <c r="C21" s="1633">
        <v>12110000</v>
      </c>
      <c r="D21" s="1633">
        <v>4843750</v>
      </c>
      <c r="E21" s="1633">
        <v>68959803</v>
      </c>
      <c r="F21" s="1633"/>
      <c r="G21" s="1633"/>
      <c r="H21" s="1633"/>
      <c r="I21" s="1633">
        <f>C21+D21+E21+F21+G21+H21</f>
        <v>85913553</v>
      </c>
    </row>
    <row r="22" spans="1:9" s="1627" customFormat="1" ht="23.25" x14ac:dyDescent="0.2">
      <c r="A22" s="1628" t="s">
        <v>113</v>
      </c>
      <c r="B22" s="1629" t="s">
        <v>634</v>
      </c>
      <c r="C22" s="1630">
        <f t="shared" ref="C22:I22" si="4">C19+C20-C21</f>
        <v>189840187</v>
      </c>
      <c r="D22" s="1630">
        <f t="shared" si="4"/>
        <v>3806621736</v>
      </c>
      <c r="E22" s="1630">
        <f t="shared" si="4"/>
        <v>392145312</v>
      </c>
      <c r="F22" s="1630">
        <f t="shared" si="4"/>
        <v>0</v>
      </c>
      <c r="G22" s="1630">
        <f t="shared" si="4"/>
        <v>0</v>
      </c>
      <c r="H22" s="1630">
        <f t="shared" si="4"/>
        <v>0</v>
      </c>
      <c r="I22" s="1630">
        <f t="shared" si="4"/>
        <v>4388607235</v>
      </c>
    </row>
    <row r="23" spans="1:9" s="1627" customFormat="1" ht="23.25" x14ac:dyDescent="0.2">
      <c r="A23" s="1628" t="s">
        <v>114</v>
      </c>
      <c r="B23" s="1629" t="s">
        <v>635</v>
      </c>
      <c r="C23" s="1630">
        <f>C22</f>
        <v>189840187</v>
      </c>
      <c r="D23" s="1630">
        <f t="shared" ref="D23:I23" si="5">D22</f>
        <v>3806621736</v>
      </c>
      <c r="E23" s="1630">
        <f t="shared" si="5"/>
        <v>392145312</v>
      </c>
      <c r="F23" s="1630">
        <f t="shared" si="5"/>
        <v>0</v>
      </c>
      <c r="G23" s="1630">
        <f t="shared" si="5"/>
        <v>0</v>
      </c>
      <c r="H23" s="1630">
        <f t="shared" si="5"/>
        <v>0</v>
      </c>
      <c r="I23" s="1630">
        <f t="shared" si="5"/>
        <v>4388607235</v>
      </c>
    </row>
    <row r="24" spans="1:9" s="1627" customFormat="1" ht="23.25" x14ac:dyDescent="0.2">
      <c r="A24" s="1628" t="s">
        <v>48</v>
      </c>
      <c r="B24" s="1629" t="s">
        <v>636</v>
      </c>
      <c r="C24" s="1630">
        <f>C18-C23</f>
        <v>13299795</v>
      </c>
      <c r="D24" s="1630">
        <f t="shared" ref="D24:I24" si="6">D18-D23</f>
        <v>16594688251</v>
      </c>
      <c r="E24" s="1630">
        <f t="shared" si="6"/>
        <v>167385406</v>
      </c>
      <c r="F24" s="1630">
        <f t="shared" si="6"/>
        <v>0</v>
      </c>
      <c r="G24" s="1630">
        <f t="shared" si="6"/>
        <v>65396401</v>
      </c>
      <c r="H24" s="1630">
        <f t="shared" si="6"/>
        <v>0</v>
      </c>
      <c r="I24" s="1630">
        <f t="shared" si="6"/>
        <v>16840769853</v>
      </c>
    </row>
    <row r="25" spans="1:9" s="1627" customFormat="1" ht="23.25" x14ac:dyDescent="0.2">
      <c r="A25" s="1631" t="s">
        <v>115</v>
      </c>
      <c r="B25" s="1632" t="s">
        <v>637</v>
      </c>
      <c r="C25" s="1633">
        <v>182789196</v>
      </c>
      <c r="D25" s="1633">
        <v>156738314</v>
      </c>
      <c r="E25" s="1633">
        <v>296825234</v>
      </c>
      <c r="F25" s="1633"/>
      <c r="G25" s="1633"/>
      <c r="H25" s="1633"/>
      <c r="I25" s="1633">
        <f>C25+D25+E25+F25+G25+H25</f>
        <v>636352744</v>
      </c>
    </row>
    <row r="48" spans="3:5" x14ac:dyDescent="0.3">
      <c r="C48" s="421"/>
      <c r="D48" s="421"/>
      <c r="E48" s="421"/>
    </row>
    <row r="49" spans="2:5" x14ac:dyDescent="0.3">
      <c r="C49" s="421"/>
      <c r="D49" s="421"/>
      <c r="E49" s="421"/>
    </row>
    <row r="50" spans="2:5" x14ac:dyDescent="0.3">
      <c r="B50" s="421"/>
    </row>
    <row r="51" spans="2:5" x14ac:dyDescent="0.3">
      <c r="B51" s="421"/>
    </row>
  </sheetData>
  <mergeCells count="3">
    <mergeCell ref="A1:I1"/>
    <mergeCell ref="A2:I2"/>
    <mergeCell ref="A3:I3"/>
  </mergeCells>
  <hyperlinks>
    <hyperlink ref="J1" location="Tartalom!A1" display="Tartalom!A1" xr:uid="{00000000-0004-0000-1A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FF00"/>
    <pageSetUpPr fitToPage="1"/>
  </sheetPr>
  <dimension ref="A1:R69"/>
  <sheetViews>
    <sheetView view="pageBreakPreview" topLeftCell="A43" zoomScale="40" zoomScaleNormal="100" zoomScaleSheetLayoutView="40" workbookViewId="0">
      <selection sqref="A1:XFD1048576"/>
    </sheetView>
  </sheetViews>
  <sheetFormatPr defaultColWidth="9.140625" defaultRowHeight="15" x14ac:dyDescent="0.25"/>
  <cols>
    <col min="1" max="1" width="102.42578125" style="434" customWidth="1"/>
    <col min="2" max="3" width="29.28515625" style="422" customWidth="1"/>
    <col min="4" max="4" width="29" style="422" customWidth="1"/>
    <col min="5" max="5" width="27" style="422" customWidth="1"/>
    <col min="6" max="6" width="30.28515625" style="422" customWidth="1"/>
    <col min="7" max="7" width="28.5703125" style="422" customWidth="1"/>
    <col min="8" max="8" width="34.7109375" style="422" customWidth="1"/>
    <col min="9" max="9" width="34.42578125" style="422" customWidth="1"/>
    <col min="10" max="10" width="33.140625" style="422" customWidth="1"/>
    <col min="11" max="11" width="24.85546875" style="422" hidden="1" customWidth="1"/>
    <col min="12" max="12" width="19.140625" style="422" hidden="1" customWidth="1"/>
    <col min="13" max="16" width="0" style="422" hidden="1" customWidth="1"/>
    <col min="17" max="17" width="9.140625" style="422"/>
    <col min="18" max="18" width="23.42578125" style="422" bestFit="1" customWidth="1"/>
    <col min="19" max="16384" width="9.140625" style="422"/>
  </cols>
  <sheetData>
    <row r="1" spans="1:11" ht="31.5" customHeight="1" x14ac:dyDescent="0.4">
      <c r="A1" s="2102" t="str">
        <f>+Tartalom!A1</f>
        <v>Pilisvörösvár Város Önkormányzata Képviselő-testületének 9/2023. (IV. 20.) önkormányzati rendelete</v>
      </c>
      <c r="B1" s="2103"/>
      <c r="C1" s="2103"/>
      <c r="D1" s="2103"/>
      <c r="E1" s="2104"/>
      <c r="F1" s="2104"/>
      <c r="G1" s="2104"/>
      <c r="H1" s="2104"/>
      <c r="I1" s="2104"/>
      <c r="J1" s="2105"/>
      <c r="K1" s="417" t="s">
        <v>893</v>
      </c>
    </row>
    <row r="2" spans="1:11" ht="31.5" customHeight="1" x14ac:dyDescent="0.4">
      <c r="A2" s="2102" t="str">
        <f>+Tartalom!A2</f>
        <v>Pilisvörösvár Város Önkormányzata 2022. évi zárszámadásáról</v>
      </c>
      <c r="B2" s="2103"/>
      <c r="C2" s="2103"/>
      <c r="D2" s="2103"/>
      <c r="E2" s="2104"/>
      <c r="F2" s="2104"/>
      <c r="G2" s="2104"/>
      <c r="H2" s="2104"/>
      <c r="I2" s="2104"/>
      <c r="J2" s="2105"/>
    </row>
    <row r="3" spans="1:11" ht="26.25" x14ac:dyDescent="0.4">
      <c r="A3" s="2102" t="str">
        <f>Tartalom!B30</f>
        <v>Egyszerűsített maradvány kimutatás</v>
      </c>
      <c r="B3" s="2103"/>
      <c r="C3" s="2103"/>
      <c r="D3" s="2103"/>
      <c r="E3" s="2104"/>
      <c r="F3" s="2104"/>
      <c r="G3" s="2104"/>
      <c r="H3" s="2104"/>
      <c r="I3" s="2104"/>
      <c r="J3" s="2105"/>
    </row>
    <row r="4" spans="1:11" ht="30.75" x14ac:dyDescent="0.45">
      <c r="A4" s="423"/>
      <c r="B4" s="424"/>
      <c r="C4" s="424"/>
      <c r="D4" s="424"/>
      <c r="E4" s="424"/>
      <c r="F4" s="424"/>
      <c r="G4" s="424"/>
      <c r="H4" s="424"/>
      <c r="I4" s="424"/>
      <c r="J4" s="1635" t="s">
        <v>1085</v>
      </c>
    </row>
    <row r="5" spans="1:11" ht="30.75" x14ac:dyDescent="0.45">
      <c r="A5" s="423"/>
      <c r="B5" s="424"/>
      <c r="C5" s="424"/>
      <c r="D5" s="424"/>
      <c r="E5" s="424"/>
      <c r="F5" s="424"/>
      <c r="G5" s="424"/>
      <c r="H5" s="424"/>
      <c r="I5" s="424"/>
      <c r="J5" s="1634" t="s">
        <v>469</v>
      </c>
    </row>
    <row r="6" spans="1:11" s="1641" customFormat="1" ht="67.5" x14ac:dyDescent="0.35">
      <c r="A6" s="425" t="s">
        <v>213</v>
      </c>
      <c r="B6" s="425" t="s">
        <v>638</v>
      </c>
      <c r="C6" s="426" t="s">
        <v>388</v>
      </c>
      <c r="D6" s="426" t="s">
        <v>1311</v>
      </c>
      <c r="E6" s="426" t="s">
        <v>58</v>
      </c>
      <c r="F6" s="426" t="s">
        <v>375</v>
      </c>
      <c r="G6" s="426" t="s">
        <v>377</v>
      </c>
      <c r="H6" s="426" t="s">
        <v>494</v>
      </c>
      <c r="I6" s="426" t="s">
        <v>1092</v>
      </c>
      <c r="J6" s="426" t="s">
        <v>639</v>
      </c>
    </row>
    <row r="7" spans="1:11" s="1643" customFormat="1" ht="36" customHeight="1" x14ac:dyDescent="0.2">
      <c r="A7" s="427" t="s">
        <v>640</v>
      </c>
      <c r="B7" s="1642">
        <v>3933966155</v>
      </c>
      <c r="C7" s="1642">
        <v>74793079</v>
      </c>
      <c r="D7" s="1642">
        <v>526176093</v>
      </c>
      <c r="E7" s="1642">
        <v>932854</v>
      </c>
      <c r="F7" s="1642">
        <v>51137660</v>
      </c>
      <c r="G7" s="1642">
        <v>1652516</v>
      </c>
      <c r="H7" s="1642">
        <v>2776829</v>
      </c>
      <c r="I7" s="1642">
        <f t="shared" ref="I7:I12" si="0">SUM(E7:H7)</f>
        <v>56499859</v>
      </c>
      <c r="J7" s="1642">
        <f>B7+C7+D7+I7</f>
        <v>4591435186</v>
      </c>
    </row>
    <row r="8" spans="1:11" s="1643" customFormat="1" ht="36" customHeight="1" x14ac:dyDescent="0.2">
      <c r="A8" s="427" t="s">
        <v>641</v>
      </c>
      <c r="B8" s="1642">
        <v>2181528919</v>
      </c>
      <c r="C8" s="1642">
        <v>555356687</v>
      </c>
      <c r="D8" s="1642">
        <v>499059510</v>
      </c>
      <c r="E8" s="1642">
        <v>457843195</v>
      </c>
      <c r="F8" s="1642">
        <v>199029445</v>
      </c>
      <c r="G8" s="1642">
        <v>42399955</v>
      </c>
      <c r="H8" s="1642">
        <v>51993437</v>
      </c>
      <c r="I8" s="1642">
        <f t="shared" si="0"/>
        <v>751266032</v>
      </c>
      <c r="J8" s="1642">
        <f>B8+C8+D8+I8</f>
        <v>3987211148</v>
      </c>
    </row>
    <row r="9" spans="1:11" s="1645" customFormat="1" ht="36" customHeight="1" x14ac:dyDescent="0.2">
      <c r="A9" s="428" t="s">
        <v>642</v>
      </c>
      <c r="B9" s="1644">
        <f>B7-B8</f>
        <v>1752437236</v>
      </c>
      <c r="C9" s="1644">
        <f>C7-C8</f>
        <v>-480563608</v>
      </c>
      <c r="D9" s="1644">
        <f t="shared" ref="D9:J9" si="1">D7-D8</f>
        <v>27116583</v>
      </c>
      <c r="E9" s="1644">
        <f t="shared" si="1"/>
        <v>-456910341</v>
      </c>
      <c r="F9" s="1644">
        <f t="shared" si="1"/>
        <v>-147891785</v>
      </c>
      <c r="G9" s="1644">
        <f t="shared" si="1"/>
        <v>-40747439</v>
      </c>
      <c r="H9" s="1644">
        <f t="shared" si="1"/>
        <v>-49216608</v>
      </c>
      <c r="I9" s="1644">
        <f t="shared" si="0"/>
        <v>-694766173</v>
      </c>
      <c r="J9" s="1644">
        <f t="shared" si="1"/>
        <v>604224038</v>
      </c>
    </row>
    <row r="10" spans="1:11" s="1643" customFormat="1" ht="36" customHeight="1" x14ac:dyDescent="0.2">
      <c r="A10" s="427" t="s">
        <v>643</v>
      </c>
      <c r="B10" s="1642">
        <v>1826586774</v>
      </c>
      <c r="C10" s="1642">
        <v>480572339</v>
      </c>
      <c r="D10" s="1642">
        <v>25716602</v>
      </c>
      <c r="E10" s="1642">
        <v>460260045</v>
      </c>
      <c r="F10" s="1642">
        <v>151138725</v>
      </c>
      <c r="G10" s="1642">
        <v>40837814</v>
      </c>
      <c r="H10" s="1642">
        <v>49843614</v>
      </c>
      <c r="I10" s="1642">
        <f t="shared" si="0"/>
        <v>702080198</v>
      </c>
      <c r="J10" s="1642">
        <f>B10+C10+D10+I10</f>
        <v>3034955913</v>
      </c>
    </row>
    <row r="11" spans="1:11" s="1643" customFormat="1" ht="36" customHeight="1" x14ac:dyDescent="0.2">
      <c r="A11" s="427" t="s">
        <v>644</v>
      </c>
      <c r="B11" s="1642">
        <v>1211994175</v>
      </c>
      <c r="C11" s="1642"/>
      <c r="D11" s="1642"/>
      <c r="E11" s="1642"/>
      <c r="F11" s="1642"/>
      <c r="G11" s="1642"/>
      <c r="H11" s="1642"/>
      <c r="I11" s="1642">
        <f t="shared" si="0"/>
        <v>0</v>
      </c>
      <c r="J11" s="1642">
        <f>B11+C11+D11+I11</f>
        <v>1211994175</v>
      </c>
    </row>
    <row r="12" spans="1:11" s="1645" customFormat="1" ht="36" customHeight="1" x14ac:dyDescent="0.2">
      <c r="A12" s="428" t="s">
        <v>645</v>
      </c>
      <c r="B12" s="1644">
        <f>B10-B11</f>
        <v>614592599</v>
      </c>
      <c r="C12" s="1644">
        <f>C10-C11</f>
        <v>480572339</v>
      </c>
      <c r="D12" s="1644">
        <f t="shared" ref="D12:H12" si="2">D10-D11</f>
        <v>25716602</v>
      </c>
      <c r="E12" s="1644">
        <f t="shared" si="2"/>
        <v>460260045</v>
      </c>
      <c r="F12" s="1644">
        <f t="shared" si="2"/>
        <v>151138725</v>
      </c>
      <c r="G12" s="1644">
        <f t="shared" si="2"/>
        <v>40837814</v>
      </c>
      <c r="H12" s="1644">
        <f t="shared" si="2"/>
        <v>49843614</v>
      </c>
      <c r="I12" s="1644">
        <f t="shared" si="0"/>
        <v>702080198</v>
      </c>
      <c r="J12" s="1644">
        <f>J10-J11</f>
        <v>1822961738</v>
      </c>
    </row>
    <row r="13" spans="1:11" s="1645" customFormat="1" ht="36" customHeight="1" x14ac:dyDescent="0.2">
      <c r="A13" s="429" t="s">
        <v>646</v>
      </c>
      <c r="B13" s="1646">
        <f>B9+B12</f>
        <v>2367029835</v>
      </c>
      <c r="C13" s="1646">
        <f>C9+C12</f>
        <v>8731</v>
      </c>
      <c r="D13" s="1646">
        <f t="shared" ref="D13:J13" si="3">D9+D12</f>
        <v>52833185</v>
      </c>
      <c r="E13" s="1646">
        <f t="shared" si="3"/>
        <v>3349704</v>
      </c>
      <c r="F13" s="1646">
        <f t="shared" si="3"/>
        <v>3246940</v>
      </c>
      <c r="G13" s="1646">
        <f t="shared" si="3"/>
        <v>90375</v>
      </c>
      <c r="H13" s="1646">
        <f t="shared" si="3"/>
        <v>627006</v>
      </c>
      <c r="I13" s="1646">
        <f>I9+I12</f>
        <v>7314025</v>
      </c>
      <c r="J13" s="1646">
        <f t="shared" si="3"/>
        <v>2427185776</v>
      </c>
    </row>
    <row r="14" spans="1:11" s="1643" customFormat="1" ht="36" customHeight="1" x14ac:dyDescent="0.2">
      <c r="A14" s="427" t="s">
        <v>647</v>
      </c>
      <c r="B14" s="1642"/>
      <c r="C14" s="1642">
        <v>282256465</v>
      </c>
      <c r="D14" s="1642"/>
      <c r="E14" s="1642"/>
      <c r="F14" s="1642"/>
      <c r="G14" s="1642"/>
      <c r="H14" s="1642"/>
      <c r="I14" s="1642">
        <f>SUM(E14:H14)</f>
        <v>0</v>
      </c>
      <c r="J14" s="1642">
        <f>B14+C14+D14+I14</f>
        <v>282256465</v>
      </c>
    </row>
    <row r="15" spans="1:11" s="1643" customFormat="1" ht="36" customHeight="1" x14ac:dyDescent="0.2">
      <c r="A15" s="427" t="s">
        <v>648</v>
      </c>
      <c r="B15" s="1642"/>
      <c r="C15" s="1642">
        <v>241989858</v>
      </c>
      <c r="D15" s="1642"/>
      <c r="E15" s="1642"/>
      <c r="F15" s="1642"/>
      <c r="G15" s="1642"/>
      <c r="H15" s="1642"/>
      <c r="I15" s="1642">
        <f>SUM(E15:H15)</f>
        <v>0</v>
      </c>
      <c r="J15" s="1642">
        <f>B15+C15+D15+I15</f>
        <v>241989858</v>
      </c>
    </row>
    <row r="16" spans="1:11" s="1645" customFormat="1" ht="36" customHeight="1" x14ac:dyDescent="0.2">
      <c r="A16" s="428" t="s">
        <v>649</v>
      </c>
      <c r="B16" s="1644">
        <f>B14-B15</f>
        <v>0</v>
      </c>
      <c r="C16" s="1644">
        <f>C14-C15</f>
        <v>40266607</v>
      </c>
      <c r="D16" s="1644">
        <f t="shared" ref="D16:H16" si="4">D14-D15</f>
        <v>0</v>
      </c>
      <c r="E16" s="1644">
        <f t="shared" si="4"/>
        <v>0</v>
      </c>
      <c r="F16" s="1644">
        <f t="shared" si="4"/>
        <v>0</v>
      </c>
      <c r="G16" s="1644">
        <f t="shared" si="4"/>
        <v>0</v>
      </c>
      <c r="H16" s="1644">
        <f t="shared" si="4"/>
        <v>0</v>
      </c>
      <c r="I16" s="1644">
        <f>SUM(E16:H16)</f>
        <v>0</v>
      </c>
      <c r="J16" s="1644">
        <f>J14-J15</f>
        <v>40266607</v>
      </c>
    </row>
    <row r="17" spans="1:13" s="1643" customFormat="1" ht="36" customHeight="1" x14ac:dyDescent="0.2">
      <c r="A17" s="427" t="s">
        <v>650</v>
      </c>
      <c r="B17" s="1642"/>
      <c r="C17" s="1642">
        <v>36201857</v>
      </c>
      <c r="D17" s="1642"/>
      <c r="E17" s="1642"/>
      <c r="F17" s="1642"/>
      <c r="G17" s="1642"/>
      <c r="H17" s="1642"/>
      <c r="I17" s="1642"/>
      <c r="J17" s="1642">
        <f>B17+C17+D17+I17</f>
        <v>36201857</v>
      </c>
    </row>
    <row r="18" spans="1:13" s="1643" customFormat="1" ht="36" customHeight="1" x14ac:dyDescent="0.2">
      <c r="A18" s="427" t="s">
        <v>651</v>
      </c>
      <c r="B18" s="1642"/>
      <c r="C18" s="1642"/>
      <c r="D18" s="1642"/>
      <c r="E18" s="1642"/>
      <c r="F18" s="1642"/>
      <c r="G18" s="1642"/>
      <c r="H18" s="1642"/>
      <c r="I18" s="1642"/>
      <c r="J18" s="1642">
        <f>B18+C18+D18+I18</f>
        <v>0</v>
      </c>
    </row>
    <row r="19" spans="1:13" s="1645" customFormat="1" ht="36" customHeight="1" x14ac:dyDescent="0.2">
      <c r="A19" s="428" t="s">
        <v>652</v>
      </c>
      <c r="B19" s="1644">
        <f>B17-B18</f>
        <v>0</v>
      </c>
      <c r="C19" s="1644">
        <f>C17-C18</f>
        <v>36201857</v>
      </c>
      <c r="D19" s="1644">
        <f t="shared" ref="D19:J19" si="5">D17-D18</f>
        <v>0</v>
      </c>
      <c r="E19" s="1644">
        <f t="shared" si="5"/>
        <v>0</v>
      </c>
      <c r="F19" s="1644">
        <f t="shared" si="5"/>
        <v>0</v>
      </c>
      <c r="G19" s="1644">
        <f t="shared" si="5"/>
        <v>0</v>
      </c>
      <c r="H19" s="1644">
        <f t="shared" si="5"/>
        <v>0</v>
      </c>
      <c r="I19" s="1644">
        <f>SUM(E19:H19)</f>
        <v>0</v>
      </c>
      <c r="J19" s="1644">
        <f t="shared" si="5"/>
        <v>36201857</v>
      </c>
    </row>
    <row r="20" spans="1:13" s="1645" customFormat="1" ht="36" customHeight="1" x14ac:dyDescent="0.2">
      <c r="A20" s="429" t="s">
        <v>653</v>
      </c>
      <c r="B20" s="1646">
        <f>B16+B19</f>
        <v>0</v>
      </c>
      <c r="C20" s="1646">
        <f>C16+C19</f>
        <v>76468464</v>
      </c>
      <c r="D20" s="1646">
        <f t="shared" ref="D20:H20" si="6">D16+D19</f>
        <v>0</v>
      </c>
      <c r="E20" s="1646">
        <f t="shared" si="6"/>
        <v>0</v>
      </c>
      <c r="F20" s="1646">
        <f t="shared" si="6"/>
        <v>0</v>
      </c>
      <c r="G20" s="1646">
        <f t="shared" si="6"/>
        <v>0</v>
      </c>
      <c r="H20" s="1646">
        <f t="shared" si="6"/>
        <v>0</v>
      </c>
      <c r="I20" s="1646">
        <f>I16+I19</f>
        <v>0</v>
      </c>
      <c r="J20" s="1646">
        <f>J16+J19</f>
        <v>76468464</v>
      </c>
    </row>
    <row r="21" spans="1:13" s="1645" customFormat="1" ht="36" customHeight="1" x14ac:dyDescent="0.2">
      <c r="A21" s="428" t="s">
        <v>654</v>
      </c>
      <c r="B21" s="1644">
        <f>B13+B20</f>
        <v>2367029835</v>
      </c>
      <c r="C21" s="1644">
        <f>C13+C20</f>
        <v>76477195</v>
      </c>
      <c r="D21" s="1644">
        <f t="shared" ref="D21:J21" si="7">D13+D20</f>
        <v>52833185</v>
      </c>
      <c r="E21" s="1644">
        <f t="shared" si="7"/>
        <v>3349704</v>
      </c>
      <c r="F21" s="1644">
        <f>F13+F20</f>
        <v>3246940</v>
      </c>
      <c r="G21" s="1644">
        <f t="shared" si="7"/>
        <v>90375</v>
      </c>
      <c r="H21" s="1644">
        <f t="shared" si="7"/>
        <v>627006</v>
      </c>
      <c r="I21" s="1644">
        <f>I13+I20</f>
        <v>7314025</v>
      </c>
      <c r="J21" s="1644">
        <f t="shared" si="7"/>
        <v>2503654240</v>
      </c>
    </row>
    <row r="22" spans="1:13" s="1645" customFormat="1" ht="45" x14ac:dyDescent="0.2">
      <c r="A22" s="429" t="s">
        <v>655</v>
      </c>
      <c r="B22" s="1646">
        <v>1711326909</v>
      </c>
      <c r="C22" s="1646"/>
      <c r="D22" s="1646"/>
      <c r="E22" s="1646"/>
      <c r="F22" s="1646">
        <v>1864295</v>
      </c>
      <c r="G22" s="1646"/>
      <c r="H22" s="1646"/>
      <c r="I22" s="1646">
        <f>SUM(E22:H22)</f>
        <v>1864295</v>
      </c>
      <c r="J22" s="1646">
        <f>B22+C22+D22+I22</f>
        <v>1713191204</v>
      </c>
    </row>
    <row r="23" spans="1:13" s="1645" customFormat="1" ht="36" customHeight="1" x14ac:dyDescent="0.2">
      <c r="A23" s="430" t="s">
        <v>656</v>
      </c>
      <c r="B23" s="1647">
        <f t="shared" ref="B23:I23" si="8">B13-B22</f>
        <v>655702926</v>
      </c>
      <c r="C23" s="1647">
        <f t="shared" si="8"/>
        <v>8731</v>
      </c>
      <c r="D23" s="1647">
        <f t="shared" si="8"/>
        <v>52833185</v>
      </c>
      <c r="E23" s="1647">
        <f t="shared" si="8"/>
        <v>3349704</v>
      </c>
      <c r="F23" s="1647">
        <f t="shared" si="8"/>
        <v>1382645</v>
      </c>
      <c r="G23" s="1647">
        <f t="shared" si="8"/>
        <v>90375</v>
      </c>
      <c r="H23" s="1647">
        <f t="shared" si="8"/>
        <v>627006</v>
      </c>
      <c r="I23" s="1647">
        <f t="shared" si="8"/>
        <v>5449730</v>
      </c>
      <c r="J23" s="1647">
        <f>B23+C23+D23+I23</f>
        <v>713994572</v>
      </c>
      <c r="K23" s="1648"/>
      <c r="M23" s="1648"/>
    </row>
    <row r="24" spans="1:13" s="1645" customFormat="1" ht="48" customHeight="1" x14ac:dyDescent="0.2">
      <c r="A24" s="428" t="s">
        <v>657</v>
      </c>
      <c r="B24" s="1644"/>
      <c r="C24" s="1644">
        <f>C20*0.09</f>
        <v>6882161.7599999998</v>
      </c>
      <c r="D24" s="1644"/>
      <c r="E24" s="1644"/>
      <c r="F24" s="1644">
        <f>F20*0.09</f>
        <v>0</v>
      </c>
      <c r="G24" s="1644"/>
      <c r="H24" s="1644"/>
      <c r="I24" s="1644">
        <f>SUM(E24:H24)</f>
        <v>0</v>
      </c>
      <c r="J24" s="1644">
        <f>B24+C24+D24+I24</f>
        <v>6882161.7599999998</v>
      </c>
      <c r="K24" s="1648"/>
    </row>
    <row r="25" spans="1:13" s="1645" customFormat="1" ht="43.5" customHeight="1" thickBot="1" x14ac:dyDescent="0.25">
      <c r="A25" s="431" t="s">
        <v>658</v>
      </c>
      <c r="B25" s="1649"/>
      <c r="C25" s="1649">
        <f t="shared" ref="C25:H25" si="9">C20-C24</f>
        <v>69586302.239999995</v>
      </c>
      <c r="D25" s="1649">
        <f t="shared" si="9"/>
        <v>0</v>
      </c>
      <c r="E25" s="1649">
        <f t="shared" si="9"/>
        <v>0</v>
      </c>
      <c r="F25" s="1649">
        <f t="shared" si="9"/>
        <v>0</v>
      </c>
      <c r="G25" s="1649">
        <f t="shared" si="9"/>
        <v>0</v>
      </c>
      <c r="H25" s="1649">
        <f t="shared" si="9"/>
        <v>0</v>
      </c>
      <c r="I25" s="1649">
        <f>SUM(E25:H25)</f>
        <v>0</v>
      </c>
      <c r="J25" s="1649">
        <f>B25+C25+D25+I25</f>
        <v>69586302.239999995</v>
      </c>
      <c r="K25" s="1648"/>
    </row>
    <row r="26" spans="1:13" s="1645" customFormat="1" ht="36" customHeight="1" x14ac:dyDescent="0.2">
      <c r="A26" s="432" t="s">
        <v>659</v>
      </c>
      <c r="B26" s="1650" t="s">
        <v>538</v>
      </c>
      <c r="C26" s="1650">
        <f>C13+C20-C22-C24</f>
        <v>69595033.239999995</v>
      </c>
      <c r="D26" s="1650">
        <v>0</v>
      </c>
      <c r="E26" s="1650">
        <f>E13+E20-E22-E24</f>
        <v>3349704</v>
      </c>
      <c r="F26" s="1650">
        <f>F13-F22</f>
        <v>1382645</v>
      </c>
      <c r="G26" s="1650">
        <f>G13+G20-G22-G24</f>
        <v>90375</v>
      </c>
      <c r="H26" s="1650">
        <f>H13+H20-H22-H24</f>
        <v>627006</v>
      </c>
      <c r="I26" s="1650">
        <f>SUM(E26:H26)</f>
        <v>5449730</v>
      </c>
      <c r="J26" s="1650">
        <f>C26+D26+I26</f>
        <v>75044763.239999995</v>
      </c>
    </row>
    <row r="27" spans="1:13" s="1645" customFormat="1" ht="36" customHeight="1" x14ac:dyDescent="0.2">
      <c r="A27" s="429" t="s">
        <v>660</v>
      </c>
      <c r="B27" s="1646">
        <f>J26+J24</f>
        <v>81926925</v>
      </c>
      <c r="C27" s="1646">
        <f t="shared" ref="C27:H27" si="10">-C26</f>
        <v>-69595033.239999995</v>
      </c>
      <c r="D27" s="1646">
        <f t="shared" si="10"/>
        <v>0</v>
      </c>
      <c r="E27" s="1646">
        <f t="shared" si="10"/>
        <v>-3349704</v>
      </c>
      <c r="F27" s="1646">
        <f t="shared" si="10"/>
        <v>-1382645</v>
      </c>
      <c r="G27" s="1646">
        <f t="shared" si="10"/>
        <v>-90375</v>
      </c>
      <c r="H27" s="1646">
        <f t="shared" si="10"/>
        <v>-627006</v>
      </c>
      <c r="I27" s="1646">
        <f>SUM(E27:H27)</f>
        <v>-5449730</v>
      </c>
      <c r="J27" s="1646">
        <f>C27+D27+I27</f>
        <v>-75044763.239999995</v>
      </c>
    </row>
    <row r="28" spans="1:13" s="1645" customFormat="1" ht="36" customHeight="1" x14ac:dyDescent="0.2">
      <c r="A28" s="430" t="s">
        <v>661</v>
      </c>
      <c r="B28" s="1647">
        <f>B23+B25+B27</f>
        <v>737629851</v>
      </c>
      <c r="C28" s="1647">
        <f t="shared" ref="C28:H28" si="11">C23+C25-C26</f>
        <v>0</v>
      </c>
      <c r="D28" s="1647">
        <f t="shared" si="11"/>
        <v>52833185</v>
      </c>
      <c r="E28" s="1647">
        <f t="shared" si="11"/>
        <v>0</v>
      </c>
      <c r="F28" s="1647">
        <f t="shared" si="11"/>
        <v>0</v>
      </c>
      <c r="G28" s="1647">
        <f t="shared" si="11"/>
        <v>0</v>
      </c>
      <c r="H28" s="1647">
        <f t="shared" si="11"/>
        <v>0</v>
      </c>
      <c r="I28" s="1647">
        <f>I23+I25-I26</f>
        <v>0</v>
      </c>
      <c r="J28" s="1647">
        <f>SUM(J23:J27)</f>
        <v>790463036</v>
      </c>
      <c r="K28" s="1648"/>
    </row>
    <row r="29" spans="1:13" s="434" customFormat="1" ht="36" customHeight="1" x14ac:dyDescent="0.2">
      <c r="A29" s="2085" t="str">
        <f>+'23. Immatjavak, tárgyi eszk.'!A1:I1</f>
        <v>Pilisvörösvár Város Önkormányzata Képviselő-testületének 9/2023. (IV. 20.) önkormányzati rendelete</v>
      </c>
      <c r="B29" s="2086"/>
      <c r="C29" s="2086"/>
      <c r="D29" s="2086"/>
      <c r="E29" s="2087"/>
      <c r="F29" s="2087"/>
      <c r="G29" s="2087"/>
      <c r="H29" s="2087"/>
      <c r="I29" s="2087"/>
      <c r="J29" s="2088"/>
      <c r="K29" s="548" t="s">
        <v>893</v>
      </c>
    </row>
    <row r="30" spans="1:13" s="434" customFormat="1" ht="25.5" customHeight="1" x14ac:dyDescent="0.2">
      <c r="A30" s="2085" t="str">
        <f>+'23. Immatjavak, tárgyi eszk.'!A2:I2</f>
        <v>Pilisvörösvár Város Önkormányzata 2022. évi zárszámadásáról</v>
      </c>
      <c r="B30" s="2086"/>
      <c r="C30" s="2086"/>
      <c r="D30" s="2086"/>
      <c r="E30" s="2087"/>
      <c r="F30" s="2087"/>
      <c r="G30" s="2087"/>
      <c r="H30" s="2087"/>
      <c r="I30" s="2087"/>
      <c r="J30" s="2088"/>
      <c r="K30" s="433"/>
      <c r="L30" s="433"/>
    </row>
    <row r="31" spans="1:13" s="434" customFormat="1" ht="30" customHeight="1" x14ac:dyDescent="0.2">
      <c r="A31" s="2085" t="str">
        <f>A3</f>
        <v>Egyszerűsített maradvány kimutatás</v>
      </c>
      <c r="B31" s="2086"/>
      <c r="C31" s="2086"/>
      <c r="D31" s="2086"/>
      <c r="E31" s="2087"/>
      <c r="F31" s="2087"/>
      <c r="G31" s="2087"/>
      <c r="H31" s="2087"/>
      <c r="I31" s="2087"/>
      <c r="J31" s="2088"/>
    </row>
    <row r="32" spans="1:13" s="434" customFormat="1" ht="30" customHeight="1" x14ac:dyDescent="0.2">
      <c r="A32" s="1636"/>
      <c r="B32" s="1637"/>
      <c r="C32" s="1637"/>
      <c r="D32" s="1637"/>
      <c r="E32" s="1638"/>
      <c r="F32" s="1638"/>
      <c r="G32" s="1638"/>
      <c r="H32" s="1638"/>
      <c r="I32" s="1638"/>
      <c r="J32" s="1639"/>
    </row>
    <row r="33" spans="1:11" s="434" customFormat="1" ht="30" customHeight="1" x14ac:dyDescent="0.2">
      <c r="A33" s="2099" t="s">
        <v>945</v>
      </c>
      <c r="B33" s="2099"/>
      <c r="C33" s="2099"/>
      <c r="D33" s="2099"/>
      <c r="E33" s="2099"/>
      <c r="F33" s="2099"/>
      <c r="G33" s="2099"/>
      <c r="H33" s="2099"/>
      <c r="I33" s="2099"/>
      <c r="J33" s="2099"/>
    </row>
    <row r="34" spans="1:11" s="434" customFormat="1" ht="30" customHeight="1" x14ac:dyDescent="0.2">
      <c r="A34" s="882"/>
      <c r="B34" s="883"/>
      <c r="C34" s="883"/>
      <c r="D34" s="883"/>
      <c r="E34" s="884"/>
      <c r="F34" s="884"/>
      <c r="G34" s="884"/>
      <c r="H34" s="884"/>
      <c r="I34" s="884"/>
      <c r="J34" s="885"/>
    </row>
    <row r="35" spans="1:11" s="434" customFormat="1" ht="22.5" customHeight="1" x14ac:dyDescent="0.3">
      <c r="A35" s="2100"/>
      <c r="B35" s="2101"/>
      <c r="C35" s="2101"/>
      <c r="D35" s="2101"/>
      <c r="E35" s="2101"/>
      <c r="F35" s="2101"/>
      <c r="G35" s="2101"/>
      <c r="H35" s="1635" t="s">
        <v>1086</v>
      </c>
      <c r="I35" s="435"/>
      <c r="J35" s="436"/>
    </row>
    <row r="36" spans="1:11" s="434" customFormat="1" ht="22.5" customHeight="1" thickBot="1" x14ac:dyDescent="0.25">
      <c r="A36" s="437"/>
      <c r="B36" s="438"/>
      <c r="C36" s="439"/>
      <c r="D36" s="439"/>
      <c r="E36" s="439"/>
      <c r="F36" s="439"/>
      <c r="G36" s="439"/>
      <c r="H36" s="1640" t="s">
        <v>469</v>
      </c>
      <c r="I36" s="939"/>
      <c r="J36" s="423"/>
    </row>
    <row r="37" spans="1:11" s="1641" customFormat="1" ht="97.5" customHeight="1" thickBot="1" x14ac:dyDescent="0.4">
      <c r="A37" s="2092" t="s">
        <v>213</v>
      </c>
      <c r="B37" s="2093"/>
      <c r="C37" s="2093"/>
      <c r="D37" s="2093"/>
      <c r="E37" s="2093"/>
      <c r="F37" s="2093"/>
      <c r="G37" s="2093"/>
      <c r="H37" s="1651" t="s">
        <v>1282</v>
      </c>
      <c r="I37" s="1652"/>
    </row>
    <row r="38" spans="1:11" s="1667" customFormat="1" ht="30.75" customHeight="1" x14ac:dyDescent="0.2">
      <c r="A38" s="2094" t="s">
        <v>662</v>
      </c>
      <c r="B38" s="2095"/>
      <c r="C38" s="2095"/>
      <c r="D38" s="2095"/>
      <c r="E38" s="2095"/>
      <c r="F38" s="2095"/>
      <c r="G38" s="2095"/>
      <c r="H38" s="1670">
        <f>SUM(H39:H45)</f>
        <v>1256960636</v>
      </c>
      <c r="I38" s="1668"/>
      <c r="J38" s="1669"/>
      <c r="K38" s="1668"/>
    </row>
    <row r="39" spans="1:11" s="1653" customFormat="1" ht="30.75" customHeight="1" x14ac:dyDescent="0.2">
      <c r="A39" s="2096" t="s">
        <v>903</v>
      </c>
      <c r="B39" s="2097"/>
      <c r="C39" s="2097"/>
      <c r="D39" s="2097"/>
      <c r="E39" s="2097"/>
      <c r="F39" s="2097"/>
      <c r="G39" s="2097"/>
      <c r="H39" s="1654"/>
      <c r="K39" s="440"/>
    </row>
    <row r="40" spans="1:11" s="1653" customFormat="1" ht="30.75" customHeight="1" x14ac:dyDescent="0.2">
      <c r="A40" s="2096" t="s">
        <v>1285</v>
      </c>
      <c r="B40" s="2097"/>
      <c r="C40" s="2097"/>
      <c r="D40" s="2097"/>
      <c r="E40" s="2097"/>
      <c r="F40" s="2097"/>
      <c r="G40" s="2097"/>
      <c r="H40" s="1654">
        <v>843819225</v>
      </c>
      <c r="I40" s="440"/>
      <c r="K40" s="440"/>
    </row>
    <row r="41" spans="1:11" s="1653" customFormat="1" ht="30.75" customHeight="1" x14ac:dyDescent="0.2">
      <c r="A41" s="2096" t="s">
        <v>663</v>
      </c>
      <c r="B41" s="2097"/>
      <c r="C41" s="2097"/>
      <c r="D41" s="2097"/>
      <c r="E41" s="2097"/>
      <c r="F41" s="2097"/>
      <c r="G41" s="2098"/>
      <c r="H41" s="1654">
        <v>46545354</v>
      </c>
      <c r="I41" s="440"/>
      <c r="K41" s="440"/>
    </row>
    <row r="42" spans="1:11" s="1653" customFormat="1" ht="30.75" customHeight="1" x14ac:dyDescent="0.2">
      <c r="A42" s="2096" t="s">
        <v>904</v>
      </c>
      <c r="B42" s="2097"/>
      <c r="C42" s="2097"/>
      <c r="D42" s="2097"/>
      <c r="E42" s="2097"/>
      <c r="F42" s="2097"/>
      <c r="G42" s="2097"/>
      <c r="H42" s="1654">
        <v>16488712</v>
      </c>
      <c r="I42" s="440"/>
      <c r="K42" s="440"/>
    </row>
    <row r="43" spans="1:11" s="1653" customFormat="1" ht="30.75" customHeight="1" x14ac:dyDescent="0.2">
      <c r="A43" s="2096" t="s">
        <v>905</v>
      </c>
      <c r="B43" s="2097"/>
      <c r="C43" s="2097"/>
      <c r="D43" s="2097"/>
      <c r="E43" s="2097"/>
      <c r="F43" s="2097"/>
      <c r="G43" s="2097"/>
      <c r="H43" s="1654">
        <v>228794086</v>
      </c>
      <c r="I43" s="440"/>
      <c r="K43" s="440"/>
    </row>
    <row r="44" spans="1:11" s="1653" customFormat="1" ht="30.6" hidden="1" customHeight="1" x14ac:dyDescent="0.2">
      <c r="A44" s="2096" t="s">
        <v>1012</v>
      </c>
      <c r="B44" s="2097"/>
      <c r="C44" s="2097"/>
      <c r="D44" s="2097"/>
      <c r="E44" s="2097"/>
      <c r="F44" s="2097"/>
      <c r="G44" s="2098"/>
      <c r="H44" s="1654"/>
      <c r="I44" s="440"/>
      <c r="K44" s="440"/>
    </row>
    <row r="45" spans="1:11" s="1653" customFormat="1" ht="30.6" customHeight="1" x14ac:dyDescent="0.2">
      <c r="A45" s="2096" t="s">
        <v>1284</v>
      </c>
      <c r="B45" s="2097"/>
      <c r="C45" s="2097"/>
      <c r="D45" s="2097"/>
      <c r="E45" s="2097"/>
      <c r="F45" s="2097"/>
      <c r="G45" s="2097"/>
      <c r="H45" s="1654">
        <v>121313259</v>
      </c>
      <c r="I45" s="440"/>
      <c r="K45" s="440"/>
    </row>
    <row r="46" spans="1:11" s="1653" customFormat="1" ht="30.6" customHeight="1" x14ac:dyDescent="0.2">
      <c r="A46" s="1655"/>
      <c r="B46" s="1656"/>
      <c r="C46" s="1656"/>
      <c r="D46" s="1656"/>
      <c r="E46" s="1656"/>
      <c r="F46" s="1656"/>
      <c r="G46" s="1656"/>
      <c r="H46" s="1654"/>
      <c r="I46" s="440"/>
      <c r="K46" s="440"/>
    </row>
    <row r="47" spans="1:11" s="1667" customFormat="1" ht="30.75" customHeight="1" x14ac:dyDescent="0.2">
      <c r="A47" s="2094" t="s">
        <v>664</v>
      </c>
      <c r="B47" s="2095"/>
      <c r="C47" s="2095"/>
      <c r="D47" s="2095"/>
      <c r="E47" s="2095"/>
      <c r="F47" s="2095"/>
      <c r="G47" s="2095"/>
      <c r="H47" s="1670">
        <f>SUM(H48:H50)</f>
        <v>1110069199</v>
      </c>
      <c r="K47" s="1668"/>
    </row>
    <row r="48" spans="1:11" s="1653" customFormat="1" ht="30.75" customHeight="1" x14ac:dyDescent="0.2">
      <c r="A48" s="2096" t="s">
        <v>908</v>
      </c>
      <c r="B48" s="2097"/>
      <c r="C48" s="2097"/>
      <c r="D48" s="2097"/>
      <c r="E48" s="2097"/>
      <c r="F48" s="2097"/>
      <c r="G48" s="2097"/>
      <c r="H48" s="1654">
        <v>575679532</v>
      </c>
      <c r="I48" s="440"/>
      <c r="J48" s="440"/>
      <c r="K48" s="440"/>
    </row>
    <row r="49" spans="1:18" s="1653" customFormat="1" ht="30.75" customHeight="1" x14ac:dyDescent="0.2">
      <c r="A49" s="2096" t="s">
        <v>1283</v>
      </c>
      <c r="B49" s="2097"/>
      <c r="C49" s="2097"/>
      <c r="D49" s="2097"/>
      <c r="E49" s="2097"/>
      <c r="F49" s="2097"/>
      <c r="G49" s="2097"/>
      <c r="H49" s="1654">
        <v>458744339</v>
      </c>
      <c r="I49" s="440"/>
      <c r="J49" s="440"/>
      <c r="K49" s="440"/>
    </row>
    <row r="50" spans="1:18" s="1653" customFormat="1" ht="30.75" customHeight="1" thickBot="1" x14ac:dyDescent="0.25">
      <c r="A50" s="2096" t="s">
        <v>907</v>
      </c>
      <c r="B50" s="2097"/>
      <c r="C50" s="2097"/>
      <c r="D50" s="2097"/>
      <c r="E50" s="2097"/>
      <c r="F50" s="2097"/>
      <c r="G50" s="2097"/>
      <c r="H50" s="1657">
        <v>75645328</v>
      </c>
      <c r="I50" s="440"/>
      <c r="J50" s="440"/>
      <c r="K50" s="440"/>
    </row>
    <row r="51" spans="1:18" s="1659" customFormat="1" ht="31.5" customHeight="1" thickBot="1" x14ac:dyDescent="0.25">
      <c r="A51" s="2089" t="s">
        <v>665</v>
      </c>
      <c r="B51" s="2090"/>
      <c r="C51" s="2090"/>
      <c r="D51" s="2090"/>
      <c r="E51" s="2090"/>
      <c r="F51" s="2090"/>
      <c r="G51" s="2091"/>
      <c r="H51" s="1658">
        <f>+H38+H47</f>
        <v>2367029835</v>
      </c>
      <c r="I51" s="440"/>
      <c r="J51" s="1667"/>
      <c r="K51" s="441"/>
    </row>
    <row r="52" spans="1:18" s="1653" customFormat="1" ht="31.5" customHeight="1" x14ac:dyDescent="0.2">
      <c r="A52" s="2096" t="s">
        <v>667</v>
      </c>
      <c r="B52" s="2097"/>
      <c r="C52" s="2097"/>
      <c r="D52" s="2097"/>
      <c r="E52" s="2097"/>
      <c r="F52" s="2097"/>
      <c r="G52" s="2098"/>
      <c r="H52" s="1654">
        <f>+H40+H41+H42+H48+H43</f>
        <v>1711326909</v>
      </c>
      <c r="K52" s="440"/>
    </row>
    <row r="53" spans="1:18" s="1653" customFormat="1" ht="31.5" customHeight="1" x14ac:dyDescent="0.2">
      <c r="A53" s="2119" t="s">
        <v>1286</v>
      </c>
      <c r="B53" s="2120"/>
      <c r="C53" s="2120"/>
      <c r="D53" s="2120"/>
      <c r="E53" s="2120"/>
      <c r="F53" s="2120"/>
      <c r="G53" s="2121"/>
      <c r="H53" s="1660">
        <f>H49+H45</f>
        <v>580057598</v>
      </c>
      <c r="K53" s="440"/>
    </row>
    <row r="54" spans="1:18" s="1653" customFormat="1" ht="31.5" customHeight="1" thickBot="1" x14ac:dyDescent="0.25">
      <c r="A54" s="2119" t="s">
        <v>668</v>
      </c>
      <c r="B54" s="2120"/>
      <c r="C54" s="2120"/>
      <c r="D54" s="2120"/>
      <c r="E54" s="2120"/>
      <c r="F54" s="2120"/>
      <c r="G54" s="2121"/>
      <c r="H54" s="1660">
        <v>75645328</v>
      </c>
      <c r="K54" s="440"/>
    </row>
    <row r="55" spans="1:18" s="1661" customFormat="1" ht="31.5" customHeight="1" thickBot="1" x14ac:dyDescent="0.25">
      <c r="A55" s="2089" t="s">
        <v>665</v>
      </c>
      <c r="B55" s="2090"/>
      <c r="C55" s="2090"/>
      <c r="D55" s="2090"/>
      <c r="E55" s="2090"/>
      <c r="F55" s="2090"/>
      <c r="G55" s="2091"/>
      <c r="H55" s="1658">
        <f>SUM(H52:H54)</f>
        <v>2367029835</v>
      </c>
      <c r="K55" s="442"/>
    </row>
    <row r="56" spans="1:18" s="1653" customFormat="1" ht="31.5" customHeight="1" x14ac:dyDescent="0.2">
      <c r="A56" s="2115" t="s">
        <v>1094</v>
      </c>
      <c r="B56" s="2116"/>
      <c r="C56" s="2116"/>
      <c r="D56" s="2116"/>
      <c r="E56" s="2116"/>
      <c r="F56" s="2117"/>
      <c r="G56" s="2118"/>
      <c r="H56" s="1662">
        <f>+(J26+J24)</f>
        <v>81926925</v>
      </c>
      <c r="K56" s="440"/>
    </row>
    <row r="57" spans="1:18" s="1653" customFormat="1" ht="31.5" customHeight="1" x14ac:dyDescent="0.2">
      <c r="A57" s="2119" t="s">
        <v>1302</v>
      </c>
      <c r="B57" s="2120"/>
      <c r="C57" s="2120"/>
      <c r="D57" s="2120"/>
      <c r="E57" s="2120"/>
      <c r="F57" s="2120"/>
      <c r="G57" s="2120"/>
      <c r="H57" s="1654">
        <f>(+C22+D22+I22)</f>
        <v>1864295</v>
      </c>
      <c r="K57" s="440"/>
    </row>
    <row r="58" spans="1:18" s="1653" customFormat="1" ht="31.5" customHeight="1" thickBot="1" x14ac:dyDescent="0.25">
      <c r="A58" s="2119" t="s">
        <v>1323</v>
      </c>
      <c r="B58" s="2120"/>
      <c r="C58" s="2120"/>
      <c r="D58" s="2120"/>
      <c r="E58" s="2120"/>
      <c r="F58" s="2120"/>
      <c r="G58" s="2120"/>
      <c r="H58" s="1660">
        <f>D28+F28</f>
        <v>52833185</v>
      </c>
      <c r="K58" s="440"/>
    </row>
    <row r="59" spans="1:18" s="1659" customFormat="1" ht="31.5" customHeight="1" thickBot="1" x14ac:dyDescent="0.25">
      <c r="A59" s="2089" t="s">
        <v>666</v>
      </c>
      <c r="B59" s="2090"/>
      <c r="C59" s="2090"/>
      <c r="D59" s="2090"/>
      <c r="E59" s="2090"/>
      <c r="F59" s="2090"/>
      <c r="G59" s="2091"/>
      <c r="H59" s="1658">
        <f>SUM(H56:H58)</f>
        <v>136624405</v>
      </c>
      <c r="I59" s="440"/>
      <c r="J59" s="1667"/>
      <c r="K59" s="441"/>
      <c r="R59" s="441"/>
    </row>
    <row r="60" spans="1:18" s="1653" customFormat="1" ht="15.75" hidden="1" customHeight="1" thickBot="1" x14ac:dyDescent="0.25">
      <c r="A60" s="2109"/>
      <c r="B60" s="2110"/>
      <c r="C60" s="2110"/>
      <c r="D60" s="2110"/>
      <c r="E60" s="2110"/>
      <c r="F60" s="2110"/>
      <c r="G60" s="2111"/>
      <c r="H60" s="1657"/>
      <c r="I60" s="440"/>
      <c r="J60" s="440"/>
      <c r="K60" s="440"/>
    </row>
    <row r="61" spans="1:18" s="1664" customFormat="1" ht="31.15" customHeight="1" thickBot="1" x14ac:dyDescent="0.25">
      <c r="A61" s="2112" t="s">
        <v>906</v>
      </c>
      <c r="B61" s="2113"/>
      <c r="C61" s="2113"/>
      <c r="D61" s="2113"/>
      <c r="E61" s="2113"/>
      <c r="F61" s="2113"/>
      <c r="G61" s="2114"/>
      <c r="H61" s="1663">
        <f>+H51+H59</f>
        <v>2503654240</v>
      </c>
      <c r="K61" s="440"/>
    </row>
    <row r="62" spans="1:18" s="1653" customFormat="1" ht="12.6" hidden="1" customHeight="1" x14ac:dyDescent="0.2">
      <c r="A62" s="2122"/>
      <c r="B62" s="2123"/>
      <c r="C62" s="2123"/>
      <c r="D62" s="2123"/>
      <c r="E62" s="2123"/>
      <c r="F62" s="2123"/>
      <c r="G62" s="2124"/>
      <c r="H62" s="1665"/>
      <c r="K62" s="440"/>
    </row>
    <row r="63" spans="1:18" s="1653" customFormat="1" ht="31.5" hidden="1" customHeight="1" x14ac:dyDescent="0.2">
      <c r="A63" s="2096" t="s">
        <v>669</v>
      </c>
      <c r="B63" s="2097"/>
      <c r="C63" s="2097"/>
      <c r="D63" s="2097"/>
      <c r="E63" s="2097"/>
      <c r="F63" s="2097"/>
      <c r="G63" s="2098"/>
      <c r="H63" s="1654"/>
      <c r="K63" s="440"/>
    </row>
    <row r="64" spans="1:18" s="1653" customFormat="1" ht="30" hidden="1" customHeight="1" x14ac:dyDescent="0.2">
      <c r="A64" s="2081" t="s">
        <v>1093</v>
      </c>
      <c r="B64" s="2082"/>
      <c r="C64" s="2082"/>
      <c r="D64" s="2082"/>
      <c r="E64" s="2082"/>
      <c r="F64" s="2082"/>
      <c r="G64" s="2082"/>
      <c r="H64" s="1666">
        <f>+H61-H63</f>
        <v>2503654240</v>
      </c>
      <c r="K64" s="440"/>
    </row>
    <row r="65" spans="1:11" s="1653" customFormat="1" ht="30.75" customHeight="1" x14ac:dyDescent="0.2">
      <c r="A65" s="2083" t="s">
        <v>909</v>
      </c>
      <c r="B65" s="2084"/>
      <c r="C65" s="2084"/>
      <c r="D65" s="2084"/>
      <c r="E65" s="2084"/>
      <c r="F65" s="2084"/>
      <c r="G65" s="2084"/>
      <c r="H65" s="1671">
        <f>+H57+H52</f>
        <v>1713191204</v>
      </c>
      <c r="K65" s="440"/>
    </row>
    <row r="66" spans="1:11" s="1653" customFormat="1" ht="30.75" customHeight="1" x14ac:dyDescent="0.2">
      <c r="A66" s="2083" t="s">
        <v>1287</v>
      </c>
      <c r="B66" s="2084"/>
      <c r="C66" s="2084"/>
      <c r="D66" s="2084"/>
      <c r="E66" s="2084"/>
      <c r="F66" s="2084"/>
      <c r="G66" s="2084"/>
      <c r="H66" s="1672">
        <f>H53</f>
        <v>580057598</v>
      </c>
      <c r="K66" s="440"/>
    </row>
    <row r="67" spans="1:11" s="1653" customFormat="1" ht="30.75" customHeight="1" x14ac:dyDescent="0.2">
      <c r="A67" s="2094" t="s">
        <v>953</v>
      </c>
      <c r="B67" s="2125"/>
      <c r="C67" s="2125"/>
      <c r="D67" s="2125"/>
      <c r="E67" s="2125"/>
      <c r="F67" s="2125"/>
      <c r="G67" s="2126"/>
      <c r="H67" s="1672">
        <f>+H54+H58+H56</f>
        <v>210405438</v>
      </c>
      <c r="J67" s="440"/>
      <c r="K67" s="440"/>
    </row>
    <row r="68" spans="1:11" s="1667" customFormat="1" ht="30.75" customHeight="1" thickBot="1" x14ac:dyDescent="0.25">
      <c r="A68" s="2106" t="s">
        <v>1322</v>
      </c>
      <c r="B68" s="2107"/>
      <c r="C68" s="2107"/>
      <c r="D68" s="2107"/>
      <c r="E68" s="2107"/>
      <c r="F68" s="2107"/>
      <c r="G68" s="2108"/>
      <c r="H68" s="1673">
        <f>H67-H58</f>
        <v>157572253</v>
      </c>
      <c r="I68" s="1668"/>
      <c r="K68" s="440"/>
    </row>
    <row r="69" spans="1:11" ht="36" customHeight="1" x14ac:dyDescent="0.3">
      <c r="A69" s="444"/>
      <c r="B69" s="445"/>
      <c r="I69" s="443"/>
    </row>
  </sheetData>
  <mergeCells count="39">
    <mergeCell ref="A68:G68"/>
    <mergeCell ref="A50:G50"/>
    <mergeCell ref="A59:G59"/>
    <mergeCell ref="A60:G60"/>
    <mergeCell ref="A61:G61"/>
    <mergeCell ref="A56:G56"/>
    <mergeCell ref="A57:G57"/>
    <mergeCell ref="A58:G58"/>
    <mergeCell ref="A52:G52"/>
    <mergeCell ref="A53:G53"/>
    <mergeCell ref="A55:G55"/>
    <mergeCell ref="A54:G54"/>
    <mergeCell ref="A63:G63"/>
    <mergeCell ref="A62:G62"/>
    <mergeCell ref="A66:G66"/>
    <mergeCell ref="A67:G67"/>
    <mergeCell ref="A44:G44"/>
    <mergeCell ref="A45:G45"/>
    <mergeCell ref="A1:J1"/>
    <mergeCell ref="A2:J2"/>
    <mergeCell ref="A3:J3"/>
    <mergeCell ref="A29:J29"/>
    <mergeCell ref="A30:J30"/>
    <mergeCell ref="A64:G64"/>
    <mergeCell ref="A65:G65"/>
    <mergeCell ref="A31:J31"/>
    <mergeCell ref="A51:G51"/>
    <mergeCell ref="A37:G37"/>
    <mergeCell ref="A38:G38"/>
    <mergeCell ref="A39:G39"/>
    <mergeCell ref="A40:G40"/>
    <mergeCell ref="A49:G49"/>
    <mergeCell ref="A41:G41"/>
    <mergeCell ref="A42:G42"/>
    <mergeCell ref="A43:G43"/>
    <mergeCell ref="A47:G47"/>
    <mergeCell ref="A48:G48"/>
    <mergeCell ref="A33:J33"/>
    <mergeCell ref="A35:G35"/>
  </mergeCells>
  <hyperlinks>
    <hyperlink ref="K1" location="Tartalom!A1" display="Tartalom!A1" xr:uid="{00000000-0004-0000-1B00-000000000000}"/>
    <hyperlink ref="K29" location="Tartalom!A1" display="Tartalom!A1" xr:uid="{00000000-0004-0000-1B00-000001000000}"/>
  </hyperlinks>
  <printOptions horizontalCentered="1"/>
  <pageMargins left="0.25" right="0.25" top="0.75" bottom="0.75" header="0.3" footer="0.3"/>
  <pageSetup paperSize="9" scale="42" fitToHeight="0" orientation="landscape" verticalDpi="300" r:id="rId1"/>
  <rowBreaks count="1" manualBreakCount="1">
    <brk id="28" max="10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FF00"/>
  </sheetPr>
  <dimension ref="A1:H16"/>
  <sheetViews>
    <sheetView view="pageBreakPreview" zoomScaleNormal="70" zoomScaleSheetLayoutView="100" workbookViewId="0">
      <selection activeCell="B21" sqref="B21"/>
    </sheetView>
  </sheetViews>
  <sheetFormatPr defaultRowHeight="12.75" x14ac:dyDescent="0.2"/>
  <cols>
    <col min="1" max="1" width="11.85546875" customWidth="1"/>
    <col min="2" max="2" width="127.85546875" customWidth="1"/>
    <col min="3" max="3" width="30" customWidth="1"/>
    <col min="4" max="4" width="13.28515625" bestFit="1" customWidth="1"/>
    <col min="8" max="9" width="9.7109375" customWidth="1"/>
  </cols>
  <sheetData>
    <row r="1" spans="1:8" ht="26.25" x14ac:dyDescent="0.4">
      <c r="A1" s="2127" t="str">
        <f>Tartalom!A1</f>
        <v>Pilisvörösvár Város Önkormányzata Képviselő-testületének 9/2023. (IV. 20.) önkormányzati rendelete</v>
      </c>
      <c r="B1" s="2015"/>
      <c r="C1" s="2015"/>
      <c r="D1" s="921"/>
      <c r="E1" s="921"/>
      <c r="F1" s="921"/>
      <c r="G1" s="243"/>
      <c r="H1" s="243"/>
    </row>
    <row r="2" spans="1:8" ht="26.25" x14ac:dyDescent="0.4">
      <c r="A2" s="2128" t="str">
        <f>Tartalom!A2</f>
        <v>Pilisvörösvár Város Önkormányzata 2022. évi zárszámadásáról</v>
      </c>
      <c r="B2" s="2129"/>
      <c r="C2" s="2129"/>
      <c r="D2" s="922"/>
      <c r="E2" s="922"/>
      <c r="F2" s="922"/>
      <c r="G2" s="922"/>
      <c r="H2" s="923"/>
    </row>
    <row r="3" spans="1:8" ht="26.25" x14ac:dyDescent="0.4">
      <c r="A3" s="2128" t="s">
        <v>955</v>
      </c>
      <c r="B3" s="2129"/>
      <c r="C3" s="2129"/>
      <c r="D3" s="922"/>
      <c r="E3" s="922"/>
      <c r="F3" s="922"/>
      <c r="G3" s="922"/>
      <c r="H3" s="923"/>
    </row>
    <row r="4" spans="1:8" ht="18.75" x14ac:dyDescent="0.3">
      <c r="C4" s="1680" t="s">
        <v>1303</v>
      </c>
    </row>
    <row r="5" spans="1:8" ht="19.5" thickBot="1" x14ac:dyDescent="0.35">
      <c r="C5" s="1680" t="s">
        <v>469</v>
      </c>
    </row>
    <row r="6" spans="1:8" s="1255" customFormat="1" ht="45.75" thickBot="1" x14ac:dyDescent="0.4">
      <c r="A6" s="1436" t="s">
        <v>216</v>
      </c>
      <c r="B6" s="1675" t="s">
        <v>213</v>
      </c>
      <c r="C6" s="1407"/>
    </row>
    <row r="7" spans="1:8" s="1255" customFormat="1" ht="23.25" x14ac:dyDescent="0.35">
      <c r="A7" s="1393" t="s">
        <v>456</v>
      </c>
      <c r="B7" s="1393" t="s">
        <v>509</v>
      </c>
      <c r="C7" s="1674">
        <v>100000000</v>
      </c>
    </row>
    <row r="8" spans="1:8" s="1255" customFormat="1" ht="24" thickBot="1" x14ac:dyDescent="0.4">
      <c r="A8" s="1676" t="s">
        <v>456</v>
      </c>
      <c r="B8" s="1676" t="s">
        <v>293</v>
      </c>
      <c r="C8" s="1677">
        <v>57572253</v>
      </c>
    </row>
    <row r="9" spans="1:8" s="1255" customFormat="1" ht="24" thickBot="1" x14ac:dyDescent="0.4">
      <c r="A9" s="1678"/>
      <c r="B9" s="1540" t="s">
        <v>88</v>
      </c>
      <c r="C9" s="1679">
        <f>SUM(C7:C8)</f>
        <v>157572253</v>
      </c>
    </row>
    <row r="10" spans="1:8" hidden="1" x14ac:dyDescent="0.2">
      <c r="A10" s="920"/>
    </row>
    <row r="11" spans="1:8" ht="18.75" hidden="1" x14ac:dyDescent="0.3">
      <c r="A11" s="920"/>
      <c r="C11" s="300">
        <f>'24. maradvány kimutatás'!H68-'24.3.old.maradvány felhasználás'!C9</f>
        <v>0</v>
      </c>
    </row>
    <row r="12" spans="1:8" hidden="1" x14ac:dyDescent="0.2">
      <c r="A12" s="920"/>
    </row>
    <row r="13" spans="1:8" hidden="1" x14ac:dyDescent="0.2">
      <c r="A13" s="920"/>
    </row>
    <row r="14" spans="1:8" hidden="1" x14ac:dyDescent="0.2">
      <c r="A14" s="414"/>
    </row>
    <row r="15" spans="1:8" hidden="1" x14ac:dyDescent="0.2">
      <c r="A15" s="414"/>
    </row>
    <row r="16" spans="1:8" x14ac:dyDescent="0.2">
      <c r="A16" s="414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57" orientation="portrait" r:id="rId1"/>
  <colBreaks count="1" manualBreakCount="1">
    <brk id="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FF00"/>
    <pageSetUpPr fitToPage="1"/>
  </sheetPr>
  <dimension ref="A1:R116"/>
  <sheetViews>
    <sheetView view="pageBreakPreview" topLeftCell="A21" zoomScale="40" zoomScaleSheetLayoutView="40" workbookViewId="0">
      <selection activeCell="K15" sqref="K1:N1048576"/>
    </sheetView>
  </sheetViews>
  <sheetFormatPr defaultColWidth="9.140625" defaultRowHeight="20.25" x14ac:dyDescent="0.3"/>
  <cols>
    <col min="1" max="1" width="9.7109375" style="448" customWidth="1"/>
    <col min="2" max="2" width="92.42578125" style="448" customWidth="1"/>
    <col min="3" max="3" width="38.42578125" style="479" customWidth="1"/>
    <col min="4" max="4" width="22.42578125" style="448" customWidth="1"/>
    <col min="5" max="5" width="33.28515625" style="448" customWidth="1"/>
    <col min="6" max="6" width="33.140625" style="448" customWidth="1"/>
    <col min="7" max="7" width="35.42578125" style="448" customWidth="1"/>
    <col min="8" max="8" width="33.5703125" style="448" customWidth="1"/>
    <col min="9" max="9" width="9.85546875" style="453" hidden="1" customWidth="1"/>
    <col min="10" max="11" width="17.5703125" style="448" hidden="1" customWidth="1"/>
    <col min="12" max="12" width="21.5703125" style="448" hidden="1" customWidth="1"/>
    <col min="13" max="14" width="0" style="448" hidden="1" customWidth="1"/>
    <col min="15" max="16384" width="9.140625" style="448"/>
  </cols>
  <sheetData>
    <row r="1" spans="1:18" ht="26.25" x14ac:dyDescent="0.4">
      <c r="A1" s="2130" t="str">
        <f>+'24. maradvány kimutatás'!A29:J29</f>
        <v>Pilisvörösvár Város Önkormányzata Képviselő-testületének 9/2023. (IV. 20.) önkormányzati rendelete</v>
      </c>
      <c r="B1" s="2130"/>
      <c r="C1" s="2130"/>
      <c r="D1" s="2130"/>
      <c r="E1" s="2130"/>
      <c r="F1" s="2131"/>
      <c r="G1" s="2131"/>
      <c r="H1" s="2131"/>
      <c r="I1" s="446" t="s">
        <v>893</v>
      </c>
      <c r="J1" s="447"/>
      <c r="K1" s="447"/>
    </row>
    <row r="2" spans="1:18" ht="30" customHeight="1" x14ac:dyDescent="0.4">
      <c r="A2" s="2130" t="str">
        <f>+'24. maradvány kimutatás'!A30:J30</f>
        <v>Pilisvörösvár Város Önkormányzata 2022. évi zárszámadásáról</v>
      </c>
      <c r="B2" s="2130"/>
      <c r="C2" s="2130"/>
      <c r="D2" s="2130"/>
      <c r="E2" s="2130"/>
      <c r="F2" s="2131"/>
      <c r="G2" s="2131"/>
      <c r="H2" s="2131"/>
      <c r="I2" s="447"/>
      <c r="J2" s="447"/>
      <c r="K2" s="447"/>
    </row>
    <row r="3" spans="1:18" ht="35.1" customHeight="1" x14ac:dyDescent="0.4">
      <c r="A3" s="2130" t="str">
        <f>Tartalom!B31</f>
        <v>Pilisvörösvár Város Önkormányzatának 2022. évi egyszerűsített mérlege</v>
      </c>
      <c r="B3" s="2130"/>
      <c r="C3" s="2130"/>
      <c r="D3" s="2130"/>
      <c r="E3" s="2130"/>
      <c r="F3" s="2131"/>
      <c r="G3" s="2131"/>
      <c r="H3" s="2131"/>
      <c r="I3" s="449"/>
      <c r="J3" s="449"/>
      <c r="K3" s="449"/>
    </row>
    <row r="4" spans="1:18" ht="37.5" customHeight="1" x14ac:dyDescent="0.3">
      <c r="C4" s="450"/>
      <c r="D4" s="451"/>
      <c r="H4" s="1681" t="s">
        <v>1087</v>
      </c>
      <c r="J4" s="450"/>
    </row>
    <row r="5" spans="1:18" ht="35.1" customHeight="1" thickBot="1" x14ac:dyDescent="0.35">
      <c r="A5" s="454"/>
      <c r="B5" s="454"/>
      <c r="C5" s="450"/>
      <c r="D5" s="451"/>
      <c r="H5" s="1681" t="s">
        <v>469</v>
      </c>
      <c r="J5" s="451"/>
    </row>
    <row r="6" spans="1:18" ht="35.1" customHeight="1" x14ac:dyDescent="0.3">
      <c r="A6" s="2132"/>
      <c r="B6" s="2134" t="s">
        <v>670</v>
      </c>
      <c r="C6" s="2136" t="s">
        <v>671</v>
      </c>
      <c r="D6" s="2138" t="s">
        <v>672</v>
      </c>
      <c r="E6" s="2140" t="s">
        <v>673</v>
      </c>
      <c r="F6" s="2136" t="s">
        <v>674</v>
      </c>
      <c r="G6" s="2138" t="s">
        <v>672</v>
      </c>
      <c r="H6" s="2140" t="s">
        <v>675</v>
      </c>
      <c r="I6" s="455"/>
      <c r="J6" s="455"/>
      <c r="K6" s="455"/>
    </row>
    <row r="7" spans="1:18" ht="35.1" customHeight="1" x14ac:dyDescent="0.3">
      <c r="A7" s="2133"/>
      <c r="B7" s="2135"/>
      <c r="C7" s="2137"/>
      <c r="D7" s="2139"/>
      <c r="E7" s="2141"/>
      <c r="F7" s="2137"/>
      <c r="G7" s="2139"/>
      <c r="H7" s="2141"/>
      <c r="I7" s="455"/>
      <c r="J7" s="455"/>
      <c r="K7" s="455"/>
      <c r="R7" s="455"/>
    </row>
    <row r="8" spans="1:18" ht="35.1" customHeight="1" x14ac:dyDescent="0.3">
      <c r="A8" s="2133"/>
      <c r="B8" s="2135"/>
      <c r="C8" s="2137"/>
      <c r="D8" s="2139"/>
      <c r="E8" s="2141"/>
      <c r="F8" s="2137"/>
      <c r="G8" s="2139"/>
      <c r="H8" s="2141"/>
      <c r="I8" s="455"/>
      <c r="J8" s="455"/>
      <c r="K8" s="455"/>
    </row>
    <row r="9" spans="1:18" ht="35.1" customHeight="1" x14ac:dyDescent="0.3">
      <c r="A9" s="2133"/>
      <c r="B9" s="2135"/>
      <c r="C9" s="2137"/>
      <c r="D9" s="2139"/>
      <c r="E9" s="2141"/>
      <c r="F9" s="2137"/>
      <c r="G9" s="2139"/>
      <c r="H9" s="2141"/>
      <c r="I9" s="455"/>
      <c r="J9" s="455"/>
      <c r="K9" s="455"/>
    </row>
    <row r="10" spans="1:18" ht="12" customHeight="1" x14ac:dyDescent="0.3">
      <c r="A10" s="2133"/>
      <c r="B10" s="2135"/>
      <c r="C10" s="2137"/>
      <c r="D10" s="2139"/>
      <c r="E10" s="2141"/>
      <c r="F10" s="2137"/>
      <c r="G10" s="2139"/>
      <c r="H10" s="2141"/>
      <c r="I10" s="455"/>
      <c r="J10" s="455"/>
      <c r="K10" s="455"/>
    </row>
    <row r="11" spans="1:18" ht="34.5" hidden="1" customHeight="1" thickBot="1" x14ac:dyDescent="0.35">
      <c r="A11" s="2133"/>
      <c r="B11" s="2135"/>
      <c r="C11" s="2137"/>
      <c r="D11" s="2139"/>
      <c r="E11" s="2141"/>
      <c r="F11" s="2137"/>
      <c r="G11" s="2139"/>
      <c r="H11" s="2141"/>
      <c r="I11" s="455"/>
      <c r="J11" s="455"/>
      <c r="K11" s="455"/>
    </row>
    <row r="12" spans="1:18" ht="10.5" hidden="1" customHeight="1" thickBot="1" x14ac:dyDescent="0.35">
      <c r="A12" s="2133"/>
      <c r="B12" s="2135"/>
      <c r="C12" s="2137"/>
      <c r="D12" s="2139"/>
      <c r="E12" s="2141"/>
      <c r="F12" s="2137"/>
      <c r="G12" s="2139"/>
      <c r="H12" s="2141"/>
      <c r="I12" s="455"/>
      <c r="J12" s="455"/>
      <c r="K12" s="455"/>
    </row>
    <row r="13" spans="1:18" ht="34.5" hidden="1" customHeight="1" thickBot="1" x14ac:dyDescent="0.35">
      <c r="A13" s="2133"/>
      <c r="B13" s="2135"/>
      <c r="C13" s="2137"/>
      <c r="D13" s="2139"/>
      <c r="E13" s="2141"/>
      <c r="F13" s="2137"/>
      <c r="G13" s="2139"/>
      <c r="H13" s="2141"/>
      <c r="I13" s="456"/>
      <c r="J13" s="456"/>
      <c r="K13" s="456"/>
    </row>
    <row r="14" spans="1:18" ht="21" hidden="1" customHeight="1" thickBot="1" x14ac:dyDescent="0.35">
      <c r="A14" s="2133"/>
      <c r="B14" s="2135"/>
      <c r="C14" s="2137"/>
      <c r="D14" s="2139"/>
      <c r="E14" s="2141"/>
      <c r="F14" s="2137"/>
      <c r="G14" s="2139"/>
      <c r="H14" s="2141"/>
      <c r="I14" s="455"/>
      <c r="J14" s="455"/>
      <c r="K14" s="455"/>
    </row>
    <row r="15" spans="1:18" ht="51" x14ac:dyDescent="0.3">
      <c r="A15" s="890" t="s">
        <v>676</v>
      </c>
      <c r="B15" s="851" t="s">
        <v>677</v>
      </c>
      <c r="C15" s="849">
        <f>SUM(C16:C20)</f>
        <v>16409949172</v>
      </c>
      <c r="D15" s="457">
        <v>0</v>
      </c>
      <c r="E15" s="853">
        <f>C15+D15</f>
        <v>16409949172</v>
      </c>
      <c r="F15" s="849">
        <f>SUM(F16:F20)</f>
        <v>16866908053</v>
      </c>
      <c r="G15" s="457">
        <v>0</v>
      </c>
      <c r="H15" s="853">
        <f>F15+G15</f>
        <v>16866908053</v>
      </c>
      <c r="I15" s="458"/>
      <c r="J15" s="458"/>
      <c r="K15" s="458"/>
    </row>
    <row r="16" spans="1:18" ht="27.75" x14ac:dyDescent="0.3">
      <c r="A16" s="891" t="s">
        <v>322</v>
      </c>
      <c r="B16" s="887" t="s">
        <v>678</v>
      </c>
      <c r="C16" s="460">
        <f>+'26. Mérleg'!C9</f>
        <v>6810311</v>
      </c>
      <c r="D16" s="460">
        <v>0</v>
      </c>
      <c r="E16" s="888">
        <f>C16+D16</f>
        <v>6810311</v>
      </c>
      <c r="F16" s="460">
        <f>'26. Mérleg'!E9</f>
        <v>13299795</v>
      </c>
      <c r="G16" s="460">
        <v>0</v>
      </c>
      <c r="H16" s="888">
        <f>F16+G16</f>
        <v>13299795</v>
      </c>
      <c r="J16" s="461"/>
      <c r="K16" s="461"/>
    </row>
    <row r="17" spans="1:12" ht="27.75" x14ac:dyDescent="0.3">
      <c r="A17" s="891" t="s">
        <v>324</v>
      </c>
      <c r="B17" s="887" t="s">
        <v>960</v>
      </c>
      <c r="C17" s="460">
        <f>+'26. Mérleg'!C13</f>
        <v>16377000661</v>
      </c>
      <c r="D17" s="460">
        <v>0</v>
      </c>
      <c r="E17" s="888">
        <f>C17+D17</f>
        <v>16377000661</v>
      </c>
      <c r="F17" s="460">
        <f>+'26. Mérleg'!E13</f>
        <v>16827470058</v>
      </c>
      <c r="G17" s="460">
        <v>0</v>
      </c>
      <c r="H17" s="888">
        <f>F17+G17</f>
        <v>16827470058</v>
      </c>
      <c r="J17" s="461"/>
      <c r="K17" s="461"/>
    </row>
    <row r="18" spans="1:12" ht="20.25" customHeight="1" x14ac:dyDescent="0.3">
      <c r="A18" s="2142" t="s">
        <v>325</v>
      </c>
      <c r="B18" s="2143" t="s">
        <v>680</v>
      </c>
      <c r="C18" s="2145">
        <f>+'26. Mérleg'!C17</f>
        <v>26138200</v>
      </c>
      <c r="D18" s="2147">
        <v>0</v>
      </c>
      <c r="E18" s="2149">
        <f>C18+D18</f>
        <v>26138200</v>
      </c>
      <c r="F18" s="2145">
        <f>+'26. Mérleg'!E17</f>
        <v>26138200</v>
      </c>
      <c r="G18" s="2147">
        <v>0</v>
      </c>
      <c r="H18" s="2149">
        <f>F18+G18</f>
        <v>26138200</v>
      </c>
      <c r="J18" s="461"/>
      <c r="K18" s="461"/>
    </row>
    <row r="19" spans="1:12" ht="20.25" customHeight="1" x14ac:dyDescent="0.3">
      <c r="A19" s="2142"/>
      <c r="B19" s="2144"/>
      <c r="C19" s="2146"/>
      <c r="D19" s="2148"/>
      <c r="E19" s="2150"/>
      <c r="F19" s="2146"/>
      <c r="G19" s="2148"/>
      <c r="H19" s="2150"/>
      <c r="I19" s="458"/>
      <c r="J19" s="458"/>
      <c r="K19" s="458"/>
    </row>
    <row r="20" spans="1:12" ht="38.25" customHeight="1" x14ac:dyDescent="0.3">
      <c r="A20" s="891" t="s">
        <v>18</v>
      </c>
      <c r="B20" s="852" t="s">
        <v>681</v>
      </c>
      <c r="C20" s="850">
        <v>0</v>
      </c>
      <c r="D20" s="462">
        <v>0</v>
      </c>
      <c r="E20" s="854">
        <f>C20+D20</f>
        <v>0</v>
      </c>
      <c r="F20" s="850">
        <v>0</v>
      </c>
      <c r="G20" s="462">
        <v>0</v>
      </c>
      <c r="H20" s="854">
        <f>F20+G20</f>
        <v>0</v>
      </c>
      <c r="J20" s="461"/>
      <c r="K20" s="461"/>
    </row>
    <row r="21" spans="1:12" ht="51" x14ac:dyDescent="0.3">
      <c r="A21" s="890" t="s">
        <v>682</v>
      </c>
      <c r="B21" s="851" t="s">
        <v>914</v>
      </c>
      <c r="C21" s="849">
        <f>SUM(C22:C23)</f>
        <v>8503620</v>
      </c>
      <c r="D21" s="457">
        <v>0</v>
      </c>
      <c r="E21" s="853">
        <f>C21+D21</f>
        <v>8503620</v>
      </c>
      <c r="F21" s="849">
        <f>SUM(F22:F23)</f>
        <v>12741709</v>
      </c>
      <c r="G21" s="457">
        <v>0</v>
      </c>
      <c r="H21" s="853">
        <f>F21+G21</f>
        <v>12741709</v>
      </c>
      <c r="J21" s="461"/>
      <c r="K21" s="461"/>
    </row>
    <row r="22" spans="1:12" ht="27.75" x14ac:dyDescent="0.3">
      <c r="A22" s="891" t="s">
        <v>322</v>
      </c>
      <c r="B22" s="887" t="s">
        <v>684</v>
      </c>
      <c r="C22" s="460">
        <f>+'26. Mérleg'!C19</f>
        <v>8503620</v>
      </c>
      <c r="D22" s="460">
        <v>0</v>
      </c>
      <c r="E22" s="888">
        <f>C22+D22</f>
        <v>8503620</v>
      </c>
      <c r="F22" s="460">
        <f>'26. Mérleg'!E19</f>
        <v>12741709</v>
      </c>
      <c r="G22" s="805">
        <v>0</v>
      </c>
      <c r="H22" s="888">
        <f>F22+G22</f>
        <v>12741709</v>
      </c>
      <c r="I22" s="458"/>
      <c r="J22" s="458"/>
      <c r="K22" s="458"/>
    </row>
    <row r="23" spans="1:12" ht="27.75" x14ac:dyDescent="0.3">
      <c r="A23" s="891" t="s">
        <v>324</v>
      </c>
      <c r="B23" s="887" t="s">
        <v>685</v>
      </c>
      <c r="C23" s="460">
        <f>0</f>
        <v>0</v>
      </c>
      <c r="D23" s="460">
        <v>0</v>
      </c>
      <c r="E23" s="888">
        <f t="shared" ref="E23:E28" si="0">C23+D23</f>
        <v>0</v>
      </c>
      <c r="F23" s="460">
        <f>0</f>
        <v>0</v>
      </c>
      <c r="G23" s="805">
        <v>0</v>
      </c>
      <c r="H23" s="888">
        <f t="shared" ref="H23:H28" si="1">F23+G23</f>
        <v>0</v>
      </c>
      <c r="J23" s="461"/>
      <c r="K23" s="461"/>
    </row>
    <row r="24" spans="1:12" ht="48.75" customHeight="1" x14ac:dyDescent="0.3">
      <c r="A24" s="890" t="s">
        <v>686</v>
      </c>
      <c r="B24" s="851" t="s">
        <v>687</v>
      </c>
      <c r="C24" s="849">
        <f>+'26. Mérleg'!C28</f>
        <v>1989198680</v>
      </c>
      <c r="D24" s="457">
        <v>0</v>
      </c>
      <c r="E24" s="853">
        <f>C24+D24</f>
        <v>1989198680</v>
      </c>
      <c r="F24" s="849">
        <f>'26. Mérleg'!E28</f>
        <v>2590184112</v>
      </c>
      <c r="G24" s="457">
        <v>0</v>
      </c>
      <c r="H24" s="853">
        <f t="shared" si="1"/>
        <v>2590184112</v>
      </c>
      <c r="J24" s="461"/>
      <c r="K24" s="461"/>
    </row>
    <row r="25" spans="1:12" ht="48.75" customHeight="1" x14ac:dyDescent="0.3">
      <c r="A25" s="890" t="s">
        <v>688</v>
      </c>
      <c r="B25" s="851" t="s">
        <v>689</v>
      </c>
      <c r="C25" s="849">
        <f>+'26. Mérleg'!C57</f>
        <v>173661900</v>
      </c>
      <c r="D25" s="457">
        <v>0</v>
      </c>
      <c r="E25" s="853">
        <f t="shared" si="0"/>
        <v>173661900</v>
      </c>
      <c r="F25" s="849">
        <f>'26. Mérleg'!E57</f>
        <v>198737672</v>
      </c>
      <c r="G25" s="457">
        <v>0</v>
      </c>
      <c r="H25" s="853">
        <f t="shared" si="1"/>
        <v>198737672</v>
      </c>
      <c r="I25" s="2151"/>
      <c r="J25" s="461"/>
      <c r="K25" s="461"/>
    </row>
    <row r="26" spans="1:12" ht="48.75" customHeight="1" x14ac:dyDescent="0.3">
      <c r="A26" s="890" t="s">
        <v>690</v>
      </c>
      <c r="B26" s="851" t="s">
        <v>691</v>
      </c>
      <c r="C26" s="849">
        <f>+'26. Mérleg'!C67</f>
        <v>-7433998</v>
      </c>
      <c r="D26" s="457">
        <v>0</v>
      </c>
      <c r="E26" s="853">
        <f t="shared" si="0"/>
        <v>-7433998</v>
      </c>
      <c r="F26" s="849">
        <f>'26. Mérleg'!E67</f>
        <v>15102378</v>
      </c>
      <c r="G26" s="457">
        <v>0</v>
      </c>
      <c r="H26" s="853">
        <f t="shared" si="1"/>
        <v>15102378</v>
      </c>
      <c r="I26" s="2151"/>
      <c r="J26" s="461"/>
      <c r="K26" s="461"/>
    </row>
    <row r="27" spans="1:12" ht="36.75" customHeight="1" x14ac:dyDescent="0.3">
      <c r="A27" s="890" t="s">
        <v>692</v>
      </c>
      <c r="B27" s="851" t="s">
        <v>693</v>
      </c>
      <c r="C27" s="849">
        <v>0</v>
      </c>
      <c r="D27" s="457">
        <v>0</v>
      </c>
      <c r="E27" s="853">
        <f t="shared" si="0"/>
        <v>0</v>
      </c>
      <c r="F27" s="849">
        <v>0</v>
      </c>
      <c r="G27" s="457">
        <v>0</v>
      </c>
      <c r="H27" s="853">
        <f t="shared" si="1"/>
        <v>0</v>
      </c>
      <c r="I27" s="2151"/>
      <c r="J27" s="461"/>
      <c r="K27" s="461"/>
    </row>
    <row r="28" spans="1:12" ht="41.25" customHeight="1" thickBot="1" x14ac:dyDescent="0.35">
      <c r="A28" s="892"/>
      <c r="B28" s="893" t="s">
        <v>694</v>
      </c>
      <c r="C28" s="894">
        <f>C27+C26+C25+C24+C21+C15</f>
        <v>18573879374</v>
      </c>
      <c r="D28" s="895">
        <v>0</v>
      </c>
      <c r="E28" s="896">
        <f t="shared" si="0"/>
        <v>18573879374</v>
      </c>
      <c r="F28" s="894">
        <f>'26. Mérleg'!E68</f>
        <v>19683673924</v>
      </c>
      <c r="G28" s="895">
        <v>0</v>
      </c>
      <c r="H28" s="896">
        <f t="shared" si="1"/>
        <v>19683673924</v>
      </c>
      <c r="I28" s="458"/>
      <c r="J28" s="458"/>
      <c r="K28" s="458"/>
      <c r="L28" s="1898">
        <f>H28-C28</f>
        <v>1109794550</v>
      </c>
    </row>
    <row r="29" spans="1:12" ht="35.1" customHeight="1" x14ac:dyDescent="0.3">
      <c r="A29" s="463"/>
      <c r="B29" s="463"/>
      <c r="C29" s="464"/>
      <c r="D29" s="465"/>
      <c r="E29" s="465"/>
      <c r="F29" s="465"/>
      <c r="G29" s="465"/>
      <c r="H29" s="452"/>
    </row>
    <row r="30" spans="1:12" ht="35.1" customHeight="1" thickBot="1" x14ac:dyDescent="0.35">
      <c r="A30" s="463"/>
      <c r="B30" s="463"/>
      <c r="C30" s="464"/>
      <c r="D30" s="465"/>
      <c r="E30" s="465"/>
      <c r="F30" s="465"/>
      <c r="G30" s="465"/>
      <c r="H30" s="452" t="s">
        <v>1176</v>
      </c>
    </row>
    <row r="31" spans="1:12" ht="35.1" customHeight="1" x14ac:dyDescent="0.3">
      <c r="A31" s="897"/>
      <c r="B31" s="2152" t="s">
        <v>695</v>
      </c>
      <c r="C31" s="2155" t="s">
        <v>671</v>
      </c>
      <c r="D31" s="2158" t="s">
        <v>696</v>
      </c>
      <c r="E31" s="2161" t="s">
        <v>673</v>
      </c>
      <c r="F31" s="2164" t="s">
        <v>674</v>
      </c>
      <c r="G31" s="2158" t="s">
        <v>672</v>
      </c>
      <c r="H31" s="2161" t="s">
        <v>675</v>
      </c>
    </row>
    <row r="32" spans="1:12" ht="35.1" customHeight="1" x14ac:dyDescent="0.3">
      <c r="A32" s="898"/>
      <c r="B32" s="2153"/>
      <c r="C32" s="2156"/>
      <c r="D32" s="2159"/>
      <c r="E32" s="2162"/>
      <c r="F32" s="2165"/>
      <c r="G32" s="2159"/>
      <c r="H32" s="2162"/>
    </row>
    <row r="33" spans="1:8" ht="35.1" customHeight="1" x14ac:dyDescent="0.3">
      <c r="A33" s="898"/>
      <c r="B33" s="2153"/>
      <c r="C33" s="2156"/>
      <c r="D33" s="2159"/>
      <c r="E33" s="2162"/>
      <c r="F33" s="2165"/>
      <c r="G33" s="2159"/>
      <c r="H33" s="2162"/>
    </row>
    <row r="34" spans="1:8" ht="27" thickBot="1" x14ac:dyDescent="0.35">
      <c r="A34" s="898"/>
      <c r="B34" s="2153"/>
      <c r="C34" s="2157"/>
      <c r="D34" s="2160"/>
      <c r="E34" s="2163"/>
      <c r="F34" s="2166"/>
      <c r="G34" s="2160"/>
      <c r="H34" s="2163"/>
    </row>
    <row r="35" spans="1:8" ht="26.25" hidden="1" customHeight="1" thickBot="1" x14ac:dyDescent="0.35">
      <c r="A35" s="898"/>
      <c r="B35" s="2153"/>
      <c r="C35" s="2156"/>
      <c r="D35" s="2159"/>
      <c r="E35" s="2162"/>
      <c r="F35" s="2165"/>
      <c r="G35" s="2159"/>
      <c r="H35" s="2162"/>
    </row>
    <row r="36" spans="1:8" ht="34.5" hidden="1" customHeight="1" thickBot="1" x14ac:dyDescent="0.35">
      <c r="A36" s="898"/>
      <c r="B36" s="2153"/>
      <c r="C36" s="2156"/>
      <c r="D36" s="2159"/>
      <c r="E36" s="2162"/>
      <c r="F36" s="2165"/>
      <c r="G36" s="2159"/>
      <c r="H36" s="2162"/>
    </row>
    <row r="37" spans="1:8" ht="34.5" hidden="1" customHeight="1" thickBot="1" x14ac:dyDescent="0.35">
      <c r="A37" s="898"/>
      <c r="B37" s="2153"/>
      <c r="C37" s="2156"/>
      <c r="D37" s="2159"/>
      <c r="E37" s="2162"/>
      <c r="F37" s="2165"/>
      <c r="G37" s="2159"/>
      <c r="H37" s="2162"/>
    </row>
    <row r="38" spans="1:8" ht="14.25" hidden="1" customHeight="1" thickBot="1" x14ac:dyDescent="0.35">
      <c r="A38" s="898"/>
      <c r="B38" s="2153"/>
      <c r="C38" s="2156"/>
      <c r="D38" s="2159"/>
      <c r="E38" s="2162"/>
      <c r="F38" s="2165"/>
      <c r="G38" s="2159"/>
      <c r="H38" s="2162"/>
    </row>
    <row r="39" spans="1:8" ht="34.5" hidden="1" customHeight="1" thickBot="1" x14ac:dyDescent="0.35">
      <c r="A39" s="898"/>
      <c r="B39" s="2154"/>
      <c r="C39" s="2156"/>
      <c r="D39" s="2159"/>
      <c r="E39" s="2162"/>
      <c r="F39" s="2165"/>
      <c r="G39" s="2159"/>
      <c r="H39" s="2162"/>
    </row>
    <row r="40" spans="1:8" ht="35.1" customHeight="1" x14ac:dyDescent="0.3">
      <c r="A40" s="899" t="s">
        <v>697</v>
      </c>
      <c r="B40" s="466" t="s">
        <v>698</v>
      </c>
      <c r="C40" s="858">
        <f>SUM(C41:C46)</f>
        <v>17296146229</v>
      </c>
      <c r="D40" s="467">
        <v>0</v>
      </c>
      <c r="E40" s="859">
        <f>SUM(C40:D40)</f>
        <v>17296146229</v>
      </c>
      <c r="F40" s="855">
        <f>SUM(F41:F46)</f>
        <v>18316106993</v>
      </c>
      <c r="G40" s="467">
        <v>0</v>
      </c>
      <c r="H40" s="859">
        <f>SUM(F40:G40)</f>
        <v>18316106993</v>
      </c>
    </row>
    <row r="41" spans="1:8" ht="35.1" customHeight="1" x14ac:dyDescent="0.3">
      <c r="A41" s="891" t="s">
        <v>322</v>
      </c>
      <c r="B41" s="459" t="s">
        <v>699</v>
      </c>
      <c r="C41" s="860">
        <f>+'26. Mérleg'!C75</f>
        <v>17850629558</v>
      </c>
      <c r="D41" s="468">
        <v>0</v>
      </c>
      <c r="E41" s="861">
        <f t="shared" ref="E41:E53" si="2">SUM(C41:D41)</f>
        <v>17850629558</v>
      </c>
      <c r="F41" s="856">
        <f>'26. Mérleg'!C75</f>
        <v>17850629558</v>
      </c>
      <c r="G41" s="468">
        <f>'26. Mérleg'!D76/1000</f>
        <v>0</v>
      </c>
      <c r="H41" s="861">
        <f>'26. Mérleg'!E75</f>
        <v>17850629558</v>
      </c>
    </row>
    <row r="42" spans="1:8" ht="35.1" customHeight="1" x14ac:dyDescent="0.3">
      <c r="A42" s="891" t="s">
        <v>324</v>
      </c>
      <c r="B42" s="459" t="s">
        <v>700</v>
      </c>
      <c r="C42" s="860">
        <f>+'26. Mérleg'!C76</f>
        <v>-165321348</v>
      </c>
      <c r="D42" s="468">
        <v>0</v>
      </c>
      <c r="E42" s="861">
        <f t="shared" si="2"/>
        <v>-165321348</v>
      </c>
      <c r="F42" s="856">
        <f>'26. Mérleg'!C76</f>
        <v>-165321348</v>
      </c>
      <c r="G42" s="468">
        <f>'26. Mérleg'!D77/1000</f>
        <v>0</v>
      </c>
      <c r="H42" s="861">
        <f>'26. Mérleg'!E76</f>
        <v>-165321348</v>
      </c>
    </row>
    <row r="43" spans="1:8" ht="35.1" customHeight="1" x14ac:dyDescent="0.3">
      <c r="A43" s="891" t="s">
        <v>325</v>
      </c>
      <c r="B43" s="459" t="s">
        <v>701</v>
      </c>
      <c r="C43" s="860">
        <f>+'26. Mérleg'!C77</f>
        <v>210274413</v>
      </c>
      <c r="D43" s="468">
        <v>0</v>
      </c>
      <c r="E43" s="861">
        <f t="shared" si="2"/>
        <v>210274413</v>
      </c>
      <c r="F43" s="856">
        <f>'26. Mérleg'!C77</f>
        <v>210274413</v>
      </c>
      <c r="G43" s="468">
        <f>'26. Mérleg'!D78/1000</f>
        <v>0</v>
      </c>
      <c r="H43" s="861">
        <f>'26. Mérleg'!E77</f>
        <v>210274413</v>
      </c>
    </row>
    <row r="44" spans="1:8" ht="35.1" customHeight="1" x14ac:dyDescent="0.3">
      <c r="A44" s="891" t="s">
        <v>18</v>
      </c>
      <c r="B44" s="459" t="s">
        <v>702</v>
      </c>
      <c r="C44" s="862">
        <f>+'26. Mérleg'!C78</f>
        <v>-1017614601</v>
      </c>
      <c r="D44" s="805">
        <v>0</v>
      </c>
      <c r="E44" s="888">
        <f t="shared" si="2"/>
        <v>-1017614601</v>
      </c>
      <c r="F44" s="856">
        <f>+'26. Mérleg'!E78</f>
        <v>-599436394</v>
      </c>
      <c r="G44" s="805">
        <f>'26. Mérleg'!D79/1000</f>
        <v>0</v>
      </c>
      <c r="H44" s="861">
        <f>'26. Mérleg'!E78</f>
        <v>-599436394</v>
      </c>
    </row>
    <row r="45" spans="1:8" ht="35.1" customHeight="1" x14ac:dyDescent="0.3">
      <c r="A45" s="891" t="s">
        <v>703</v>
      </c>
      <c r="B45" s="459" t="s">
        <v>704</v>
      </c>
      <c r="C45" s="860">
        <v>0</v>
      </c>
      <c r="D45" s="468">
        <v>0</v>
      </c>
      <c r="E45" s="861">
        <f t="shared" si="2"/>
        <v>0</v>
      </c>
      <c r="F45" s="856">
        <v>0</v>
      </c>
      <c r="G45" s="468">
        <f>'26. Mérleg'!D80/1000</f>
        <v>0</v>
      </c>
      <c r="H45" s="861">
        <v>0</v>
      </c>
    </row>
    <row r="46" spans="1:8" ht="35.1" customHeight="1" x14ac:dyDescent="0.3">
      <c r="A46" s="891" t="s">
        <v>705</v>
      </c>
      <c r="B46" s="459" t="s">
        <v>706</v>
      </c>
      <c r="C46" s="860">
        <f>+'26. Mérleg'!C79</f>
        <v>418178207</v>
      </c>
      <c r="D46" s="468">
        <v>0</v>
      </c>
      <c r="E46" s="861">
        <f t="shared" si="2"/>
        <v>418178207</v>
      </c>
      <c r="F46" s="856">
        <f>+'26. Mérleg'!E79</f>
        <v>1019960764</v>
      </c>
      <c r="G46" s="468">
        <v>0</v>
      </c>
      <c r="H46" s="861">
        <f>'26. Mérleg'!E79</f>
        <v>1019960764</v>
      </c>
    </row>
    <row r="47" spans="1:8" ht="35.1" customHeight="1" x14ac:dyDescent="0.3">
      <c r="A47" s="890" t="s">
        <v>707</v>
      </c>
      <c r="B47" s="469" t="s">
        <v>708</v>
      </c>
      <c r="C47" s="863">
        <f>SUM(C48:C50)</f>
        <v>192956925</v>
      </c>
      <c r="D47" s="457">
        <v>0</v>
      </c>
      <c r="E47" s="853">
        <f t="shared" si="2"/>
        <v>192956925</v>
      </c>
      <c r="F47" s="849">
        <f>SUM(F48:F50)</f>
        <v>217899581</v>
      </c>
      <c r="G47" s="457">
        <v>0</v>
      </c>
      <c r="H47" s="853">
        <f>SUM(F47:G47)</f>
        <v>217899581</v>
      </c>
    </row>
    <row r="48" spans="1:8" ht="35.1" customHeight="1" x14ac:dyDescent="0.3">
      <c r="A48" s="891" t="s">
        <v>709</v>
      </c>
      <c r="B48" s="459" t="s">
        <v>710</v>
      </c>
      <c r="C48" s="860">
        <f>+'26. Mérleg'!C85</f>
        <v>6250980</v>
      </c>
      <c r="D48" s="468">
        <v>0</v>
      </c>
      <c r="E48" s="861">
        <f t="shared" si="2"/>
        <v>6250980</v>
      </c>
      <c r="F48" s="856">
        <f>+'26. Mérleg'!E85</f>
        <v>52278903</v>
      </c>
      <c r="G48" s="468">
        <v>0</v>
      </c>
      <c r="H48" s="861">
        <f>'26. Mérleg'!E85</f>
        <v>52278903</v>
      </c>
    </row>
    <row r="49" spans="1:10" ht="35.1" customHeight="1" x14ac:dyDescent="0.3">
      <c r="A49" s="891" t="s">
        <v>711</v>
      </c>
      <c r="B49" s="459" t="s">
        <v>712</v>
      </c>
      <c r="C49" s="860">
        <f>+'26. Mérleg'!C91</f>
        <v>48391948</v>
      </c>
      <c r="D49" s="468">
        <v>0</v>
      </c>
      <c r="E49" s="861">
        <f t="shared" si="2"/>
        <v>48391948</v>
      </c>
      <c r="F49" s="856">
        <f>+'26. Mérleg'!E91</f>
        <v>57345137</v>
      </c>
      <c r="G49" s="468">
        <f>'26. Mérleg'!D83/1000</f>
        <v>0</v>
      </c>
      <c r="H49" s="861">
        <f>'26. Mérleg'!E91</f>
        <v>57345137</v>
      </c>
    </row>
    <row r="50" spans="1:10" ht="35.1" customHeight="1" x14ac:dyDescent="0.3">
      <c r="A50" s="891" t="s">
        <v>325</v>
      </c>
      <c r="B50" s="459" t="s">
        <v>713</v>
      </c>
      <c r="C50" s="860">
        <f>+'26. Mérleg'!C96</f>
        <v>138313997</v>
      </c>
      <c r="D50" s="468">
        <v>0</v>
      </c>
      <c r="E50" s="861">
        <f t="shared" si="2"/>
        <v>138313997</v>
      </c>
      <c r="F50" s="856">
        <f>+'26. Mérleg'!E96</f>
        <v>108275541</v>
      </c>
      <c r="G50" s="468">
        <v>0</v>
      </c>
      <c r="H50" s="861">
        <f>'26. Mérleg'!E96</f>
        <v>108275541</v>
      </c>
    </row>
    <row r="51" spans="1:10" s="474" customFormat="1" ht="34.5" customHeight="1" x14ac:dyDescent="0.3">
      <c r="A51" s="890" t="s">
        <v>322</v>
      </c>
      <c r="B51" s="470" t="s">
        <v>714</v>
      </c>
      <c r="C51" s="864">
        <v>0</v>
      </c>
      <c r="D51" s="471">
        <v>0</v>
      </c>
      <c r="E51" s="865">
        <f t="shared" si="2"/>
        <v>0</v>
      </c>
      <c r="F51" s="857">
        <v>0</v>
      </c>
      <c r="G51" s="472">
        <f>'26. Mérleg'!D85/1000</f>
        <v>0</v>
      </c>
      <c r="H51" s="866">
        <v>0</v>
      </c>
      <c r="I51" s="473"/>
    </row>
    <row r="52" spans="1:10" s="474" customFormat="1" ht="35.1" customHeight="1" x14ac:dyDescent="0.3">
      <c r="A52" s="890" t="s">
        <v>715</v>
      </c>
      <c r="B52" s="470" t="s">
        <v>716</v>
      </c>
      <c r="C52" s="864">
        <f>+'26. Mérleg'!C100</f>
        <v>1084776220</v>
      </c>
      <c r="D52" s="471">
        <v>0</v>
      </c>
      <c r="E52" s="865">
        <f t="shared" si="2"/>
        <v>1084776220</v>
      </c>
      <c r="F52" s="857">
        <f>+'26. Mérleg'!E100</f>
        <v>1149667350</v>
      </c>
      <c r="G52" s="472">
        <v>0</v>
      </c>
      <c r="H52" s="866">
        <f>'26. Mérleg'!E100</f>
        <v>1149667350</v>
      </c>
      <c r="I52" s="473"/>
    </row>
    <row r="53" spans="1:10" s="477" customFormat="1" ht="35.1" customHeight="1" thickBot="1" x14ac:dyDescent="0.35">
      <c r="A53" s="892"/>
      <c r="B53" s="900" t="s">
        <v>717</v>
      </c>
      <c r="C53" s="901">
        <f>C40+C47+C51+C52</f>
        <v>18573879374</v>
      </c>
      <c r="D53" s="895">
        <v>0</v>
      </c>
      <c r="E53" s="896">
        <f t="shared" si="2"/>
        <v>18573879374</v>
      </c>
      <c r="F53" s="894">
        <f>F40+F47+F51+F52</f>
        <v>19683673924</v>
      </c>
      <c r="G53" s="895">
        <v>0</v>
      </c>
      <c r="H53" s="902">
        <f>H40+H47+H51+H52</f>
        <v>19683673924</v>
      </c>
      <c r="I53" s="475"/>
      <c r="J53" s="476"/>
    </row>
    <row r="54" spans="1:10" x14ac:dyDescent="0.3">
      <c r="C54" s="448"/>
      <c r="E54" s="461"/>
      <c r="F54" s="478"/>
    </row>
    <row r="55" spans="1:10" x14ac:dyDescent="0.3">
      <c r="C55" s="448"/>
      <c r="E55" s="461"/>
      <c r="F55" s="478"/>
    </row>
    <row r="56" spans="1:10" x14ac:dyDescent="0.3">
      <c r="E56" s="461"/>
      <c r="F56" s="461"/>
    </row>
    <row r="57" spans="1:10" x14ac:dyDescent="0.3">
      <c r="E57" s="461"/>
      <c r="F57" s="461"/>
    </row>
    <row r="58" spans="1:10" x14ac:dyDescent="0.3">
      <c r="E58" s="461"/>
      <c r="F58" s="461"/>
    </row>
    <row r="59" spans="1:10" x14ac:dyDescent="0.3">
      <c r="E59" s="461"/>
      <c r="F59" s="461"/>
    </row>
    <row r="60" spans="1:10" x14ac:dyDescent="0.3">
      <c r="E60" s="461"/>
      <c r="F60" s="461"/>
    </row>
    <row r="61" spans="1:10" x14ac:dyDescent="0.3">
      <c r="E61" s="461"/>
      <c r="F61" s="461"/>
    </row>
    <row r="62" spans="1:10" x14ac:dyDescent="0.3">
      <c r="E62" s="461"/>
      <c r="F62" s="461"/>
    </row>
    <row r="63" spans="1:10" x14ac:dyDescent="0.3">
      <c r="E63" s="461"/>
      <c r="F63" s="461"/>
    </row>
    <row r="64" spans="1:10" s="453" customFormat="1" x14ac:dyDescent="0.3">
      <c r="A64" s="448"/>
      <c r="B64" s="448"/>
      <c r="C64" s="479"/>
      <c r="D64" s="448"/>
      <c r="E64" s="461"/>
      <c r="F64" s="461"/>
      <c r="G64" s="448"/>
      <c r="H64" s="448"/>
    </row>
    <row r="65" spans="1:8" s="453" customFormat="1" x14ac:dyDescent="0.3">
      <c r="A65" s="448"/>
      <c r="B65" s="448"/>
      <c r="C65" s="479"/>
      <c r="D65" s="448"/>
      <c r="E65" s="461"/>
      <c r="F65" s="461"/>
      <c r="G65" s="448"/>
      <c r="H65" s="448"/>
    </row>
    <row r="66" spans="1:8" s="453" customFormat="1" x14ac:dyDescent="0.3">
      <c r="A66" s="448"/>
      <c r="B66" s="448"/>
      <c r="C66" s="479"/>
      <c r="D66" s="448"/>
      <c r="E66" s="461"/>
      <c r="F66" s="461"/>
      <c r="G66" s="448"/>
      <c r="H66" s="448"/>
    </row>
    <row r="67" spans="1:8" s="453" customFormat="1" x14ac:dyDescent="0.3">
      <c r="A67" s="448"/>
      <c r="B67" s="448"/>
      <c r="C67" s="479"/>
      <c r="D67" s="448"/>
      <c r="E67" s="461"/>
      <c r="F67" s="461"/>
      <c r="G67" s="448"/>
      <c r="H67" s="448"/>
    </row>
    <row r="68" spans="1:8" s="453" customFormat="1" x14ac:dyDescent="0.3">
      <c r="A68" s="448"/>
      <c r="B68" s="448"/>
      <c r="C68" s="479"/>
      <c r="D68" s="448"/>
      <c r="E68" s="461"/>
      <c r="F68" s="461"/>
      <c r="G68" s="448"/>
      <c r="H68" s="448"/>
    </row>
    <row r="69" spans="1:8" s="453" customFormat="1" x14ac:dyDescent="0.3">
      <c r="A69" s="448"/>
      <c r="B69" s="448"/>
      <c r="C69" s="479"/>
      <c r="D69" s="448"/>
      <c r="E69" s="461"/>
      <c r="F69" s="461"/>
      <c r="G69" s="448"/>
      <c r="H69" s="448"/>
    </row>
    <row r="70" spans="1:8" s="453" customFormat="1" x14ac:dyDescent="0.3">
      <c r="A70" s="448"/>
      <c r="B70" s="448"/>
      <c r="C70" s="479"/>
      <c r="D70" s="448"/>
      <c r="E70" s="461"/>
      <c r="F70" s="461"/>
      <c r="G70" s="448"/>
      <c r="H70" s="448"/>
    </row>
    <row r="71" spans="1:8" s="453" customFormat="1" x14ac:dyDescent="0.3">
      <c r="A71" s="448"/>
      <c r="B71" s="448"/>
      <c r="C71" s="479"/>
      <c r="D71" s="448"/>
      <c r="E71" s="461"/>
      <c r="F71" s="461"/>
      <c r="G71" s="448"/>
      <c r="H71" s="448"/>
    </row>
    <row r="72" spans="1:8" s="453" customFormat="1" x14ac:dyDescent="0.3">
      <c r="A72" s="448"/>
      <c r="B72" s="448"/>
      <c r="C72" s="479"/>
      <c r="D72" s="448"/>
      <c r="E72" s="461"/>
      <c r="F72" s="461"/>
      <c r="G72" s="448"/>
      <c r="H72" s="448"/>
    </row>
    <row r="73" spans="1:8" s="453" customFormat="1" x14ac:dyDescent="0.3">
      <c r="A73" s="448"/>
      <c r="B73" s="448"/>
      <c r="C73" s="479"/>
      <c r="D73" s="448"/>
      <c r="E73" s="461"/>
      <c r="F73" s="461"/>
      <c r="G73" s="448"/>
      <c r="H73" s="448"/>
    </row>
    <row r="74" spans="1:8" s="453" customFormat="1" x14ac:dyDescent="0.3">
      <c r="A74" s="448"/>
      <c r="B74" s="448"/>
      <c r="C74" s="479"/>
      <c r="D74" s="448"/>
      <c r="E74" s="461"/>
      <c r="F74" s="461"/>
      <c r="G74" s="448"/>
      <c r="H74" s="448"/>
    </row>
    <row r="75" spans="1:8" s="453" customFormat="1" x14ac:dyDescent="0.3">
      <c r="A75" s="448"/>
      <c r="B75" s="448"/>
      <c r="C75" s="479"/>
      <c r="D75" s="448"/>
      <c r="E75" s="461"/>
      <c r="F75" s="461"/>
      <c r="G75" s="448"/>
      <c r="H75" s="448"/>
    </row>
    <row r="76" spans="1:8" s="453" customFormat="1" x14ac:dyDescent="0.3">
      <c r="A76" s="448"/>
      <c r="B76" s="448"/>
      <c r="C76" s="479"/>
      <c r="D76" s="448"/>
      <c r="E76" s="448"/>
      <c r="F76" s="448"/>
      <c r="G76" s="448"/>
      <c r="H76" s="448"/>
    </row>
    <row r="77" spans="1:8" s="453" customFormat="1" x14ac:dyDescent="0.3">
      <c r="A77" s="448"/>
      <c r="B77" s="448"/>
      <c r="C77" s="479"/>
      <c r="D77" s="448"/>
      <c r="E77" s="448"/>
      <c r="F77" s="448"/>
      <c r="G77" s="448"/>
      <c r="H77" s="448"/>
    </row>
    <row r="78" spans="1:8" s="453" customFormat="1" x14ac:dyDescent="0.3">
      <c r="A78" s="448"/>
      <c r="B78" s="448"/>
      <c r="C78" s="479"/>
      <c r="D78" s="448"/>
      <c r="E78" s="448"/>
      <c r="F78" s="448"/>
      <c r="G78" s="448"/>
      <c r="H78" s="448"/>
    </row>
    <row r="79" spans="1:8" s="453" customFormat="1" x14ac:dyDescent="0.3">
      <c r="A79" s="448"/>
      <c r="B79" s="448"/>
      <c r="C79" s="479"/>
      <c r="D79" s="448"/>
      <c r="E79" s="448"/>
      <c r="F79" s="448"/>
      <c r="G79" s="448"/>
      <c r="H79" s="448"/>
    </row>
    <row r="80" spans="1:8" s="453" customFormat="1" x14ac:dyDescent="0.3">
      <c r="A80" s="448"/>
      <c r="B80" s="448"/>
      <c r="C80" s="479"/>
      <c r="D80" s="448"/>
      <c r="E80" s="448"/>
      <c r="F80" s="448"/>
      <c r="G80" s="448"/>
      <c r="H80" s="448"/>
    </row>
    <row r="81" spans="1:8" s="453" customFormat="1" x14ac:dyDescent="0.3">
      <c r="A81" s="448"/>
      <c r="B81" s="448"/>
      <c r="C81" s="479"/>
      <c r="D81" s="448"/>
      <c r="E81" s="448"/>
      <c r="F81" s="448"/>
      <c r="G81" s="448"/>
      <c r="H81" s="448"/>
    </row>
    <row r="82" spans="1:8" s="453" customFormat="1" x14ac:dyDescent="0.3">
      <c r="A82" s="448"/>
      <c r="B82" s="448"/>
      <c r="C82" s="479"/>
      <c r="D82" s="448"/>
      <c r="E82" s="448"/>
      <c r="F82" s="448"/>
      <c r="G82" s="448"/>
      <c r="H82" s="448"/>
    </row>
    <row r="83" spans="1:8" s="453" customFormat="1" x14ac:dyDescent="0.3">
      <c r="A83" s="448"/>
      <c r="B83" s="448"/>
      <c r="C83" s="479"/>
      <c r="D83" s="448"/>
      <c r="E83" s="448"/>
      <c r="F83" s="448"/>
      <c r="G83" s="448"/>
      <c r="H83" s="448"/>
    </row>
    <row r="84" spans="1:8" s="453" customFormat="1" x14ac:dyDescent="0.3">
      <c r="A84" s="448"/>
      <c r="B84" s="448"/>
      <c r="C84" s="479"/>
      <c r="D84" s="448"/>
      <c r="E84" s="448"/>
      <c r="F84" s="448"/>
      <c r="G84" s="448"/>
      <c r="H84" s="448"/>
    </row>
    <row r="85" spans="1:8" s="453" customFormat="1" x14ac:dyDescent="0.3">
      <c r="A85" s="448"/>
      <c r="B85" s="448"/>
      <c r="C85" s="479"/>
      <c r="D85" s="448"/>
      <c r="E85" s="448"/>
      <c r="F85" s="448"/>
      <c r="G85" s="448"/>
      <c r="H85" s="448"/>
    </row>
    <row r="86" spans="1:8" s="453" customFormat="1" x14ac:dyDescent="0.3">
      <c r="A86" s="448"/>
      <c r="B86" s="448"/>
      <c r="C86" s="479"/>
      <c r="D86" s="448"/>
      <c r="E86" s="448"/>
      <c r="F86" s="448"/>
      <c r="G86" s="448"/>
      <c r="H86" s="448"/>
    </row>
    <row r="87" spans="1:8" s="453" customFormat="1" x14ac:dyDescent="0.3">
      <c r="A87" s="448"/>
      <c r="B87" s="448"/>
      <c r="C87" s="479"/>
      <c r="D87" s="448"/>
      <c r="E87" s="448"/>
      <c r="F87" s="448"/>
      <c r="G87" s="448"/>
      <c r="H87" s="448"/>
    </row>
    <row r="88" spans="1:8" s="453" customFormat="1" x14ac:dyDescent="0.3">
      <c r="A88" s="448"/>
      <c r="B88" s="448"/>
      <c r="C88" s="479"/>
      <c r="D88" s="448"/>
      <c r="E88" s="448"/>
      <c r="F88" s="448"/>
      <c r="G88" s="448"/>
      <c r="H88" s="448"/>
    </row>
    <row r="89" spans="1:8" s="453" customFormat="1" x14ac:dyDescent="0.3">
      <c r="A89" s="448"/>
      <c r="B89" s="448"/>
      <c r="C89" s="479"/>
      <c r="D89" s="448"/>
      <c r="E89" s="448"/>
      <c r="F89" s="448"/>
      <c r="G89" s="448"/>
      <c r="H89" s="448"/>
    </row>
    <row r="90" spans="1:8" s="453" customFormat="1" x14ac:dyDescent="0.3">
      <c r="A90" s="448"/>
      <c r="B90" s="448"/>
      <c r="C90" s="479"/>
      <c r="D90" s="448"/>
      <c r="E90" s="448"/>
      <c r="F90" s="448"/>
      <c r="G90" s="448"/>
      <c r="H90" s="448"/>
    </row>
    <row r="91" spans="1:8" s="453" customFormat="1" x14ac:dyDescent="0.3">
      <c r="A91" s="448"/>
      <c r="B91" s="448"/>
      <c r="C91" s="479"/>
      <c r="D91" s="448"/>
      <c r="E91" s="448"/>
      <c r="F91" s="448"/>
      <c r="G91" s="448"/>
      <c r="H91" s="448"/>
    </row>
    <row r="92" spans="1:8" s="453" customFormat="1" x14ac:dyDescent="0.3">
      <c r="A92" s="448"/>
      <c r="B92" s="448"/>
      <c r="C92" s="479"/>
      <c r="D92" s="448"/>
      <c r="E92" s="448"/>
      <c r="F92" s="448"/>
      <c r="G92" s="448"/>
      <c r="H92" s="448"/>
    </row>
    <row r="93" spans="1:8" s="453" customFormat="1" x14ac:dyDescent="0.3">
      <c r="A93" s="448"/>
      <c r="B93" s="448"/>
      <c r="C93" s="479"/>
      <c r="D93" s="448"/>
      <c r="E93" s="448"/>
      <c r="F93" s="448"/>
      <c r="G93" s="448"/>
      <c r="H93" s="448"/>
    </row>
    <row r="94" spans="1:8" s="453" customFormat="1" x14ac:dyDescent="0.3">
      <c r="A94" s="448"/>
      <c r="B94" s="448"/>
      <c r="C94" s="479"/>
      <c r="D94" s="448"/>
      <c r="E94" s="448"/>
      <c r="F94" s="448"/>
      <c r="G94" s="448"/>
      <c r="H94" s="448"/>
    </row>
    <row r="95" spans="1:8" s="453" customFormat="1" x14ac:dyDescent="0.3">
      <c r="A95" s="448"/>
      <c r="B95" s="448"/>
      <c r="C95" s="479"/>
      <c r="D95" s="448"/>
      <c r="E95" s="448"/>
      <c r="F95" s="448"/>
      <c r="G95" s="448"/>
      <c r="H95" s="448"/>
    </row>
    <row r="96" spans="1:8" s="453" customFormat="1" x14ac:dyDescent="0.3">
      <c r="A96" s="448"/>
      <c r="B96" s="448"/>
      <c r="C96" s="479"/>
      <c r="D96" s="448"/>
      <c r="E96" s="448"/>
      <c r="F96" s="448"/>
      <c r="G96" s="448"/>
      <c r="H96" s="448"/>
    </row>
    <row r="97" spans="1:8" s="453" customFormat="1" x14ac:dyDescent="0.3">
      <c r="A97" s="448"/>
      <c r="B97" s="448"/>
      <c r="C97" s="479"/>
      <c r="D97" s="448"/>
      <c r="E97" s="448"/>
      <c r="F97" s="448"/>
      <c r="G97" s="448"/>
      <c r="H97" s="448"/>
    </row>
    <row r="98" spans="1:8" s="453" customFormat="1" x14ac:dyDescent="0.3">
      <c r="A98" s="448"/>
      <c r="B98" s="448"/>
      <c r="C98" s="479"/>
      <c r="D98" s="448"/>
      <c r="E98" s="448"/>
      <c r="F98" s="448"/>
      <c r="G98" s="448"/>
      <c r="H98" s="448"/>
    </row>
    <row r="99" spans="1:8" s="453" customFormat="1" x14ac:dyDescent="0.3">
      <c r="A99" s="448"/>
      <c r="B99" s="448"/>
      <c r="C99" s="479"/>
      <c r="D99" s="448"/>
      <c r="E99" s="448"/>
      <c r="F99" s="448"/>
      <c r="G99" s="448"/>
      <c r="H99" s="448"/>
    </row>
    <row r="100" spans="1:8" s="453" customFormat="1" x14ac:dyDescent="0.3">
      <c r="A100" s="448"/>
      <c r="B100" s="448"/>
      <c r="C100" s="479"/>
      <c r="D100" s="448"/>
      <c r="E100" s="448"/>
      <c r="F100" s="448"/>
      <c r="G100" s="448"/>
      <c r="H100" s="448"/>
    </row>
    <row r="101" spans="1:8" s="453" customFormat="1" x14ac:dyDescent="0.3">
      <c r="A101" s="448"/>
      <c r="B101" s="448"/>
      <c r="C101" s="479"/>
      <c r="D101" s="448"/>
      <c r="E101" s="448"/>
      <c r="F101" s="448"/>
      <c r="G101" s="448"/>
      <c r="H101" s="448"/>
    </row>
    <row r="102" spans="1:8" s="453" customFormat="1" x14ac:dyDescent="0.3">
      <c r="A102" s="448"/>
      <c r="B102" s="448"/>
      <c r="C102" s="479"/>
      <c r="D102" s="448"/>
      <c r="E102" s="448"/>
      <c r="F102" s="448"/>
      <c r="G102" s="448"/>
      <c r="H102" s="448"/>
    </row>
    <row r="103" spans="1:8" s="453" customFormat="1" x14ac:dyDescent="0.3">
      <c r="A103" s="448"/>
      <c r="B103" s="448"/>
      <c r="C103" s="479"/>
      <c r="D103" s="448"/>
      <c r="E103" s="448"/>
      <c r="F103" s="448"/>
      <c r="G103" s="448"/>
      <c r="H103" s="448"/>
    </row>
    <row r="104" spans="1:8" s="453" customFormat="1" x14ac:dyDescent="0.3">
      <c r="A104" s="448"/>
      <c r="B104" s="448"/>
      <c r="C104" s="479"/>
      <c r="D104" s="448"/>
      <c r="E104" s="448"/>
      <c r="F104" s="448"/>
      <c r="G104" s="448"/>
      <c r="H104" s="448"/>
    </row>
    <row r="105" spans="1:8" s="453" customFormat="1" x14ac:dyDescent="0.3">
      <c r="A105" s="448"/>
      <c r="B105" s="448"/>
      <c r="C105" s="479"/>
      <c r="D105" s="448"/>
      <c r="E105" s="448"/>
      <c r="F105" s="448"/>
      <c r="G105" s="448"/>
      <c r="H105" s="448"/>
    </row>
    <row r="106" spans="1:8" s="453" customFormat="1" x14ac:dyDescent="0.3">
      <c r="A106" s="448"/>
      <c r="B106" s="448"/>
      <c r="C106" s="479"/>
      <c r="D106" s="448"/>
      <c r="E106" s="448"/>
      <c r="F106" s="448"/>
      <c r="G106" s="448"/>
      <c r="H106" s="448"/>
    </row>
    <row r="107" spans="1:8" s="453" customFormat="1" x14ac:dyDescent="0.3">
      <c r="A107" s="448"/>
      <c r="B107" s="448"/>
      <c r="C107" s="479"/>
      <c r="D107" s="448"/>
      <c r="E107" s="448"/>
      <c r="F107" s="448"/>
      <c r="G107" s="448"/>
      <c r="H107" s="448"/>
    </row>
    <row r="108" spans="1:8" s="453" customFormat="1" x14ac:dyDescent="0.3">
      <c r="A108" s="448"/>
      <c r="B108" s="448"/>
      <c r="C108" s="479"/>
      <c r="D108" s="448"/>
      <c r="E108" s="448"/>
      <c r="F108" s="448"/>
      <c r="G108" s="448"/>
      <c r="H108" s="448"/>
    </row>
    <row r="109" spans="1:8" s="453" customFormat="1" x14ac:dyDescent="0.3">
      <c r="A109" s="448"/>
      <c r="B109" s="448"/>
      <c r="C109" s="479"/>
      <c r="D109" s="448"/>
      <c r="E109" s="448"/>
      <c r="F109" s="448"/>
      <c r="G109" s="448"/>
      <c r="H109" s="448"/>
    </row>
    <row r="110" spans="1:8" s="453" customFormat="1" x14ac:dyDescent="0.3">
      <c r="A110" s="448"/>
      <c r="B110" s="448"/>
      <c r="C110" s="479"/>
      <c r="D110" s="448"/>
      <c r="E110" s="448"/>
      <c r="F110" s="448"/>
      <c r="G110" s="448"/>
      <c r="H110" s="448"/>
    </row>
    <row r="111" spans="1:8" s="453" customFormat="1" x14ac:dyDescent="0.3">
      <c r="A111" s="448"/>
      <c r="B111" s="448"/>
      <c r="C111" s="479"/>
      <c r="D111" s="448"/>
      <c r="E111" s="448"/>
      <c r="F111" s="448"/>
      <c r="G111" s="448"/>
      <c r="H111" s="448"/>
    </row>
    <row r="112" spans="1:8" s="453" customFormat="1" x14ac:dyDescent="0.3">
      <c r="A112" s="448"/>
      <c r="B112" s="448"/>
      <c r="C112" s="479"/>
      <c r="D112" s="448"/>
      <c r="E112" s="448"/>
      <c r="F112" s="448"/>
      <c r="G112" s="448"/>
      <c r="H112" s="448"/>
    </row>
    <row r="113" spans="1:8" s="453" customFormat="1" x14ac:dyDescent="0.3">
      <c r="A113" s="448"/>
      <c r="B113" s="448"/>
      <c r="C113" s="479"/>
      <c r="D113" s="448"/>
      <c r="E113" s="448"/>
      <c r="F113" s="448"/>
      <c r="G113" s="448"/>
      <c r="H113" s="448"/>
    </row>
    <row r="114" spans="1:8" s="453" customFormat="1" x14ac:dyDescent="0.3">
      <c r="A114" s="448"/>
      <c r="B114" s="448"/>
      <c r="C114" s="479"/>
      <c r="D114" s="448"/>
      <c r="E114" s="448"/>
      <c r="F114" s="448"/>
      <c r="G114" s="448"/>
      <c r="H114" s="448"/>
    </row>
    <row r="115" spans="1:8" s="453" customFormat="1" x14ac:dyDescent="0.3">
      <c r="A115" s="448"/>
      <c r="B115" s="448"/>
      <c r="C115" s="479"/>
      <c r="D115" s="448"/>
      <c r="E115" s="448"/>
      <c r="F115" s="448"/>
      <c r="G115" s="448"/>
      <c r="H115" s="448"/>
    </row>
    <row r="116" spans="1:8" s="453" customFormat="1" x14ac:dyDescent="0.3">
      <c r="A116" s="448"/>
      <c r="B116" s="448"/>
      <c r="C116" s="479"/>
      <c r="D116" s="448"/>
      <c r="E116" s="448"/>
      <c r="F116" s="448"/>
      <c r="G116" s="448"/>
      <c r="H116" s="448"/>
    </row>
  </sheetData>
  <mergeCells count="27">
    <mergeCell ref="F18:F19"/>
    <mergeCell ref="G18:G19"/>
    <mergeCell ref="H18:H19"/>
    <mergeCell ref="I25:I27"/>
    <mergeCell ref="B31:B39"/>
    <mergeCell ref="C31:C39"/>
    <mergeCell ref="D31:D39"/>
    <mergeCell ref="E31:E39"/>
    <mergeCell ref="F31:F39"/>
    <mergeCell ref="G31:G39"/>
    <mergeCell ref="H31:H39"/>
    <mergeCell ref="A18:A19"/>
    <mergeCell ref="B18:B19"/>
    <mergeCell ref="C18:C19"/>
    <mergeCell ref="D18:D19"/>
    <mergeCell ref="E18:E19"/>
    <mergeCell ref="A1:H1"/>
    <mergeCell ref="A2:H2"/>
    <mergeCell ref="A3:H3"/>
    <mergeCell ref="A6:A14"/>
    <mergeCell ref="B6:B14"/>
    <mergeCell ref="C6:C14"/>
    <mergeCell ref="D6:D14"/>
    <mergeCell ref="E6:E14"/>
    <mergeCell ref="F6:F14"/>
    <mergeCell ref="G6:G14"/>
    <mergeCell ref="H6:H14"/>
  </mergeCells>
  <hyperlinks>
    <hyperlink ref="I1" location="Tartalom!A1" display="Tartalom!A1" xr:uid="{00000000-0004-0000-1D00-000000000000}"/>
  </hyperlinks>
  <printOptions horizontalCentered="1"/>
  <pageMargins left="0.39370078740157483" right="0.39370078740157483" top="0.31496062992125984" bottom="0.35433070866141736" header="0.51181102362204722" footer="0.51181102362204722"/>
  <pageSetup paperSize="9" scale="35" orientation="portrait" verticalDpi="72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FF00"/>
    <pageSetUpPr fitToPage="1"/>
  </sheetPr>
  <dimension ref="A1:M101"/>
  <sheetViews>
    <sheetView view="pageBreakPreview" zoomScale="40" zoomScaleNormal="100" zoomScaleSheetLayoutView="40" workbookViewId="0">
      <pane ySplit="6" topLeftCell="A53" activePane="bottomLeft" state="frozen"/>
      <selection sqref="A1:B1"/>
      <selection pane="bottomLeft" sqref="A1:XFD1048576"/>
    </sheetView>
  </sheetViews>
  <sheetFormatPr defaultRowHeight="12.75" x14ac:dyDescent="0.2"/>
  <cols>
    <col min="1" max="1" width="8.140625" style="480" customWidth="1"/>
    <col min="2" max="2" width="132.7109375" style="480" customWidth="1"/>
    <col min="3" max="5" width="26.7109375" style="480" customWidth="1"/>
    <col min="6" max="6" width="15" style="480" hidden="1" customWidth="1"/>
    <col min="7" max="11" width="0" style="480" hidden="1" customWidth="1"/>
    <col min="12" max="12" width="9.140625" style="480"/>
    <col min="13" max="13" width="21.7109375" style="480" bestFit="1" customWidth="1"/>
    <col min="14" max="256" width="9.140625" style="480"/>
    <col min="257" max="257" width="8.140625" style="480" customWidth="1"/>
    <col min="258" max="258" width="41" style="480" customWidth="1"/>
    <col min="259" max="261" width="32.85546875" style="480" customWidth="1"/>
    <col min="262" max="512" width="9.140625" style="480"/>
    <col min="513" max="513" width="8.140625" style="480" customWidth="1"/>
    <col min="514" max="514" width="41" style="480" customWidth="1"/>
    <col min="515" max="517" width="32.85546875" style="480" customWidth="1"/>
    <col min="518" max="768" width="9.140625" style="480"/>
    <col min="769" max="769" width="8.140625" style="480" customWidth="1"/>
    <col min="770" max="770" width="41" style="480" customWidth="1"/>
    <col min="771" max="773" width="32.85546875" style="480" customWidth="1"/>
    <col min="774" max="1024" width="9.140625" style="480"/>
    <col min="1025" max="1025" width="8.140625" style="480" customWidth="1"/>
    <col min="1026" max="1026" width="41" style="480" customWidth="1"/>
    <col min="1027" max="1029" width="32.85546875" style="480" customWidth="1"/>
    <col min="1030" max="1280" width="9.140625" style="480"/>
    <col min="1281" max="1281" width="8.140625" style="480" customWidth="1"/>
    <col min="1282" max="1282" width="41" style="480" customWidth="1"/>
    <col min="1283" max="1285" width="32.85546875" style="480" customWidth="1"/>
    <col min="1286" max="1536" width="9.140625" style="480"/>
    <col min="1537" max="1537" width="8.140625" style="480" customWidth="1"/>
    <col min="1538" max="1538" width="41" style="480" customWidth="1"/>
    <col min="1539" max="1541" width="32.85546875" style="480" customWidth="1"/>
    <col min="1542" max="1792" width="9.140625" style="480"/>
    <col min="1793" max="1793" width="8.140625" style="480" customWidth="1"/>
    <col min="1794" max="1794" width="41" style="480" customWidth="1"/>
    <col min="1795" max="1797" width="32.85546875" style="480" customWidth="1"/>
    <col min="1798" max="2048" width="9.140625" style="480"/>
    <col min="2049" max="2049" width="8.140625" style="480" customWidth="1"/>
    <col min="2050" max="2050" width="41" style="480" customWidth="1"/>
    <col min="2051" max="2053" width="32.85546875" style="480" customWidth="1"/>
    <col min="2054" max="2304" width="9.140625" style="480"/>
    <col min="2305" max="2305" width="8.140625" style="480" customWidth="1"/>
    <col min="2306" max="2306" width="41" style="480" customWidth="1"/>
    <col min="2307" max="2309" width="32.85546875" style="480" customWidth="1"/>
    <col min="2310" max="2560" width="9.140625" style="480"/>
    <col min="2561" max="2561" width="8.140625" style="480" customWidth="1"/>
    <col min="2562" max="2562" width="41" style="480" customWidth="1"/>
    <col min="2563" max="2565" width="32.85546875" style="480" customWidth="1"/>
    <col min="2566" max="2816" width="9.140625" style="480"/>
    <col min="2817" max="2817" width="8.140625" style="480" customWidth="1"/>
    <col min="2818" max="2818" width="41" style="480" customWidth="1"/>
    <col min="2819" max="2821" width="32.85546875" style="480" customWidth="1"/>
    <col min="2822" max="3072" width="9.140625" style="480"/>
    <col min="3073" max="3073" width="8.140625" style="480" customWidth="1"/>
    <col min="3074" max="3074" width="41" style="480" customWidth="1"/>
    <col min="3075" max="3077" width="32.85546875" style="480" customWidth="1"/>
    <col min="3078" max="3328" width="9.140625" style="480"/>
    <col min="3329" max="3329" width="8.140625" style="480" customWidth="1"/>
    <col min="3330" max="3330" width="41" style="480" customWidth="1"/>
    <col min="3331" max="3333" width="32.85546875" style="480" customWidth="1"/>
    <col min="3334" max="3584" width="9.140625" style="480"/>
    <col min="3585" max="3585" width="8.140625" style="480" customWidth="1"/>
    <col min="3586" max="3586" width="41" style="480" customWidth="1"/>
    <col min="3587" max="3589" width="32.85546875" style="480" customWidth="1"/>
    <col min="3590" max="3840" width="9.140625" style="480"/>
    <col min="3841" max="3841" width="8.140625" style="480" customWidth="1"/>
    <col min="3842" max="3842" width="41" style="480" customWidth="1"/>
    <col min="3843" max="3845" width="32.85546875" style="480" customWidth="1"/>
    <col min="3846" max="4096" width="9.140625" style="480"/>
    <col min="4097" max="4097" width="8.140625" style="480" customWidth="1"/>
    <col min="4098" max="4098" width="41" style="480" customWidth="1"/>
    <col min="4099" max="4101" width="32.85546875" style="480" customWidth="1"/>
    <col min="4102" max="4352" width="9.140625" style="480"/>
    <col min="4353" max="4353" width="8.140625" style="480" customWidth="1"/>
    <col min="4354" max="4354" width="41" style="480" customWidth="1"/>
    <col min="4355" max="4357" width="32.85546875" style="480" customWidth="1"/>
    <col min="4358" max="4608" width="9.140625" style="480"/>
    <col min="4609" max="4609" width="8.140625" style="480" customWidth="1"/>
    <col min="4610" max="4610" width="41" style="480" customWidth="1"/>
    <col min="4611" max="4613" width="32.85546875" style="480" customWidth="1"/>
    <col min="4614" max="4864" width="9.140625" style="480"/>
    <col min="4865" max="4865" width="8.140625" style="480" customWidth="1"/>
    <col min="4866" max="4866" width="41" style="480" customWidth="1"/>
    <col min="4867" max="4869" width="32.85546875" style="480" customWidth="1"/>
    <col min="4870" max="5120" width="9.140625" style="480"/>
    <col min="5121" max="5121" width="8.140625" style="480" customWidth="1"/>
    <col min="5122" max="5122" width="41" style="480" customWidth="1"/>
    <col min="5123" max="5125" width="32.85546875" style="480" customWidth="1"/>
    <col min="5126" max="5376" width="9.140625" style="480"/>
    <col min="5377" max="5377" width="8.140625" style="480" customWidth="1"/>
    <col min="5378" max="5378" width="41" style="480" customWidth="1"/>
    <col min="5379" max="5381" width="32.85546875" style="480" customWidth="1"/>
    <col min="5382" max="5632" width="9.140625" style="480"/>
    <col min="5633" max="5633" width="8.140625" style="480" customWidth="1"/>
    <col min="5634" max="5634" width="41" style="480" customWidth="1"/>
    <col min="5635" max="5637" width="32.85546875" style="480" customWidth="1"/>
    <col min="5638" max="5888" width="9.140625" style="480"/>
    <col min="5889" max="5889" width="8.140625" style="480" customWidth="1"/>
    <col min="5890" max="5890" width="41" style="480" customWidth="1"/>
    <col min="5891" max="5893" width="32.85546875" style="480" customWidth="1"/>
    <col min="5894" max="6144" width="9.140625" style="480"/>
    <col min="6145" max="6145" width="8.140625" style="480" customWidth="1"/>
    <col min="6146" max="6146" width="41" style="480" customWidth="1"/>
    <col min="6147" max="6149" width="32.85546875" style="480" customWidth="1"/>
    <col min="6150" max="6400" width="9.140625" style="480"/>
    <col min="6401" max="6401" width="8.140625" style="480" customWidth="1"/>
    <col min="6402" max="6402" width="41" style="480" customWidth="1"/>
    <col min="6403" max="6405" width="32.85546875" style="480" customWidth="1"/>
    <col min="6406" max="6656" width="9.140625" style="480"/>
    <col min="6657" max="6657" width="8.140625" style="480" customWidth="1"/>
    <col min="6658" max="6658" width="41" style="480" customWidth="1"/>
    <col min="6659" max="6661" width="32.85546875" style="480" customWidth="1"/>
    <col min="6662" max="6912" width="9.140625" style="480"/>
    <col min="6913" max="6913" width="8.140625" style="480" customWidth="1"/>
    <col min="6914" max="6914" width="41" style="480" customWidth="1"/>
    <col min="6915" max="6917" width="32.85546875" style="480" customWidth="1"/>
    <col min="6918" max="7168" width="9.140625" style="480"/>
    <col min="7169" max="7169" width="8.140625" style="480" customWidth="1"/>
    <col min="7170" max="7170" width="41" style="480" customWidth="1"/>
    <col min="7171" max="7173" width="32.85546875" style="480" customWidth="1"/>
    <col min="7174" max="7424" width="9.140625" style="480"/>
    <col min="7425" max="7425" width="8.140625" style="480" customWidth="1"/>
    <col min="7426" max="7426" width="41" style="480" customWidth="1"/>
    <col min="7427" max="7429" width="32.85546875" style="480" customWidth="1"/>
    <col min="7430" max="7680" width="9.140625" style="480"/>
    <col min="7681" max="7681" width="8.140625" style="480" customWidth="1"/>
    <col min="7682" max="7682" width="41" style="480" customWidth="1"/>
    <col min="7683" max="7685" width="32.85546875" style="480" customWidth="1"/>
    <col min="7686" max="7936" width="9.140625" style="480"/>
    <col min="7937" max="7937" width="8.140625" style="480" customWidth="1"/>
    <col min="7938" max="7938" width="41" style="480" customWidth="1"/>
    <col min="7939" max="7941" width="32.85546875" style="480" customWidth="1"/>
    <col min="7942" max="8192" width="9.140625" style="480"/>
    <col min="8193" max="8193" width="8.140625" style="480" customWidth="1"/>
    <col min="8194" max="8194" width="41" style="480" customWidth="1"/>
    <col min="8195" max="8197" width="32.85546875" style="480" customWidth="1"/>
    <col min="8198" max="8448" width="9.140625" style="480"/>
    <col min="8449" max="8449" width="8.140625" style="480" customWidth="1"/>
    <col min="8450" max="8450" width="41" style="480" customWidth="1"/>
    <col min="8451" max="8453" width="32.85546875" style="480" customWidth="1"/>
    <col min="8454" max="8704" width="9.140625" style="480"/>
    <col min="8705" max="8705" width="8.140625" style="480" customWidth="1"/>
    <col min="8706" max="8706" width="41" style="480" customWidth="1"/>
    <col min="8707" max="8709" width="32.85546875" style="480" customWidth="1"/>
    <col min="8710" max="8960" width="9.140625" style="480"/>
    <col min="8961" max="8961" width="8.140625" style="480" customWidth="1"/>
    <col min="8962" max="8962" width="41" style="480" customWidth="1"/>
    <col min="8963" max="8965" width="32.85546875" style="480" customWidth="1"/>
    <col min="8966" max="9216" width="9.140625" style="480"/>
    <col min="9217" max="9217" width="8.140625" style="480" customWidth="1"/>
    <col min="9218" max="9218" width="41" style="480" customWidth="1"/>
    <col min="9219" max="9221" width="32.85546875" style="480" customWidth="1"/>
    <col min="9222" max="9472" width="9.140625" style="480"/>
    <col min="9473" max="9473" width="8.140625" style="480" customWidth="1"/>
    <col min="9474" max="9474" width="41" style="480" customWidth="1"/>
    <col min="9475" max="9477" width="32.85546875" style="480" customWidth="1"/>
    <col min="9478" max="9728" width="9.140625" style="480"/>
    <col min="9729" max="9729" width="8.140625" style="480" customWidth="1"/>
    <col min="9730" max="9730" width="41" style="480" customWidth="1"/>
    <col min="9731" max="9733" width="32.85546875" style="480" customWidth="1"/>
    <col min="9734" max="9984" width="9.140625" style="480"/>
    <col min="9985" max="9985" width="8.140625" style="480" customWidth="1"/>
    <col min="9986" max="9986" width="41" style="480" customWidth="1"/>
    <col min="9987" max="9989" width="32.85546875" style="480" customWidth="1"/>
    <col min="9990" max="10240" width="9.140625" style="480"/>
    <col min="10241" max="10241" width="8.140625" style="480" customWidth="1"/>
    <col min="10242" max="10242" width="41" style="480" customWidth="1"/>
    <col min="10243" max="10245" width="32.85546875" style="480" customWidth="1"/>
    <col min="10246" max="10496" width="9.140625" style="480"/>
    <col min="10497" max="10497" width="8.140625" style="480" customWidth="1"/>
    <col min="10498" max="10498" width="41" style="480" customWidth="1"/>
    <col min="10499" max="10501" width="32.85546875" style="480" customWidth="1"/>
    <col min="10502" max="10752" width="9.140625" style="480"/>
    <col min="10753" max="10753" width="8.140625" style="480" customWidth="1"/>
    <col min="10754" max="10754" width="41" style="480" customWidth="1"/>
    <col min="10755" max="10757" width="32.85546875" style="480" customWidth="1"/>
    <col min="10758" max="11008" width="9.140625" style="480"/>
    <col min="11009" max="11009" width="8.140625" style="480" customWidth="1"/>
    <col min="11010" max="11010" width="41" style="480" customWidth="1"/>
    <col min="11011" max="11013" width="32.85546875" style="480" customWidth="1"/>
    <col min="11014" max="11264" width="9.140625" style="480"/>
    <col min="11265" max="11265" width="8.140625" style="480" customWidth="1"/>
    <col min="11266" max="11266" width="41" style="480" customWidth="1"/>
    <col min="11267" max="11269" width="32.85546875" style="480" customWidth="1"/>
    <col min="11270" max="11520" width="9.140625" style="480"/>
    <col min="11521" max="11521" width="8.140625" style="480" customWidth="1"/>
    <col min="11522" max="11522" width="41" style="480" customWidth="1"/>
    <col min="11523" max="11525" width="32.85546875" style="480" customWidth="1"/>
    <col min="11526" max="11776" width="9.140625" style="480"/>
    <col min="11777" max="11777" width="8.140625" style="480" customWidth="1"/>
    <col min="11778" max="11778" width="41" style="480" customWidth="1"/>
    <col min="11779" max="11781" width="32.85546875" style="480" customWidth="1"/>
    <col min="11782" max="12032" width="9.140625" style="480"/>
    <col min="12033" max="12033" width="8.140625" style="480" customWidth="1"/>
    <col min="12034" max="12034" width="41" style="480" customWidth="1"/>
    <col min="12035" max="12037" width="32.85546875" style="480" customWidth="1"/>
    <col min="12038" max="12288" width="9.140625" style="480"/>
    <col min="12289" max="12289" width="8.140625" style="480" customWidth="1"/>
    <col min="12290" max="12290" width="41" style="480" customWidth="1"/>
    <col min="12291" max="12293" width="32.85546875" style="480" customWidth="1"/>
    <col min="12294" max="12544" width="9.140625" style="480"/>
    <col min="12545" max="12545" width="8.140625" style="480" customWidth="1"/>
    <col min="12546" max="12546" width="41" style="480" customWidth="1"/>
    <col min="12547" max="12549" width="32.85546875" style="480" customWidth="1"/>
    <col min="12550" max="12800" width="9.140625" style="480"/>
    <col min="12801" max="12801" width="8.140625" style="480" customWidth="1"/>
    <col min="12802" max="12802" width="41" style="480" customWidth="1"/>
    <col min="12803" max="12805" width="32.85546875" style="480" customWidth="1"/>
    <col min="12806" max="13056" width="9.140625" style="480"/>
    <col min="13057" max="13057" width="8.140625" style="480" customWidth="1"/>
    <col min="13058" max="13058" width="41" style="480" customWidth="1"/>
    <col min="13059" max="13061" width="32.85546875" style="480" customWidth="1"/>
    <col min="13062" max="13312" width="9.140625" style="480"/>
    <col min="13313" max="13313" width="8.140625" style="480" customWidth="1"/>
    <col min="13314" max="13314" width="41" style="480" customWidth="1"/>
    <col min="13315" max="13317" width="32.85546875" style="480" customWidth="1"/>
    <col min="13318" max="13568" width="9.140625" style="480"/>
    <col min="13569" max="13569" width="8.140625" style="480" customWidth="1"/>
    <col min="13570" max="13570" width="41" style="480" customWidth="1"/>
    <col min="13571" max="13573" width="32.85546875" style="480" customWidth="1"/>
    <col min="13574" max="13824" width="9.140625" style="480"/>
    <col min="13825" max="13825" width="8.140625" style="480" customWidth="1"/>
    <col min="13826" max="13826" width="41" style="480" customWidth="1"/>
    <col min="13827" max="13829" width="32.85546875" style="480" customWidth="1"/>
    <col min="13830" max="14080" width="9.140625" style="480"/>
    <col min="14081" max="14081" width="8.140625" style="480" customWidth="1"/>
    <col min="14082" max="14082" width="41" style="480" customWidth="1"/>
    <col min="14083" max="14085" width="32.85546875" style="480" customWidth="1"/>
    <col min="14086" max="14336" width="9.140625" style="480"/>
    <col min="14337" max="14337" width="8.140625" style="480" customWidth="1"/>
    <col min="14338" max="14338" width="41" style="480" customWidth="1"/>
    <col min="14339" max="14341" width="32.85546875" style="480" customWidth="1"/>
    <col min="14342" max="14592" width="9.140625" style="480"/>
    <col min="14593" max="14593" width="8.140625" style="480" customWidth="1"/>
    <col min="14594" max="14594" width="41" style="480" customWidth="1"/>
    <col min="14595" max="14597" width="32.85546875" style="480" customWidth="1"/>
    <col min="14598" max="14848" width="9.140625" style="480"/>
    <col min="14849" max="14849" width="8.140625" style="480" customWidth="1"/>
    <col min="14850" max="14850" width="41" style="480" customWidth="1"/>
    <col min="14851" max="14853" width="32.85546875" style="480" customWidth="1"/>
    <col min="14854" max="15104" width="9.140625" style="480"/>
    <col min="15105" max="15105" width="8.140625" style="480" customWidth="1"/>
    <col min="15106" max="15106" width="41" style="480" customWidth="1"/>
    <col min="15107" max="15109" width="32.85546875" style="480" customWidth="1"/>
    <col min="15110" max="15360" width="9.140625" style="480"/>
    <col min="15361" max="15361" width="8.140625" style="480" customWidth="1"/>
    <col min="15362" max="15362" width="41" style="480" customWidth="1"/>
    <col min="15363" max="15365" width="32.85546875" style="480" customWidth="1"/>
    <col min="15366" max="15616" width="9.140625" style="480"/>
    <col min="15617" max="15617" width="8.140625" style="480" customWidth="1"/>
    <col min="15618" max="15618" width="41" style="480" customWidth="1"/>
    <col min="15619" max="15621" width="32.85546875" style="480" customWidth="1"/>
    <col min="15622" max="15872" width="9.140625" style="480"/>
    <col min="15873" max="15873" width="8.140625" style="480" customWidth="1"/>
    <col min="15874" max="15874" width="41" style="480" customWidth="1"/>
    <col min="15875" max="15877" width="32.85546875" style="480" customWidth="1"/>
    <col min="15878" max="16128" width="9.140625" style="480"/>
    <col min="16129" max="16129" width="8.140625" style="480" customWidth="1"/>
    <col min="16130" max="16130" width="41" style="480" customWidth="1"/>
    <col min="16131" max="16133" width="32.85546875" style="480" customWidth="1"/>
    <col min="16134" max="16384" width="9.140625" style="480"/>
  </cols>
  <sheetData>
    <row r="1" spans="1:13" ht="25.5" x14ac:dyDescent="0.35">
      <c r="A1" s="2079" t="str">
        <f>+'25. egysz mérleg'!A1:H1</f>
        <v>Pilisvörösvár Város Önkormányzata Képviselő-testületének 9/2023. (IV. 20.) önkormányzati rendelete</v>
      </c>
      <c r="B1" s="1971"/>
      <c r="C1" s="1971"/>
      <c r="D1" s="1971"/>
      <c r="E1" s="1971"/>
      <c r="F1" s="417" t="s">
        <v>893</v>
      </c>
    </row>
    <row r="2" spans="1:13" ht="25.5" x14ac:dyDescent="0.35">
      <c r="A2" s="2079" t="str">
        <f>+'25. egysz mérleg'!A2:H2</f>
        <v>Pilisvörösvár Város Önkormányzata 2022. évi zárszámadásáról</v>
      </c>
      <c r="B2" s="1971"/>
      <c r="C2" s="1971"/>
      <c r="D2" s="1971"/>
      <c r="E2" s="1971"/>
    </row>
    <row r="3" spans="1:13" ht="25.5" x14ac:dyDescent="0.35">
      <c r="A3" s="2079" t="str">
        <f>Tartalom!B32</f>
        <v>Pilisvörösvár Város Önkormányzatának 2022. évi mérlege</v>
      </c>
      <c r="B3" s="1971"/>
      <c r="C3" s="1971"/>
      <c r="D3" s="1971"/>
      <c r="E3" s="1971"/>
    </row>
    <row r="4" spans="1:13" ht="18.75" x14ac:dyDescent="0.3">
      <c r="A4" s="481"/>
      <c r="B4" s="481"/>
      <c r="C4" s="481"/>
      <c r="D4" s="481"/>
      <c r="E4" s="1625" t="s">
        <v>1304</v>
      </c>
    </row>
    <row r="5" spans="1:13" ht="19.5" thickBot="1" x14ac:dyDescent="0.35">
      <c r="A5" s="481"/>
      <c r="B5" s="481"/>
      <c r="C5" s="481"/>
      <c r="D5" s="481"/>
      <c r="E5" s="1625" t="s">
        <v>469</v>
      </c>
    </row>
    <row r="6" spans="1:13" s="1685" customFormat="1" ht="46.5" x14ac:dyDescent="0.35">
      <c r="A6" s="1682" t="s">
        <v>604</v>
      </c>
      <c r="B6" s="1683" t="s">
        <v>213</v>
      </c>
      <c r="C6" s="1683" t="s">
        <v>719</v>
      </c>
      <c r="D6" s="1683" t="s">
        <v>720</v>
      </c>
      <c r="E6" s="1684" t="s">
        <v>721</v>
      </c>
    </row>
    <row r="7" spans="1:13" s="1685" customFormat="1" ht="23.25" x14ac:dyDescent="0.35">
      <c r="A7" s="1686" t="s">
        <v>612</v>
      </c>
      <c r="B7" s="1687" t="s">
        <v>722</v>
      </c>
      <c r="C7" s="1688">
        <v>55554</v>
      </c>
      <c r="D7" s="1688">
        <v>0</v>
      </c>
      <c r="E7" s="1689">
        <v>21828</v>
      </c>
      <c r="M7" s="1694"/>
    </row>
    <row r="8" spans="1:13" s="1685" customFormat="1" ht="23.25" x14ac:dyDescent="0.35">
      <c r="A8" s="1686" t="s">
        <v>614</v>
      </c>
      <c r="B8" s="1687" t="s">
        <v>723</v>
      </c>
      <c r="C8" s="1688">
        <v>6754757</v>
      </c>
      <c r="D8" s="1688">
        <v>0</v>
      </c>
      <c r="E8" s="1689">
        <v>13277967</v>
      </c>
      <c r="M8" s="1694"/>
    </row>
    <row r="9" spans="1:13" s="1685" customFormat="1" ht="23.25" x14ac:dyDescent="0.35">
      <c r="A9" s="1690" t="s">
        <v>618</v>
      </c>
      <c r="B9" s="1691" t="s">
        <v>724</v>
      </c>
      <c r="C9" s="1692">
        <f>SUM(C7:C8)</f>
        <v>6810311</v>
      </c>
      <c r="D9" s="1692">
        <v>0</v>
      </c>
      <c r="E9" s="1693">
        <f>SUM(E7:E8)</f>
        <v>13299795</v>
      </c>
      <c r="M9" s="1694"/>
    </row>
    <row r="10" spans="1:13" s="1685" customFormat="1" ht="23.25" x14ac:dyDescent="0.35">
      <c r="A10" s="1686" t="s">
        <v>620</v>
      </c>
      <c r="B10" s="1687" t="s">
        <v>725</v>
      </c>
      <c r="C10" s="1688">
        <v>16152962236</v>
      </c>
      <c r="D10" s="1688">
        <v>0</v>
      </c>
      <c r="E10" s="1689">
        <v>16594688251</v>
      </c>
      <c r="F10" s="1694"/>
      <c r="M10" s="1694"/>
    </row>
    <row r="11" spans="1:13" s="1685" customFormat="1" ht="23.25" x14ac:dyDescent="0.35">
      <c r="A11" s="1686" t="s">
        <v>726</v>
      </c>
      <c r="B11" s="1687" t="s">
        <v>727</v>
      </c>
      <c r="C11" s="1688">
        <v>175071759</v>
      </c>
      <c r="D11" s="1688">
        <v>0</v>
      </c>
      <c r="E11" s="1689">
        <v>167385406</v>
      </c>
      <c r="F11" s="1694"/>
      <c r="M11" s="1694"/>
    </row>
    <row r="12" spans="1:13" s="1685" customFormat="1" ht="23.25" x14ac:dyDescent="0.35">
      <c r="A12" s="1686" t="s">
        <v>624</v>
      </c>
      <c r="B12" s="1687" t="s">
        <v>728</v>
      </c>
      <c r="C12" s="1688">
        <v>48966666</v>
      </c>
      <c r="D12" s="1688">
        <v>0</v>
      </c>
      <c r="E12" s="1689">
        <v>65396401</v>
      </c>
      <c r="F12" s="1694"/>
      <c r="M12" s="1694"/>
    </row>
    <row r="13" spans="1:13" s="1685" customFormat="1" ht="23.25" x14ac:dyDescent="0.35">
      <c r="A13" s="1690" t="s">
        <v>104</v>
      </c>
      <c r="B13" s="1691" t="s">
        <v>729</v>
      </c>
      <c r="C13" s="1692">
        <f>SUM(C10:C12)</f>
        <v>16377000661</v>
      </c>
      <c r="D13" s="1692">
        <v>0</v>
      </c>
      <c r="E13" s="1693">
        <f>SUM(E10:E12)</f>
        <v>16827470058</v>
      </c>
      <c r="F13" s="1694"/>
      <c r="M13" s="1694"/>
    </row>
    <row r="14" spans="1:13" s="1685" customFormat="1" ht="23.25" x14ac:dyDescent="0.35">
      <c r="A14" s="1686" t="s">
        <v>105</v>
      </c>
      <c r="B14" s="1687" t="s">
        <v>730</v>
      </c>
      <c r="C14" s="1688">
        <v>26138200</v>
      </c>
      <c r="D14" s="1688">
        <v>0</v>
      </c>
      <c r="E14" s="1689">
        <v>26138200</v>
      </c>
      <c r="F14" s="1694"/>
      <c r="M14" s="1694"/>
    </row>
    <row r="15" spans="1:13" s="1685" customFormat="1" ht="23.25" x14ac:dyDescent="0.35">
      <c r="A15" s="1686" t="s">
        <v>107</v>
      </c>
      <c r="B15" s="1687" t="s">
        <v>731</v>
      </c>
      <c r="C15" s="1688">
        <v>26138200</v>
      </c>
      <c r="D15" s="1688">
        <v>0</v>
      </c>
      <c r="E15" s="1689">
        <v>26138200</v>
      </c>
      <c r="F15" s="1694"/>
      <c r="M15" s="1694"/>
    </row>
    <row r="16" spans="1:13" s="1685" customFormat="1" ht="23.25" hidden="1" x14ac:dyDescent="0.35">
      <c r="A16" s="1686" t="s">
        <v>108</v>
      </c>
      <c r="B16" s="1687" t="s">
        <v>732</v>
      </c>
      <c r="C16" s="1688">
        <v>0</v>
      </c>
      <c r="D16" s="1688">
        <v>0</v>
      </c>
      <c r="E16" s="1689">
        <v>0</v>
      </c>
      <c r="F16" s="1694"/>
      <c r="M16" s="1694"/>
    </row>
    <row r="17" spans="1:13" s="1685" customFormat="1" ht="23.25" x14ac:dyDescent="0.35">
      <c r="A17" s="1690">
        <v>22</v>
      </c>
      <c r="B17" s="1691" t="s">
        <v>733</v>
      </c>
      <c r="C17" s="1692">
        <v>26138200</v>
      </c>
      <c r="D17" s="1692">
        <v>0</v>
      </c>
      <c r="E17" s="1693">
        <v>26138200</v>
      </c>
      <c r="F17" s="1694"/>
      <c r="M17" s="1694"/>
    </row>
    <row r="18" spans="1:13" s="1685" customFormat="1" ht="45" x14ac:dyDescent="0.35">
      <c r="A18" s="1690">
        <v>29</v>
      </c>
      <c r="B18" s="1691" t="s">
        <v>734</v>
      </c>
      <c r="C18" s="1692">
        <v>16409949172</v>
      </c>
      <c r="D18" s="1692">
        <v>0</v>
      </c>
      <c r="E18" s="1693">
        <v>16866908053</v>
      </c>
      <c r="F18" s="1694"/>
      <c r="M18" s="1694"/>
    </row>
    <row r="19" spans="1:13" s="1685" customFormat="1" ht="23.25" x14ac:dyDescent="0.35">
      <c r="A19" s="1686">
        <v>30</v>
      </c>
      <c r="B19" s="1687" t="s">
        <v>735</v>
      </c>
      <c r="C19" s="1688">
        <v>8503620</v>
      </c>
      <c r="D19" s="1688">
        <v>0</v>
      </c>
      <c r="E19" s="1689">
        <v>12741709</v>
      </c>
      <c r="F19" s="1694"/>
      <c r="M19" s="1694"/>
    </row>
    <row r="20" spans="1:13" s="1685" customFormat="1" ht="23.25" x14ac:dyDescent="0.35">
      <c r="A20" s="1690">
        <v>35</v>
      </c>
      <c r="B20" s="1691" t="s">
        <v>736</v>
      </c>
      <c r="C20" s="1692">
        <f>SUM(C19)</f>
        <v>8503620</v>
      </c>
      <c r="D20" s="1692">
        <v>0</v>
      </c>
      <c r="E20" s="1693">
        <f>SUM(E19)</f>
        <v>12741709</v>
      </c>
      <c r="F20" s="1694"/>
      <c r="M20" s="1694"/>
    </row>
    <row r="21" spans="1:13" s="1685" customFormat="1" ht="23.45" customHeight="1" x14ac:dyDescent="0.35">
      <c r="A21" s="1690">
        <v>45</v>
      </c>
      <c r="B21" s="1691" t="s">
        <v>1324</v>
      </c>
      <c r="C21" s="1692">
        <v>8503620</v>
      </c>
      <c r="D21" s="1692">
        <v>0</v>
      </c>
      <c r="E21" s="1693">
        <v>12741709</v>
      </c>
      <c r="F21" s="1694"/>
      <c r="M21" s="1694"/>
    </row>
    <row r="22" spans="1:13" s="1685" customFormat="1" ht="23.25" x14ac:dyDescent="0.35">
      <c r="A22" s="1686">
        <v>49</v>
      </c>
      <c r="B22" s="1687" t="s">
        <v>737</v>
      </c>
      <c r="C22" s="1688">
        <v>2582375</v>
      </c>
      <c r="D22" s="1688">
        <v>0</v>
      </c>
      <c r="E22" s="1689">
        <v>1277545</v>
      </c>
      <c r="F22" s="1694"/>
      <c r="M22" s="1694"/>
    </row>
    <row r="23" spans="1:13" s="1685" customFormat="1" ht="23.25" x14ac:dyDescent="0.35">
      <c r="A23" s="1686">
        <v>51</v>
      </c>
      <c r="B23" s="1687" t="s">
        <v>738</v>
      </c>
      <c r="C23" s="1688">
        <v>2178469</v>
      </c>
      <c r="D23" s="1688">
        <v>0</v>
      </c>
      <c r="E23" s="1689">
        <v>806530</v>
      </c>
      <c r="F23" s="1694"/>
      <c r="M23" s="1694"/>
    </row>
    <row r="24" spans="1:13" s="1685" customFormat="1" ht="23.25" x14ac:dyDescent="0.35">
      <c r="A24" s="1690">
        <v>52</v>
      </c>
      <c r="B24" s="1691" t="s">
        <v>739</v>
      </c>
      <c r="C24" s="1692">
        <f>SUM(C22:C23)</f>
        <v>4760844</v>
      </c>
      <c r="D24" s="1692">
        <v>0</v>
      </c>
      <c r="E24" s="1693">
        <f>SUM(E22:E23)</f>
        <v>2084075</v>
      </c>
      <c r="F24" s="1694"/>
      <c r="M24" s="1694"/>
    </row>
    <row r="25" spans="1:13" s="1685" customFormat="1" ht="23.25" x14ac:dyDescent="0.35">
      <c r="A25" s="1686">
        <v>53</v>
      </c>
      <c r="B25" s="1687" t="s">
        <v>740</v>
      </c>
      <c r="C25" s="1688">
        <v>1452050813</v>
      </c>
      <c r="D25" s="1688">
        <v>0</v>
      </c>
      <c r="E25" s="1689">
        <v>2015766468</v>
      </c>
      <c r="F25" s="1694"/>
      <c r="M25" s="1694"/>
    </row>
    <row r="26" spans="1:13" s="1685" customFormat="1" ht="23.25" x14ac:dyDescent="0.35">
      <c r="A26" s="1686">
        <v>54</v>
      </c>
      <c r="B26" s="1687" t="s">
        <v>1013</v>
      </c>
      <c r="C26" s="1688">
        <v>532387023</v>
      </c>
      <c r="D26" s="1688"/>
      <c r="E26" s="1689">
        <v>572333569</v>
      </c>
      <c r="F26" s="1694"/>
      <c r="M26" s="1694"/>
    </row>
    <row r="27" spans="1:13" s="1685" customFormat="1" ht="23.25" x14ac:dyDescent="0.35">
      <c r="A27" s="1690">
        <v>55</v>
      </c>
      <c r="B27" s="1691" t="s">
        <v>741</v>
      </c>
      <c r="C27" s="1692">
        <f>SUM(C25,C26)</f>
        <v>1984437836</v>
      </c>
      <c r="D27" s="1692">
        <v>0</v>
      </c>
      <c r="E27" s="1693">
        <f>SUM(E25+E26)</f>
        <v>2588100037</v>
      </c>
      <c r="F27" s="1694"/>
      <c r="M27" s="1694"/>
    </row>
    <row r="28" spans="1:13" s="1685" customFormat="1" ht="23.25" x14ac:dyDescent="0.35">
      <c r="A28" s="1690">
        <v>59</v>
      </c>
      <c r="B28" s="1691" t="s">
        <v>742</v>
      </c>
      <c r="C28" s="1692">
        <f>C24+C27</f>
        <v>1989198680</v>
      </c>
      <c r="D28" s="1692">
        <v>0</v>
      </c>
      <c r="E28" s="1693">
        <f>E24+E27</f>
        <v>2590184112</v>
      </c>
      <c r="F28" s="1694"/>
      <c r="M28" s="1694"/>
    </row>
    <row r="29" spans="1:13" s="1685" customFormat="1" ht="46.5" x14ac:dyDescent="0.35">
      <c r="A29" s="1686">
        <v>64</v>
      </c>
      <c r="B29" s="1687" t="s">
        <v>743</v>
      </c>
      <c r="C29" s="1688">
        <v>18766857</v>
      </c>
      <c r="D29" s="1688">
        <v>0</v>
      </c>
      <c r="E29" s="1689">
        <v>35319727</v>
      </c>
      <c r="F29" s="1694"/>
      <c r="M29" s="1694"/>
    </row>
    <row r="30" spans="1:13" s="1685" customFormat="1" ht="23.25" x14ac:dyDescent="0.35">
      <c r="A30" s="1686">
        <v>68</v>
      </c>
      <c r="B30" s="1687" t="s">
        <v>744</v>
      </c>
      <c r="C30" s="1688">
        <v>5856325</v>
      </c>
      <c r="D30" s="1688">
        <v>0</v>
      </c>
      <c r="E30" s="1689">
        <v>10609199</v>
      </c>
      <c r="F30" s="1694"/>
      <c r="M30" s="1952"/>
    </row>
    <row r="31" spans="1:13" s="1685" customFormat="1" ht="46.5" x14ac:dyDescent="0.35">
      <c r="A31" s="1686">
        <v>69</v>
      </c>
      <c r="B31" s="1687" t="s">
        <v>745</v>
      </c>
      <c r="C31" s="1688">
        <v>8812695</v>
      </c>
      <c r="D31" s="1688">
        <v>0</v>
      </c>
      <c r="E31" s="1689">
        <v>14727781</v>
      </c>
      <c r="F31" s="1694"/>
      <c r="M31" s="1952"/>
    </row>
    <row r="32" spans="1:13" s="1685" customFormat="1" ht="23.25" x14ac:dyDescent="0.35">
      <c r="A32" s="1686">
        <v>70</v>
      </c>
      <c r="B32" s="1687" t="s">
        <v>746</v>
      </c>
      <c r="C32" s="1688">
        <v>4097837</v>
      </c>
      <c r="D32" s="1688">
        <v>0</v>
      </c>
      <c r="E32" s="1689">
        <v>9982747</v>
      </c>
      <c r="F32" s="1694"/>
      <c r="M32" s="1694"/>
    </row>
    <row r="33" spans="1:13" s="1685" customFormat="1" ht="46.5" x14ac:dyDescent="0.35">
      <c r="A33" s="1686">
        <v>71</v>
      </c>
      <c r="B33" s="1687" t="s">
        <v>747</v>
      </c>
      <c r="C33" s="1688">
        <v>24776419</v>
      </c>
      <c r="D33" s="1688">
        <v>0</v>
      </c>
      <c r="E33" s="1689">
        <v>32182881</v>
      </c>
      <c r="F33" s="1694"/>
      <c r="M33" s="1694"/>
    </row>
    <row r="34" spans="1:13" s="1627" customFormat="1" ht="46.5" x14ac:dyDescent="0.35">
      <c r="A34" s="1695">
        <v>72</v>
      </c>
      <c r="B34" s="552" t="s">
        <v>748</v>
      </c>
      <c r="C34" s="679">
        <v>9886162</v>
      </c>
      <c r="D34" s="679">
        <v>0</v>
      </c>
      <c r="E34" s="787">
        <v>10254366</v>
      </c>
      <c r="F34" s="1694">
        <f t="shared" ref="F34:F53" si="0">E34-C34</f>
        <v>368204</v>
      </c>
      <c r="M34" s="1694"/>
    </row>
    <row r="35" spans="1:13" s="1685" customFormat="1" ht="23.25" x14ac:dyDescent="0.35">
      <c r="A35" s="1686">
        <v>73</v>
      </c>
      <c r="B35" s="1687" t="s">
        <v>749</v>
      </c>
      <c r="C35" s="1688">
        <v>12188228</v>
      </c>
      <c r="D35" s="1688">
        <v>0</v>
      </c>
      <c r="E35" s="1689">
        <v>14856265</v>
      </c>
      <c r="F35" s="1694">
        <f t="shared" si="0"/>
        <v>2668037</v>
      </c>
      <c r="M35" s="1694"/>
    </row>
    <row r="36" spans="1:13" s="1685" customFormat="1" ht="23.25" x14ac:dyDescent="0.35">
      <c r="A36" s="1686">
        <v>74</v>
      </c>
      <c r="B36" s="1687" t="s">
        <v>750</v>
      </c>
      <c r="C36" s="1688">
        <v>198366</v>
      </c>
      <c r="D36" s="1688">
        <v>0</v>
      </c>
      <c r="E36" s="1689">
        <v>415514</v>
      </c>
      <c r="F36" s="1694">
        <f t="shared" si="0"/>
        <v>217148</v>
      </c>
      <c r="M36" s="1694"/>
    </row>
    <row r="37" spans="1:13" s="1685" customFormat="1" ht="46.5" x14ac:dyDescent="0.35">
      <c r="A37" s="1686">
        <v>75</v>
      </c>
      <c r="B37" s="1687" t="s">
        <v>751</v>
      </c>
      <c r="C37" s="1688">
        <v>2315351</v>
      </c>
      <c r="D37" s="1688">
        <v>0</v>
      </c>
      <c r="E37" s="1689">
        <v>2341224</v>
      </c>
      <c r="F37" s="1694">
        <f t="shared" si="0"/>
        <v>25873</v>
      </c>
      <c r="M37" s="1694"/>
    </row>
    <row r="38" spans="1:13" s="1685" customFormat="1" ht="46.5" x14ac:dyDescent="0.35">
      <c r="A38" s="1686">
        <v>76</v>
      </c>
      <c r="B38" s="1687" t="s">
        <v>1265</v>
      </c>
      <c r="C38" s="1688">
        <v>0</v>
      </c>
      <c r="D38" s="1688">
        <v>0</v>
      </c>
      <c r="E38" s="1689">
        <v>4130000</v>
      </c>
      <c r="F38" s="1694">
        <f t="shared" si="0"/>
        <v>4130000</v>
      </c>
      <c r="M38" s="1694"/>
    </row>
    <row r="39" spans="1:13" s="1685" customFormat="1" ht="23.25" x14ac:dyDescent="0.35">
      <c r="A39" s="1686">
        <v>80</v>
      </c>
      <c r="B39" s="1687" t="s">
        <v>752</v>
      </c>
      <c r="C39" s="1688">
        <v>188312</v>
      </c>
      <c r="D39" s="1688">
        <v>0</v>
      </c>
      <c r="E39" s="1689">
        <v>185512</v>
      </c>
      <c r="F39" s="1694">
        <f t="shared" si="0"/>
        <v>-2800</v>
      </c>
      <c r="M39" s="1694"/>
    </row>
    <row r="40" spans="1:13" s="1685" customFormat="1" ht="46.5" x14ac:dyDescent="0.35">
      <c r="A40" s="1686">
        <v>81</v>
      </c>
      <c r="B40" s="1687" t="s">
        <v>947</v>
      </c>
      <c r="C40" s="1688">
        <v>0</v>
      </c>
      <c r="D40" s="1688">
        <v>0</v>
      </c>
      <c r="E40" s="1689">
        <v>14850</v>
      </c>
      <c r="F40" s="1694">
        <f t="shared" si="0"/>
        <v>14850</v>
      </c>
      <c r="M40" s="1694"/>
    </row>
    <row r="41" spans="1:13" s="1685" customFormat="1" ht="23.25" x14ac:dyDescent="0.35">
      <c r="A41" s="1686">
        <v>83</v>
      </c>
      <c r="B41" s="1687" t="s">
        <v>948</v>
      </c>
      <c r="C41" s="1688">
        <v>0</v>
      </c>
      <c r="D41" s="1688">
        <v>0</v>
      </c>
      <c r="E41" s="1689">
        <v>14850</v>
      </c>
      <c r="F41" s="1694">
        <f t="shared" si="0"/>
        <v>14850</v>
      </c>
      <c r="M41" s="1694"/>
    </row>
    <row r="42" spans="1:13" s="1685" customFormat="1" ht="46.5" x14ac:dyDescent="0.35">
      <c r="A42" s="1695">
        <v>91</v>
      </c>
      <c r="B42" s="552" t="s">
        <v>753</v>
      </c>
      <c r="C42" s="679">
        <v>125000</v>
      </c>
      <c r="D42" s="679">
        <v>0</v>
      </c>
      <c r="E42" s="787">
        <v>125000</v>
      </c>
      <c r="F42" s="1694">
        <f t="shared" si="0"/>
        <v>0</v>
      </c>
      <c r="M42" s="1694"/>
    </row>
    <row r="43" spans="1:13" s="1685" customFormat="1" ht="23.25" x14ac:dyDescent="0.35">
      <c r="A43" s="1690">
        <v>103</v>
      </c>
      <c r="B43" s="1691" t="s">
        <v>754</v>
      </c>
      <c r="C43" s="1692">
        <f>C29+C33+C40+C42</f>
        <v>43668276</v>
      </c>
      <c r="D43" s="1692">
        <v>0</v>
      </c>
      <c r="E43" s="1693">
        <f>+E29+E33+E40+E42</f>
        <v>67642458</v>
      </c>
      <c r="F43" s="1694">
        <f t="shared" si="0"/>
        <v>23974182</v>
      </c>
      <c r="M43" s="1694"/>
    </row>
    <row r="44" spans="1:13" s="1685" customFormat="1" ht="46.5" x14ac:dyDescent="0.35">
      <c r="A44" s="1686">
        <v>104</v>
      </c>
      <c r="B44" s="1687" t="s">
        <v>958</v>
      </c>
      <c r="C44" s="679">
        <v>79714900</v>
      </c>
      <c r="D44" s="1688">
        <v>0</v>
      </c>
      <c r="E44" s="679">
        <v>95267500</v>
      </c>
      <c r="F44" s="1694">
        <f t="shared" si="0"/>
        <v>15552600</v>
      </c>
      <c r="M44" s="1694"/>
    </row>
    <row r="45" spans="1:13" s="1685" customFormat="1" ht="29.45" customHeight="1" x14ac:dyDescent="0.35">
      <c r="A45" s="1686">
        <v>115</v>
      </c>
      <c r="B45" s="1687" t="s">
        <v>1014</v>
      </c>
      <c r="C45" s="1688">
        <v>1869062</v>
      </c>
      <c r="D45" s="1688">
        <v>0</v>
      </c>
      <c r="E45" s="679">
        <v>1370726</v>
      </c>
      <c r="F45" s="1694">
        <f t="shared" si="0"/>
        <v>-498336</v>
      </c>
      <c r="M45" s="1694"/>
    </row>
    <row r="46" spans="1:13" s="1685" customFormat="1" ht="46.9" customHeight="1" x14ac:dyDescent="0.35">
      <c r="A46" s="1686">
        <v>116</v>
      </c>
      <c r="B46" s="1687" t="s">
        <v>1015</v>
      </c>
      <c r="C46" s="679">
        <v>1869062</v>
      </c>
      <c r="D46" s="1688">
        <v>0</v>
      </c>
      <c r="E46" s="679">
        <v>1370726</v>
      </c>
      <c r="F46" s="1694">
        <f t="shared" si="0"/>
        <v>-498336</v>
      </c>
      <c r="M46" s="1694"/>
    </row>
    <row r="47" spans="1:13" s="1685" customFormat="1" ht="46.5" x14ac:dyDescent="0.35">
      <c r="A47" s="1695">
        <v>135</v>
      </c>
      <c r="B47" s="552" t="s">
        <v>949</v>
      </c>
      <c r="C47" s="679">
        <v>45899000</v>
      </c>
      <c r="D47" s="679">
        <v>0</v>
      </c>
      <c r="E47" s="787">
        <v>24000000</v>
      </c>
      <c r="F47" s="1694">
        <f t="shared" si="0"/>
        <v>-21899000</v>
      </c>
      <c r="M47" s="1694"/>
    </row>
    <row r="48" spans="1:13" s="1685" customFormat="1" ht="45.6" customHeight="1" x14ac:dyDescent="0.35">
      <c r="A48" s="1695">
        <v>138</v>
      </c>
      <c r="B48" s="552" t="s">
        <v>950</v>
      </c>
      <c r="C48" s="679">
        <v>33399000</v>
      </c>
      <c r="D48" s="679">
        <v>0</v>
      </c>
      <c r="E48" s="787">
        <v>18500000</v>
      </c>
      <c r="F48" s="1694">
        <f t="shared" si="0"/>
        <v>-14899000</v>
      </c>
      <c r="M48" s="1694"/>
    </row>
    <row r="49" spans="1:13" s="1685" customFormat="1" ht="23.25" x14ac:dyDescent="0.35">
      <c r="A49" s="1690">
        <v>144</v>
      </c>
      <c r="B49" s="1691" t="s">
        <v>755</v>
      </c>
      <c r="C49" s="1696">
        <v>127482952</v>
      </c>
      <c r="D49" s="1692">
        <v>0</v>
      </c>
      <c r="E49" s="1693">
        <v>120638226</v>
      </c>
      <c r="F49" s="1694">
        <f t="shared" si="0"/>
        <v>-6844726</v>
      </c>
      <c r="M49" s="1694"/>
    </row>
    <row r="50" spans="1:13" s="1685" customFormat="1" ht="23.25" x14ac:dyDescent="0.35">
      <c r="A50" s="1686">
        <v>145</v>
      </c>
      <c r="B50" s="1687" t="s">
        <v>756</v>
      </c>
      <c r="C50" s="1688">
        <v>2210662</v>
      </c>
      <c r="D50" s="1688">
        <v>0</v>
      </c>
      <c r="E50" s="1689">
        <v>10156988</v>
      </c>
      <c r="F50" s="1694">
        <f t="shared" si="0"/>
        <v>7946326</v>
      </c>
      <c r="M50" s="1694"/>
    </row>
    <row r="51" spans="1:13" s="1685" customFormat="1" ht="23.25" x14ac:dyDescent="0.35">
      <c r="A51" s="1686">
        <v>147</v>
      </c>
      <c r="B51" s="1687" t="s">
        <v>757</v>
      </c>
      <c r="C51" s="1688">
        <v>1569100</v>
      </c>
      <c r="D51" s="1688">
        <v>0</v>
      </c>
      <c r="E51" s="1689">
        <v>9932988</v>
      </c>
      <c r="F51" s="1694">
        <f t="shared" si="0"/>
        <v>8363888</v>
      </c>
      <c r="M51" s="1694"/>
    </row>
    <row r="52" spans="1:13" s="1685" customFormat="1" ht="23.25" x14ac:dyDescent="0.35">
      <c r="A52" s="1686">
        <v>148</v>
      </c>
      <c r="B52" s="1687" t="s">
        <v>1016</v>
      </c>
      <c r="C52" s="1688">
        <v>48472</v>
      </c>
      <c r="D52" s="1688">
        <v>0</v>
      </c>
      <c r="E52" s="1689">
        <v>0</v>
      </c>
      <c r="F52" s="1694">
        <f t="shared" si="0"/>
        <v>-48472</v>
      </c>
      <c r="M52" s="1694"/>
    </row>
    <row r="53" spans="1:13" s="1685" customFormat="1" ht="23.25" x14ac:dyDescent="0.35">
      <c r="A53" s="1686">
        <v>149</v>
      </c>
      <c r="B53" s="1687" t="s">
        <v>1017</v>
      </c>
      <c r="C53" s="1688">
        <v>571500</v>
      </c>
      <c r="D53" s="1688">
        <v>0</v>
      </c>
      <c r="E53" s="1689">
        <v>0</v>
      </c>
      <c r="F53" s="1694">
        <f t="shared" si="0"/>
        <v>-571500</v>
      </c>
      <c r="M53" s="1694"/>
    </row>
    <row r="54" spans="1:13" s="1685" customFormat="1" ht="23.25" x14ac:dyDescent="0.35">
      <c r="A54" s="1686">
        <v>151</v>
      </c>
      <c r="B54" s="1687" t="s">
        <v>1018</v>
      </c>
      <c r="C54" s="1688">
        <v>21590</v>
      </c>
      <c r="D54" s="1688">
        <v>0</v>
      </c>
      <c r="E54" s="1689">
        <v>224000</v>
      </c>
      <c r="F54" s="1694"/>
      <c r="M54" s="1694"/>
    </row>
    <row r="55" spans="1:13" s="1685" customFormat="1" ht="23.25" x14ac:dyDescent="0.35">
      <c r="A55" s="1686">
        <v>154</v>
      </c>
      <c r="B55" s="1687" t="s">
        <v>758</v>
      </c>
      <c r="C55" s="1688">
        <v>300000</v>
      </c>
      <c r="D55" s="1688">
        <v>0</v>
      </c>
      <c r="E55" s="1689">
        <v>300000</v>
      </c>
      <c r="F55" s="1694"/>
      <c r="M55" s="1694"/>
    </row>
    <row r="56" spans="1:13" s="1685" customFormat="1" ht="23.25" x14ac:dyDescent="0.35">
      <c r="A56" s="1690">
        <v>160</v>
      </c>
      <c r="B56" s="1691" t="s">
        <v>759</v>
      </c>
      <c r="C56" s="1692">
        <v>2510662</v>
      </c>
      <c r="D56" s="1692">
        <v>0</v>
      </c>
      <c r="E56" s="1693">
        <v>10456988</v>
      </c>
      <c r="F56" s="1694"/>
      <c r="M56" s="1694"/>
    </row>
    <row r="57" spans="1:13" s="1685" customFormat="1" ht="23.25" x14ac:dyDescent="0.35">
      <c r="A57" s="1690">
        <v>161</v>
      </c>
      <c r="B57" s="1691" t="s">
        <v>760</v>
      </c>
      <c r="C57" s="1692">
        <v>173661900</v>
      </c>
      <c r="D57" s="1692">
        <v>0</v>
      </c>
      <c r="E57" s="1693">
        <v>198737672</v>
      </c>
      <c r="F57" s="1694"/>
      <c r="M57" s="1694"/>
    </row>
    <row r="58" spans="1:13" s="1685" customFormat="1" ht="23.25" x14ac:dyDescent="0.35">
      <c r="A58" s="1686">
        <v>163</v>
      </c>
      <c r="B58" s="1687" t="s">
        <v>761</v>
      </c>
      <c r="C58" s="1688">
        <v>28652618</v>
      </c>
      <c r="D58" s="1688">
        <v>0</v>
      </c>
      <c r="E58" s="1689">
        <v>32222416</v>
      </c>
      <c r="F58" s="1694"/>
      <c r="M58" s="1694"/>
    </row>
    <row r="59" spans="1:13" s="1685" customFormat="1" ht="23.45" customHeight="1" x14ac:dyDescent="0.35">
      <c r="A59" s="1686">
        <v>164</v>
      </c>
      <c r="B59" s="1687" t="s">
        <v>762</v>
      </c>
      <c r="C59" s="1688">
        <v>13088</v>
      </c>
      <c r="D59" s="1688">
        <v>0</v>
      </c>
      <c r="E59" s="1689">
        <v>2681907</v>
      </c>
      <c r="F59" s="1694"/>
      <c r="M59" s="1694"/>
    </row>
    <row r="60" spans="1:13" s="1685" customFormat="1" ht="23.25" x14ac:dyDescent="0.35">
      <c r="A60" s="1686">
        <v>165</v>
      </c>
      <c r="B60" s="1687" t="s">
        <v>1266</v>
      </c>
      <c r="C60" s="1688">
        <v>0</v>
      </c>
      <c r="D60" s="1688"/>
      <c r="E60" s="1689">
        <v>-2681907</v>
      </c>
      <c r="F60" s="1694"/>
      <c r="M60" s="1694"/>
    </row>
    <row r="61" spans="1:13" s="1685" customFormat="1" ht="23.45" customHeight="1" x14ac:dyDescent="0.35">
      <c r="A61" s="1690">
        <v>166</v>
      </c>
      <c r="B61" s="1691" t="s">
        <v>763</v>
      </c>
      <c r="C61" s="1692">
        <f>SUM(C58:C59)</f>
        <v>28665706</v>
      </c>
      <c r="D61" s="1692">
        <v>0</v>
      </c>
      <c r="E61" s="1693">
        <f>SUM(E58:E60)</f>
        <v>32222416</v>
      </c>
      <c r="F61" s="1694"/>
      <c r="M61" s="1694"/>
    </row>
    <row r="62" spans="1:13" s="1685" customFormat="1" ht="23.25" x14ac:dyDescent="0.35">
      <c r="A62" s="1686">
        <v>168</v>
      </c>
      <c r="B62" s="1687" t="s">
        <v>764</v>
      </c>
      <c r="C62" s="1688">
        <v>-39845100</v>
      </c>
      <c r="D62" s="1688">
        <v>0</v>
      </c>
      <c r="E62" s="1689">
        <v>-25739716</v>
      </c>
      <c r="F62" s="1694"/>
      <c r="M62" s="1694"/>
    </row>
    <row r="63" spans="1:13" s="1685" customFormat="1" ht="23.25" x14ac:dyDescent="0.35">
      <c r="A63" s="1690">
        <v>169</v>
      </c>
      <c r="B63" s="1691" t="s">
        <v>765</v>
      </c>
      <c r="C63" s="1692">
        <f>SUM(C62)</f>
        <v>-39845100</v>
      </c>
      <c r="D63" s="1692">
        <v>0</v>
      </c>
      <c r="E63" s="1693">
        <f>SUM(E62)</f>
        <v>-25739716</v>
      </c>
      <c r="F63" s="1694"/>
      <c r="M63" s="1694"/>
    </row>
    <row r="64" spans="1:13" s="1685" customFormat="1" ht="23.25" x14ac:dyDescent="0.35">
      <c r="A64" s="1686">
        <v>170</v>
      </c>
      <c r="B64" s="1687" t="s">
        <v>766</v>
      </c>
      <c r="C64" s="1688">
        <v>3076596</v>
      </c>
      <c r="D64" s="1688">
        <v>0</v>
      </c>
      <c r="E64" s="1689">
        <v>8496858</v>
      </c>
      <c r="F64" s="1694"/>
      <c r="M64" s="1694"/>
    </row>
    <row r="65" spans="1:13" s="1685" customFormat="1" ht="46.5" x14ac:dyDescent="0.35">
      <c r="A65" s="1695">
        <v>171</v>
      </c>
      <c r="B65" s="552" t="s">
        <v>767</v>
      </c>
      <c r="C65" s="679">
        <v>668800</v>
      </c>
      <c r="D65" s="679">
        <v>0</v>
      </c>
      <c r="E65" s="787">
        <v>122820</v>
      </c>
      <c r="F65" s="1694"/>
      <c r="M65" s="1694"/>
    </row>
    <row r="66" spans="1:13" s="1685" customFormat="1" ht="23.25" x14ac:dyDescent="0.35">
      <c r="A66" s="1690">
        <v>172</v>
      </c>
      <c r="B66" s="1691" t="s">
        <v>768</v>
      </c>
      <c r="C66" s="1692">
        <f>SUM(C64:C65)</f>
        <v>3745396</v>
      </c>
      <c r="D66" s="1692">
        <v>0</v>
      </c>
      <c r="E66" s="1693">
        <f>SUM(E64:E65)</f>
        <v>8619678</v>
      </c>
      <c r="F66" s="1694"/>
      <c r="M66" s="1694"/>
    </row>
    <row r="67" spans="1:13" s="1685" customFormat="1" ht="23.25" x14ac:dyDescent="0.35">
      <c r="A67" s="1690">
        <v>173</v>
      </c>
      <c r="B67" s="1691" t="s">
        <v>769</v>
      </c>
      <c r="C67" s="1692">
        <f>C61+C63+C66</f>
        <v>-7433998</v>
      </c>
      <c r="D67" s="1692">
        <v>0</v>
      </c>
      <c r="E67" s="1693">
        <f>E61+E63+E66</f>
        <v>15102378</v>
      </c>
      <c r="F67" s="1694"/>
      <c r="M67" s="1694"/>
    </row>
    <row r="68" spans="1:13" s="1685" customFormat="1" ht="24" thickBot="1" x14ac:dyDescent="0.4">
      <c r="A68" s="1697" t="s">
        <v>770</v>
      </c>
      <c r="B68" s="1698" t="s">
        <v>771</v>
      </c>
      <c r="C68" s="1699">
        <f>C18+C21+C28+C57+C67</f>
        <v>18573879374</v>
      </c>
      <c r="D68" s="1699">
        <v>0</v>
      </c>
      <c r="E68" s="1700">
        <f>E18+E21+E28+E57+E67</f>
        <v>19683673924</v>
      </c>
      <c r="F68" s="1694"/>
      <c r="M68" s="1694"/>
    </row>
    <row r="69" spans="1:13" ht="25.5" x14ac:dyDescent="0.35">
      <c r="A69" s="2079" t="str">
        <f>A1</f>
        <v>Pilisvörösvár Város Önkormányzata Képviselő-testületének 9/2023. (IV. 20.) önkormányzati rendelete</v>
      </c>
      <c r="B69" s="1971"/>
      <c r="C69" s="1971"/>
      <c r="D69" s="1971"/>
      <c r="E69" s="1971"/>
      <c r="F69" s="1035"/>
      <c r="M69" s="1694"/>
    </row>
    <row r="70" spans="1:13" ht="25.5" x14ac:dyDescent="0.35">
      <c r="A70" s="2079" t="str">
        <f>A2</f>
        <v>Pilisvörösvár Város Önkormányzata 2022. évi zárszámadásáról</v>
      </c>
      <c r="B70" s="1971"/>
      <c r="C70" s="1971"/>
      <c r="D70" s="1971"/>
      <c r="E70" s="1971"/>
      <c r="F70" s="1035"/>
      <c r="M70" s="1694"/>
    </row>
    <row r="71" spans="1:13" ht="25.5" x14ac:dyDescent="0.35">
      <c r="A71" s="2079" t="str">
        <f>A3</f>
        <v>Pilisvörösvár Város Önkormányzatának 2022. évi mérlege</v>
      </c>
      <c r="B71" s="1971"/>
      <c r="C71" s="1971"/>
      <c r="D71" s="1971"/>
      <c r="E71" s="1971"/>
      <c r="F71" s="1035"/>
      <c r="M71" s="1694"/>
    </row>
    <row r="72" spans="1:13" ht="23.25" x14ac:dyDescent="0.35">
      <c r="A72" s="483"/>
      <c r="B72" s="484"/>
      <c r="C72" s="485"/>
      <c r="D72" s="485"/>
      <c r="E72" s="1625" t="s">
        <v>1305</v>
      </c>
      <c r="F72" s="1035"/>
      <c r="M72" s="1694"/>
    </row>
    <row r="73" spans="1:13" ht="24" thickBot="1" x14ac:dyDescent="0.4">
      <c r="A73" s="483"/>
      <c r="B73" s="484"/>
      <c r="C73" s="485"/>
      <c r="D73" s="485"/>
      <c r="E73" s="1625" t="s">
        <v>469</v>
      </c>
      <c r="F73" s="1035"/>
      <c r="M73" s="1694"/>
    </row>
    <row r="74" spans="1:13" s="1685" customFormat="1" ht="46.5" x14ac:dyDescent="0.35">
      <c r="A74" s="1682" t="s">
        <v>604</v>
      </c>
      <c r="B74" s="1683" t="s">
        <v>213</v>
      </c>
      <c r="C74" s="1683" t="s">
        <v>719</v>
      </c>
      <c r="D74" s="1683" t="s">
        <v>720</v>
      </c>
      <c r="E74" s="1684" t="s">
        <v>721</v>
      </c>
      <c r="F74" s="1694"/>
      <c r="M74" s="1694"/>
    </row>
    <row r="75" spans="1:13" s="1685" customFormat="1" ht="23.25" x14ac:dyDescent="0.35">
      <c r="A75" s="1686">
        <v>179</v>
      </c>
      <c r="B75" s="1687" t="s">
        <v>772</v>
      </c>
      <c r="C75" s="1688">
        <v>17850629558</v>
      </c>
      <c r="D75" s="1688">
        <v>0</v>
      </c>
      <c r="E75" s="1689">
        <v>17850629558</v>
      </c>
      <c r="F75" s="1694"/>
      <c r="M75" s="1694"/>
    </row>
    <row r="76" spans="1:13" s="1685" customFormat="1" ht="23.25" x14ac:dyDescent="0.35">
      <c r="A76" s="1686">
        <v>180</v>
      </c>
      <c r="B76" s="1687" t="s">
        <v>773</v>
      </c>
      <c r="C76" s="1688">
        <v>-165321348</v>
      </c>
      <c r="D76" s="1688">
        <v>0</v>
      </c>
      <c r="E76" s="1689">
        <v>-165321348</v>
      </c>
      <c r="F76" s="1694"/>
      <c r="M76" s="1694"/>
    </row>
    <row r="77" spans="1:13" s="1685" customFormat="1" ht="23.25" x14ac:dyDescent="0.35">
      <c r="A77" s="1686">
        <v>181</v>
      </c>
      <c r="B77" s="1687" t="s">
        <v>774</v>
      </c>
      <c r="C77" s="1688">
        <v>210274413</v>
      </c>
      <c r="D77" s="1688">
        <v>0</v>
      </c>
      <c r="E77" s="1689">
        <v>210274413</v>
      </c>
      <c r="F77" s="1694"/>
      <c r="M77" s="1694"/>
    </row>
    <row r="78" spans="1:13" s="1685" customFormat="1" ht="23.25" x14ac:dyDescent="0.35">
      <c r="A78" s="1686">
        <v>182</v>
      </c>
      <c r="B78" s="1687" t="s">
        <v>775</v>
      </c>
      <c r="C78" s="1688">
        <v>-1017614601</v>
      </c>
      <c r="D78" s="1688">
        <v>0</v>
      </c>
      <c r="E78" s="1689">
        <v>-599436394</v>
      </c>
      <c r="F78" s="1694"/>
      <c r="M78" s="1694"/>
    </row>
    <row r="79" spans="1:13" s="1685" customFormat="1" ht="23.25" x14ac:dyDescent="0.35">
      <c r="A79" s="1686">
        <v>184</v>
      </c>
      <c r="B79" s="1687" t="s">
        <v>776</v>
      </c>
      <c r="C79" s="1688">
        <v>418178207</v>
      </c>
      <c r="D79" s="1688">
        <v>0</v>
      </c>
      <c r="E79" s="1689">
        <v>1019960764</v>
      </c>
      <c r="F79" s="1694"/>
      <c r="M79" s="1694"/>
    </row>
    <row r="80" spans="1:13" s="1685" customFormat="1" ht="23.25" x14ac:dyDescent="0.35">
      <c r="A80" s="1690">
        <v>185</v>
      </c>
      <c r="B80" s="1691" t="s">
        <v>777</v>
      </c>
      <c r="C80" s="1692">
        <f>SUM(C75:C79)</f>
        <v>17296146229</v>
      </c>
      <c r="D80" s="1692">
        <v>0</v>
      </c>
      <c r="E80" s="1693">
        <f>SUM(E75:E79)</f>
        <v>18316106993</v>
      </c>
      <c r="F80" s="1694"/>
      <c r="M80" s="1694"/>
    </row>
    <row r="81" spans="1:13" s="1685" customFormat="1" ht="23.25" x14ac:dyDescent="0.35">
      <c r="A81" s="1686">
        <v>186</v>
      </c>
      <c r="B81" s="1687" t="s">
        <v>1267</v>
      </c>
      <c r="C81" s="1688">
        <v>0</v>
      </c>
      <c r="D81" s="1688">
        <v>0</v>
      </c>
      <c r="E81" s="1689">
        <v>78135</v>
      </c>
      <c r="F81" s="1694"/>
      <c r="M81" s="1694"/>
    </row>
    <row r="82" spans="1:13" s="1685" customFormat="1" ht="23.25" x14ac:dyDescent="0.35">
      <c r="A82" s="1686">
        <v>188</v>
      </c>
      <c r="B82" s="1687" t="s">
        <v>778</v>
      </c>
      <c r="C82" s="1688">
        <v>5770920</v>
      </c>
      <c r="D82" s="1688">
        <v>0</v>
      </c>
      <c r="E82" s="1689">
        <v>6495817</v>
      </c>
      <c r="F82" s="1694"/>
      <c r="M82" s="1694"/>
    </row>
    <row r="83" spans="1:13" s="1685" customFormat="1" ht="23.25" x14ac:dyDescent="0.35">
      <c r="A83" s="1686">
        <v>193</v>
      </c>
      <c r="B83" s="1687" t="s">
        <v>779</v>
      </c>
      <c r="C83" s="1688">
        <v>480060</v>
      </c>
      <c r="D83" s="1688">
        <v>0</v>
      </c>
      <c r="E83" s="1689">
        <v>4179570</v>
      </c>
      <c r="F83" s="1694"/>
      <c r="M83" s="1694"/>
    </row>
    <row r="84" spans="1:13" s="1685" customFormat="1" ht="23.25" x14ac:dyDescent="0.35">
      <c r="A84" s="1686">
        <v>194</v>
      </c>
      <c r="B84" s="1687" t="s">
        <v>1268</v>
      </c>
      <c r="C84" s="1688">
        <v>0</v>
      </c>
      <c r="D84" s="1688"/>
      <c r="E84" s="1689">
        <v>41525381</v>
      </c>
      <c r="F84" s="1694"/>
      <c r="M84" s="1694"/>
    </row>
    <row r="85" spans="1:13" s="1685" customFormat="1" ht="23.25" x14ac:dyDescent="0.35">
      <c r="A85" s="1690">
        <v>211</v>
      </c>
      <c r="B85" s="1691" t="s">
        <v>780</v>
      </c>
      <c r="C85" s="1692">
        <f>SUM(C82:C83)</f>
        <v>6250980</v>
      </c>
      <c r="D85" s="1692">
        <v>0</v>
      </c>
      <c r="E85" s="1693">
        <f>SUM(E81:E84)</f>
        <v>52278903</v>
      </c>
      <c r="F85" s="1694"/>
      <c r="M85" s="1694"/>
    </row>
    <row r="86" spans="1:13" s="1685" customFormat="1" ht="23.25" x14ac:dyDescent="0.35">
      <c r="A86" s="1686">
        <v>219</v>
      </c>
      <c r="B86" s="1687" t="s">
        <v>781</v>
      </c>
      <c r="C86" s="1688">
        <v>4731537</v>
      </c>
      <c r="D86" s="1688">
        <v>0</v>
      </c>
      <c r="E86" s="1689">
        <v>4731537</v>
      </c>
      <c r="F86" s="1694"/>
      <c r="M86" s="1694"/>
    </row>
    <row r="87" spans="1:13" s="1685" customFormat="1" ht="23.25" x14ac:dyDescent="0.35">
      <c r="A87" s="1686">
        <v>220</v>
      </c>
      <c r="B87" s="1687" t="s">
        <v>1269</v>
      </c>
      <c r="C87" s="1688">
        <v>0</v>
      </c>
      <c r="D87" s="1688">
        <v>0</v>
      </c>
      <c r="E87" s="1689">
        <v>4748270</v>
      </c>
      <c r="F87" s="1694"/>
      <c r="M87" s="1694"/>
    </row>
    <row r="88" spans="1:13" s="1627" customFormat="1" ht="20.25" customHeight="1" x14ac:dyDescent="0.35">
      <c r="A88" s="1695">
        <v>224</v>
      </c>
      <c r="B88" s="552" t="s">
        <v>782</v>
      </c>
      <c r="C88" s="679">
        <v>43660411</v>
      </c>
      <c r="D88" s="679">
        <v>0</v>
      </c>
      <c r="E88" s="787">
        <v>47865330</v>
      </c>
      <c r="F88" s="1694"/>
      <c r="M88" s="1694"/>
    </row>
    <row r="89" spans="1:13" s="1685" customFormat="1" ht="46.5" x14ac:dyDescent="0.35">
      <c r="A89" s="1686">
        <v>225</v>
      </c>
      <c r="B89" s="1687" t="s">
        <v>783</v>
      </c>
      <c r="C89" s="1688">
        <v>2639928</v>
      </c>
      <c r="D89" s="1688">
        <v>0</v>
      </c>
      <c r="E89" s="1689">
        <v>1319976</v>
      </c>
      <c r="F89" s="1694"/>
      <c r="M89" s="1694"/>
    </row>
    <row r="90" spans="1:13" s="1685" customFormat="1" ht="46.5" x14ac:dyDescent="0.35">
      <c r="A90" s="1686">
        <v>229</v>
      </c>
      <c r="B90" s="1687" t="s">
        <v>784</v>
      </c>
      <c r="C90" s="1688">
        <v>41020483</v>
      </c>
      <c r="D90" s="1688">
        <v>0</v>
      </c>
      <c r="E90" s="1689">
        <v>46545354</v>
      </c>
      <c r="F90" s="1694"/>
      <c r="M90" s="1694"/>
    </row>
    <row r="91" spans="1:13" s="1685" customFormat="1" ht="23.25" x14ac:dyDescent="0.35">
      <c r="A91" s="1690">
        <v>235</v>
      </c>
      <c r="B91" s="1691" t="s">
        <v>785</v>
      </c>
      <c r="C91" s="1692">
        <f>C86+C88</f>
        <v>48391948</v>
      </c>
      <c r="D91" s="1692">
        <v>0</v>
      </c>
      <c r="E91" s="1693">
        <f>E86+E88+E87</f>
        <v>57345137</v>
      </c>
      <c r="F91" s="1694"/>
      <c r="M91" s="1694"/>
    </row>
    <row r="92" spans="1:13" s="1685" customFormat="1" ht="23.25" x14ac:dyDescent="0.35">
      <c r="A92" s="1686">
        <v>236</v>
      </c>
      <c r="B92" s="1687" t="s">
        <v>786</v>
      </c>
      <c r="C92" s="1688">
        <v>123764895</v>
      </c>
      <c r="D92" s="1688">
        <v>0</v>
      </c>
      <c r="E92" s="1689">
        <v>95675081</v>
      </c>
      <c r="F92" s="1694"/>
      <c r="M92" s="1694"/>
    </row>
    <row r="93" spans="1:13" s="1685" customFormat="1" ht="23.25" x14ac:dyDescent="0.35">
      <c r="A93" s="1686">
        <v>237</v>
      </c>
      <c r="B93" s="1687" t="s">
        <v>1270</v>
      </c>
      <c r="C93" s="1688">
        <v>0</v>
      </c>
      <c r="D93" s="1688">
        <v>0</v>
      </c>
      <c r="E93" s="1689">
        <v>12000</v>
      </c>
      <c r="F93" s="1694"/>
      <c r="M93" s="1694"/>
    </row>
    <row r="94" spans="1:13" s="1685" customFormat="1" ht="23.25" x14ac:dyDescent="0.35">
      <c r="A94" s="1686">
        <v>238</v>
      </c>
      <c r="B94" s="1687" t="s">
        <v>951</v>
      </c>
      <c r="C94" s="1688">
        <v>97490</v>
      </c>
      <c r="D94" s="1688">
        <v>0</v>
      </c>
      <c r="E94" s="1689">
        <v>33212</v>
      </c>
      <c r="F94" s="1694"/>
      <c r="M94" s="1694"/>
    </row>
    <row r="95" spans="1:13" s="1685" customFormat="1" ht="23.25" x14ac:dyDescent="0.35">
      <c r="A95" s="1686">
        <v>242</v>
      </c>
      <c r="B95" s="1687" t="s">
        <v>1271</v>
      </c>
      <c r="C95" s="1688">
        <v>14451612</v>
      </c>
      <c r="D95" s="1688">
        <v>0</v>
      </c>
      <c r="E95" s="1689">
        <v>12555248</v>
      </c>
      <c r="F95" s="1694"/>
      <c r="M95" s="1694"/>
    </row>
    <row r="96" spans="1:13" s="1685" customFormat="1" ht="23.25" x14ac:dyDescent="0.35">
      <c r="A96" s="1690">
        <v>245</v>
      </c>
      <c r="B96" s="1691" t="s">
        <v>787</v>
      </c>
      <c r="C96" s="1692">
        <f>SUM(C92:C95)</f>
        <v>138313997</v>
      </c>
      <c r="D96" s="1692">
        <v>0</v>
      </c>
      <c r="E96" s="1693">
        <f>SUM(E92:E95)</f>
        <v>108275541</v>
      </c>
      <c r="F96" s="1694"/>
      <c r="M96" s="1694"/>
    </row>
    <row r="97" spans="1:13" s="1685" customFormat="1" ht="23.25" x14ac:dyDescent="0.35">
      <c r="A97" s="1690">
        <v>246</v>
      </c>
      <c r="B97" s="1691" t="s">
        <v>788</v>
      </c>
      <c r="C97" s="1692">
        <f>C85+C91+C96</f>
        <v>192956925</v>
      </c>
      <c r="D97" s="1692">
        <v>0</v>
      </c>
      <c r="E97" s="1693">
        <f>E85+E91+E96</f>
        <v>217899581</v>
      </c>
      <c r="F97" s="1694"/>
      <c r="M97" s="1694"/>
    </row>
    <row r="98" spans="1:13" s="1685" customFormat="1" ht="23.25" x14ac:dyDescent="0.35">
      <c r="A98" s="1686">
        <v>249</v>
      </c>
      <c r="B98" s="1687" t="s">
        <v>789</v>
      </c>
      <c r="C98" s="1688">
        <v>60398046</v>
      </c>
      <c r="D98" s="1688">
        <v>0</v>
      </c>
      <c r="E98" s="1689">
        <v>98302823</v>
      </c>
      <c r="F98" s="1694"/>
      <c r="M98" s="1694"/>
    </row>
    <row r="99" spans="1:13" s="1685" customFormat="1" ht="23.25" x14ac:dyDescent="0.35">
      <c r="A99" s="1686">
        <v>250</v>
      </c>
      <c r="B99" s="1687" t="s">
        <v>790</v>
      </c>
      <c r="C99" s="1688">
        <v>1024378174</v>
      </c>
      <c r="D99" s="1688">
        <v>0</v>
      </c>
      <c r="E99" s="1689">
        <v>1051364527</v>
      </c>
      <c r="F99" s="1694"/>
      <c r="M99" s="1694"/>
    </row>
    <row r="100" spans="1:13" s="1685" customFormat="1" ht="23.25" x14ac:dyDescent="0.35">
      <c r="A100" s="1690">
        <v>251</v>
      </c>
      <c r="B100" s="1691" t="s">
        <v>791</v>
      </c>
      <c r="C100" s="1692">
        <f>SUM(C98:C99)</f>
        <v>1084776220</v>
      </c>
      <c r="D100" s="1692">
        <v>0</v>
      </c>
      <c r="E100" s="1693">
        <f>SUM(E98:E99)</f>
        <v>1149667350</v>
      </c>
      <c r="F100" s="1694"/>
      <c r="M100" s="1694"/>
    </row>
    <row r="101" spans="1:13" s="1685" customFormat="1" ht="24" thickBot="1" x14ac:dyDescent="0.4">
      <c r="A101" s="1697">
        <v>252</v>
      </c>
      <c r="B101" s="1698" t="s">
        <v>792</v>
      </c>
      <c r="C101" s="1699">
        <f>C80+C97+C100</f>
        <v>18573879374</v>
      </c>
      <c r="D101" s="1699">
        <v>0</v>
      </c>
      <c r="E101" s="1700">
        <f>E80+E97+E100</f>
        <v>19683673924</v>
      </c>
      <c r="F101" s="1694"/>
      <c r="M101" s="1694"/>
    </row>
  </sheetData>
  <mergeCells count="6">
    <mergeCell ref="A71:E71"/>
    <mergeCell ref="A1:E1"/>
    <mergeCell ref="A2:E2"/>
    <mergeCell ref="A3:E3"/>
    <mergeCell ref="A69:E69"/>
    <mergeCell ref="A70:E70"/>
  </mergeCells>
  <hyperlinks>
    <hyperlink ref="F1" location="Tartalom!A1" display="Tartalom!A1" xr:uid="{00000000-0004-0000-1E00-000000000000}"/>
  </hyperlinks>
  <pageMargins left="0.75" right="0.75" top="1" bottom="1" header="0.5" footer="0.5"/>
  <pageSetup scale="45" fitToHeight="0" orientation="portrait" horizontalDpi="300" verticalDpi="300" r:id="rId1"/>
  <headerFooter alignWithMargins="0"/>
  <rowBreaks count="1" manualBreakCount="1">
    <brk id="6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FF00"/>
  </sheetPr>
  <dimension ref="A1:Q151"/>
  <sheetViews>
    <sheetView view="pageBreakPreview" topLeftCell="A117" zoomScale="55" zoomScaleNormal="100" zoomScaleSheetLayoutView="55" workbookViewId="0">
      <selection activeCell="Q108" sqref="Q1:V1048576"/>
    </sheetView>
  </sheetViews>
  <sheetFormatPr defaultColWidth="9.140625" defaultRowHeight="15" x14ac:dyDescent="0.25"/>
  <cols>
    <col min="1" max="1" width="4.85546875" style="512" customWidth="1"/>
    <col min="2" max="2" width="5.5703125" style="512" customWidth="1"/>
    <col min="3" max="3" width="9.140625" style="512" customWidth="1"/>
    <col min="4" max="4" width="56.5703125" style="512" bestFit="1" customWidth="1"/>
    <col min="5" max="5" width="28.5703125" style="928" customWidth="1"/>
    <col min="6" max="8" width="28.5703125" style="488" customWidth="1"/>
    <col min="9" max="9" width="28.5703125" style="488" hidden="1" customWidth="1"/>
    <col min="10" max="13" width="28.5703125" style="488" customWidth="1"/>
    <col min="14" max="16" width="12.5703125" style="486" hidden="1" customWidth="1"/>
    <col min="17" max="22" width="0" style="486" hidden="1" customWidth="1"/>
    <col min="23" max="16384" width="9.140625" style="486"/>
  </cols>
  <sheetData>
    <row r="1" spans="1:15" ht="27.75" customHeight="1" x14ac:dyDescent="0.35">
      <c r="A1" s="2130" t="str">
        <f>+'26. Mérleg'!A1:E1</f>
        <v>Pilisvörösvár Város Önkormányzata Képviselő-testületének 9/2023. (IV. 20.) önkormányzati rendelete</v>
      </c>
      <c r="B1" s="2130"/>
      <c r="C1" s="2130"/>
      <c r="D1" s="2130"/>
      <c r="E1" s="2130"/>
      <c r="F1" s="2130"/>
      <c r="G1" s="2130"/>
      <c r="H1" s="2130"/>
      <c r="I1" s="2130"/>
      <c r="J1" s="2130"/>
      <c r="K1" s="2130"/>
      <c r="L1" s="2130"/>
      <c r="M1" s="2130"/>
    </row>
    <row r="2" spans="1:15" ht="25.5" x14ac:dyDescent="0.35">
      <c r="A2" s="2130" t="str">
        <f>+'26. Mérleg'!A2:E2</f>
        <v>Pilisvörösvár Város Önkormányzata 2022. évi zárszámadásáról</v>
      </c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  <c r="N2" s="486" t="e">
        <f>+'26. Mérleg'!A1:E1</f>
        <v>#VALUE!</v>
      </c>
    </row>
    <row r="3" spans="1:15" ht="25.5" x14ac:dyDescent="0.35">
      <c r="A3" s="2130" t="str">
        <f>Tartalom!B33</f>
        <v>Pilisvörösvár Város Önkormányzatának vagyonkimutatása</v>
      </c>
      <c r="B3" s="2130"/>
      <c r="C3" s="2130"/>
      <c r="D3" s="2130"/>
      <c r="E3" s="2130"/>
      <c r="F3" s="2130"/>
      <c r="G3" s="2130"/>
      <c r="H3" s="2130"/>
      <c r="I3" s="2130"/>
      <c r="J3" s="2130"/>
      <c r="K3" s="2130"/>
      <c r="L3" s="2130"/>
      <c r="M3" s="2130"/>
    </row>
    <row r="4" spans="1:15" ht="26.25" x14ac:dyDescent="0.4">
      <c r="A4" s="1701"/>
      <c r="B4" s="1701"/>
      <c r="C4" s="1701"/>
      <c r="D4" s="1701"/>
      <c r="E4" s="1702"/>
      <c r="F4" s="1703"/>
      <c r="G4" s="1703"/>
      <c r="H4" s="1703"/>
      <c r="I4" s="1703"/>
      <c r="J4" s="1703"/>
      <c r="K4" s="1703"/>
      <c r="L4" s="1703"/>
      <c r="M4" s="1703"/>
    </row>
    <row r="5" spans="1:15" ht="25.5" x14ac:dyDescent="0.35">
      <c r="A5" s="2192" t="s">
        <v>1306</v>
      </c>
      <c r="B5" s="2192"/>
      <c r="C5" s="2192"/>
      <c r="D5" s="2192"/>
      <c r="E5" s="2192"/>
      <c r="F5" s="2192"/>
      <c r="G5" s="2192"/>
      <c r="H5" s="2192"/>
      <c r="I5" s="2192"/>
      <c r="J5" s="2192"/>
      <c r="K5" s="2192"/>
      <c r="L5" s="2192"/>
      <c r="M5" s="2192"/>
      <c r="O5" s="417" t="s">
        <v>901</v>
      </c>
    </row>
    <row r="6" spans="1:15" ht="23.25" x14ac:dyDescent="0.35">
      <c r="A6" s="2193" t="s">
        <v>793</v>
      </c>
      <c r="B6" s="2193"/>
      <c r="C6" s="2193"/>
      <c r="D6" s="2193"/>
      <c r="E6" s="2193"/>
      <c r="F6" s="2193"/>
      <c r="G6" s="2193"/>
      <c r="H6" s="2193"/>
      <c r="I6" s="2193"/>
      <c r="J6" s="2193"/>
      <c r="K6" s="2193"/>
      <c r="L6" s="2193"/>
      <c r="M6" s="2193"/>
    </row>
    <row r="7" spans="1:15" ht="18.75" x14ac:dyDescent="0.3">
      <c r="A7" s="487"/>
      <c r="B7" s="487"/>
      <c r="C7" s="487"/>
      <c r="D7" s="487"/>
      <c r="E7" s="925"/>
      <c r="F7" s="926"/>
      <c r="L7" s="2176" t="s">
        <v>718</v>
      </c>
      <c r="M7" s="2177"/>
    </row>
    <row r="8" spans="1:15" ht="19.5" thickBot="1" x14ac:dyDescent="0.35">
      <c r="A8" s="487"/>
      <c r="B8" s="487"/>
      <c r="C8" s="487"/>
      <c r="D8" s="487"/>
      <c r="E8" s="925"/>
      <c r="F8" s="926"/>
      <c r="L8" s="1704"/>
      <c r="M8" s="1625" t="s">
        <v>469</v>
      </c>
    </row>
    <row r="9" spans="1:15" ht="17.25" customHeight="1" x14ac:dyDescent="0.25">
      <c r="A9" s="2180" t="s">
        <v>670</v>
      </c>
      <c r="B9" s="2181"/>
      <c r="C9" s="2181"/>
      <c r="D9" s="2181"/>
      <c r="E9" s="2167" t="s">
        <v>638</v>
      </c>
      <c r="F9" s="2167" t="s">
        <v>1312</v>
      </c>
      <c r="G9" s="2167" t="s">
        <v>377</v>
      </c>
      <c r="H9" s="2174" t="s">
        <v>1313</v>
      </c>
      <c r="I9" s="1104"/>
      <c r="J9" s="2167" t="s">
        <v>375</v>
      </c>
      <c r="K9" s="2167" t="s">
        <v>494</v>
      </c>
      <c r="L9" s="2174" t="s">
        <v>1314</v>
      </c>
      <c r="M9" s="2171" t="s">
        <v>1315</v>
      </c>
    </row>
    <row r="10" spans="1:15" ht="16.5" thickBot="1" x14ac:dyDescent="0.3">
      <c r="A10" s="2182"/>
      <c r="B10" s="2183"/>
      <c r="C10" s="2183"/>
      <c r="D10" s="2183"/>
      <c r="E10" s="2173"/>
      <c r="F10" s="2173"/>
      <c r="G10" s="2173"/>
      <c r="H10" s="2175"/>
      <c r="I10" s="1723" t="s">
        <v>796</v>
      </c>
      <c r="J10" s="2173"/>
      <c r="K10" s="2173"/>
      <c r="L10" s="2175"/>
      <c r="M10" s="2172"/>
    </row>
    <row r="11" spans="1:15" ht="15.75" x14ac:dyDescent="0.25">
      <c r="A11" s="1719" t="s">
        <v>676</v>
      </c>
      <c r="B11" s="1720" t="s">
        <v>799</v>
      </c>
      <c r="C11" s="1720"/>
      <c r="D11" s="1720"/>
      <c r="E11" s="1721">
        <f>SUM(E12,E24,E42,E59)</f>
        <v>16779560172</v>
      </c>
      <c r="F11" s="1721">
        <f t="shared" ref="F11:L11" si="0">SUM(F12,F24,F42,F59)</f>
        <v>68452131</v>
      </c>
      <c r="G11" s="1721">
        <f>SUM(G12,G24,G42,G59)</f>
        <v>0</v>
      </c>
      <c r="H11" s="1721">
        <f t="shared" si="0"/>
        <v>193634</v>
      </c>
      <c r="I11" s="1721">
        <f t="shared" si="0"/>
        <v>0</v>
      </c>
      <c r="J11" s="1721">
        <f t="shared" si="0"/>
        <v>10519968</v>
      </c>
      <c r="K11" s="1721">
        <f t="shared" si="0"/>
        <v>160286</v>
      </c>
      <c r="L11" s="1721">
        <f t="shared" si="0"/>
        <v>8021862</v>
      </c>
      <c r="M11" s="1722">
        <f>SUM(E11:L11)</f>
        <v>16866908053</v>
      </c>
    </row>
    <row r="12" spans="1:15" ht="15.75" x14ac:dyDescent="0.25">
      <c r="A12" s="903"/>
      <c r="B12" s="492" t="s">
        <v>322</v>
      </c>
      <c r="C12" s="2187" t="s">
        <v>605</v>
      </c>
      <c r="D12" s="2187"/>
      <c r="E12" s="491">
        <f>SUM(E13,E18,E23)</f>
        <v>13277967</v>
      </c>
      <c r="F12" s="491">
        <f t="shared" ref="F12:K12" si="1">SUM(F13,F18,F23)</f>
        <v>0</v>
      </c>
      <c r="G12" s="491">
        <f t="shared" si="1"/>
        <v>0</v>
      </c>
      <c r="H12" s="491">
        <f t="shared" si="1"/>
        <v>0</v>
      </c>
      <c r="I12" s="491">
        <f t="shared" si="1"/>
        <v>0</v>
      </c>
      <c r="J12" s="491">
        <f t="shared" si="1"/>
        <v>0</v>
      </c>
      <c r="K12" s="491">
        <f t="shared" si="1"/>
        <v>0</v>
      </c>
      <c r="L12" s="491">
        <f>SUM(L13,L18,L23)</f>
        <v>21828</v>
      </c>
      <c r="M12" s="904">
        <f>SUM(E12:L12)</f>
        <v>13299795</v>
      </c>
    </row>
    <row r="13" spans="1:15" ht="15.75" x14ac:dyDescent="0.25">
      <c r="A13" s="903"/>
      <c r="B13" s="489"/>
      <c r="C13" s="493" t="s">
        <v>800</v>
      </c>
      <c r="D13" s="493" t="s">
        <v>801</v>
      </c>
      <c r="E13" s="495">
        <f t="shared" ref="E13:L13" si="2">SUM(E14:E17)</f>
        <v>0</v>
      </c>
      <c r="F13" s="495">
        <f t="shared" si="2"/>
        <v>0</v>
      </c>
      <c r="G13" s="495">
        <f t="shared" si="2"/>
        <v>0</v>
      </c>
      <c r="H13" s="495">
        <f t="shared" si="2"/>
        <v>0</v>
      </c>
      <c r="I13" s="495">
        <f t="shared" si="2"/>
        <v>0</v>
      </c>
      <c r="J13" s="495">
        <f t="shared" si="2"/>
        <v>0</v>
      </c>
      <c r="K13" s="495">
        <f t="shared" si="2"/>
        <v>0</v>
      </c>
      <c r="L13" s="495">
        <f t="shared" si="2"/>
        <v>21828</v>
      </c>
      <c r="M13" s="905">
        <f>SUM(E13:L13)</f>
        <v>21828</v>
      </c>
    </row>
    <row r="14" spans="1:15" ht="15.75" x14ac:dyDescent="0.25">
      <c r="A14" s="903"/>
      <c r="B14" s="489"/>
      <c r="C14" s="489" t="s">
        <v>802</v>
      </c>
      <c r="D14" s="489" t="s">
        <v>803</v>
      </c>
      <c r="E14" s="497">
        <v>0</v>
      </c>
      <c r="F14" s="497">
        <v>0</v>
      </c>
      <c r="G14" s="497">
        <v>0</v>
      </c>
      <c r="H14" s="497">
        <v>0</v>
      </c>
      <c r="I14" s="497">
        <v>0</v>
      </c>
      <c r="J14" s="497">
        <v>0</v>
      </c>
      <c r="K14" s="497">
        <v>0</v>
      </c>
      <c r="L14" s="497">
        <v>0</v>
      </c>
      <c r="M14" s="906">
        <f t="shared" ref="M14:M77" si="3">SUM(E14:L14)</f>
        <v>0</v>
      </c>
    </row>
    <row r="15" spans="1:15" ht="15.75" x14ac:dyDescent="0.25">
      <c r="A15" s="903"/>
      <c r="B15" s="489"/>
      <c r="C15" s="489" t="s">
        <v>804</v>
      </c>
      <c r="D15" s="489" t="s">
        <v>805</v>
      </c>
      <c r="E15" s="497">
        <v>0</v>
      </c>
      <c r="F15" s="497">
        <v>0</v>
      </c>
      <c r="G15" s="497">
        <v>0</v>
      </c>
      <c r="H15" s="497">
        <v>0</v>
      </c>
      <c r="I15" s="497">
        <v>0</v>
      </c>
      <c r="J15" s="497">
        <v>0</v>
      </c>
      <c r="K15" s="497">
        <v>0</v>
      </c>
      <c r="L15" s="497">
        <v>0</v>
      </c>
      <c r="M15" s="906">
        <f t="shared" si="3"/>
        <v>0</v>
      </c>
    </row>
    <row r="16" spans="1:15" ht="15.75" x14ac:dyDescent="0.25">
      <c r="A16" s="903"/>
      <c r="B16" s="489"/>
      <c r="C16" s="489" t="s">
        <v>806</v>
      </c>
      <c r="D16" s="489" t="s">
        <v>807</v>
      </c>
      <c r="E16" s="497">
        <v>0</v>
      </c>
      <c r="F16" s="497">
        <v>0</v>
      </c>
      <c r="G16" s="497">
        <v>0</v>
      </c>
      <c r="H16" s="497">
        <v>0</v>
      </c>
      <c r="I16" s="497">
        <v>0</v>
      </c>
      <c r="J16" s="497">
        <v>0</v>
      </c>
      <c r="K16" s="497">
        <v>0</v>
      </c>
      <c r="L16" s="497">
        <v>0</v>
      </c>
      <c r="M16" s="906">
        <f t="shared" si="3"/>
        <v>0</v>
      </c>
    </row>
    <row r="17" spans="1:13" ht="15.75" x14ac:dyDescent="0.25">
      <c r="A17" s="903"/>
      <c r="B17" s="489"/>
      <c r="C17" s="489" t="s">
        <v>808</v>
      </c>
      <c r="D17" s="489" t="s">
        <v>809</v>
      </c>
      <c r="E17" s="497">
        <v>0</v>
      </c>
      <c r="F17" s="497">
        <v>0</v>
      </c>
      <c r="G17" s="497">
        <v>0</v>
      </c>
      <c r="H17" s="497">
        <v>0</v>
      </c>
      <c r="I17" s="497">
        <v>0</v>
      </c>
      <c r="J17" s="497">
        <v>0</v>
      </c>
      <c r="K17" s="497">
        <v>0</v>
      </c>
      <c r="L17" s="497">
        <v>21828</v>
      </c>
      <c r="M17" s="906">
        <f t="shared" si="3"/>
        <v>21828</v>
      </c>
    </row>
    <row r="18" spans="1:13" ht="15.75" x14ac:dyDescent="0.25">
      <c r="A18" s="903"/>
      <c r="B18" s="489"/>
      <c r="C18" s="493" t="s">
        <v>810</v>
      </c>
      <c r="D18" s="493" t="s">
        <v>811</v>
      </c>
      <c r="E18" s="495">
        <f>SUM(E19:E22)</f>
        <v>13277967</v>
      </c>
      <c r="F18" s="495">
        <f>SUM(F19:F22)</f>
        <v>0</v>
      </c>
      <c r="G18" s="495">
        <f t="shared" ref="G18:L18" si="4">SUM(G19:G22)</f>
        <v>0</v>
      </c>
      <c r="H18" s="495">
        <f t="shared" si="4"/>
        <v>0</v>
      </c>
      <c r="I18" s="495">
        <f t="shared" si="4"/>
        <v>0</v>
      </c>
      <c r="J18" s="495">
        <f t="shared" si="4"/>
        <v>0</v>
      </c>
      <c r="K18" s="495">
        <f t="shared" si="4"/>
        <v>0</v>
      </c>
      <c r="L18" s="495">
        <f t="shared" si="4"/>
        <v>0</v>
      </c>
      <c r="M18" s="905">
        <f t="shared" si="3"/>
        <v>13277967</v>
      </c>
    </row>
    <row r="19" spans="1:13" ht="15.75" x14ac:dyDescent="0.25">
      <c r="A19" s="903"/>
      <c r="B19" s="489"/>
      <c r="C19" s="489" t="s">
        <v>812</v>
      </c>
      <c r="D19" s="489" t="s">
        <v>803</v>
      </c>
      <c r="E19" s="497">
        <v>0</v>
      </c>
      <c r="F19" s="497">
        <v>0</v>
      </c>
      <c r="G19" s="497">
        <v>0</v>
      </c>
      <c r="H19" s="497">
        <v>0</v>
      </c>
      <c r="I19" s="497">
        <v>0</v>
      </c>
      <c r="J19" s="497">
        <v>0</v>
      </c>
      <c r="K19" s="497">
        <v>0</v>
      </c>
      <c r="L19" s="497">
        <v>0</v>
      </c>
      <c r="M19" s="906">
        <f t="shared" si="3"/>
        <v>0</v>
      </c>
    </row>
    <row r="20" spans="1:13" ht="15.75" x14ac:dyDescent="0.25">
      <c r="A20" s="903"/>
      <c r="B20" s="489"/>
      <c r="C20" s="489" t="s">
        <v>813</v>
      </c>
      <c r="D20" s="489" t="s">
        <v>805</v>
      </c>
      <c r="E20" s="497">
        <v>0</v>
      </c>
      <c r="F20" s="497">
        <v>0</v>
      </c>
      <c r="G20" s="497">
        <v>0</v>
      </c>
      <c r="H20" s="497">
        <v>0</v>
      </c>
      <c r="I20" s="497">
        <v>0</v>
      </c>
      <c r="J20" s="497">
        <v>0</v>
      </c>
      <c r="K20" s="497">
        <v>0</v>
      </c>
      <c r="L20" s="497">
        <v>0</v>
      </c>
      <c r="M20" s="906">
        <f t="shared" si="3"/>
        <v>0</v>
      </c>
    </row>
    <row r="21" spans="1:13" ht="15.75" x14ac:dyDescent="0.25">
      <c r="A21" s="903"/>
      <c r="B21" s="489"/>
      <c r="C21" s="489" t="s">
        <v>814</v>
      </c>
      <c r="D21" s="489" t="s">
        <v>807</v>
      </c>
      <c r="E21" s="497">
        <v>13277967</v>
      </c>
      <c r="F21" s="497">
        <v>0</v>
      </c>
      <c r="G21" s="497">
        <v>0</v>
      </c>
      <c r="H21" s="497">
        <v>0</v>
      </c>
      <c r="I21" s="497">
        <v>0</v>
      </c>
      <c r="J21" s="497">
        <v>0</v>
      </c>
      <c r="K21" s="497">
        <v>0</v>
      </c>
      <c r="L21" s="497">
        <v>0</v>
      </c>
      <c r="M21" s="906">
        <f t="shared" si="3"/>
        <v>13277967</v>
      </c>
    </row>
    <row r="22" spans="1:13" ht="15.75" x14ac:dyDescent="0.25">
      <c r="A22" s="903"/>
      <c r="B22" s="489"/>
      <c r="C22" s="489" t="s">
        <v>815</v>
      </c>
      <c r="D22" s="489" t="s">
        <v>809</v>
      </c>
      <c r="E22" s="497">
        <v>0</v>
      </c>
      <c r="F22" s="497">
        <v>0</v>
      </c>
      <c r="G22" s="497">
        <v>0</v>
      </c>
      <c r="H22" s="497">
        <v>0</v>
      </c>
      <c r="I22" s="497">
        <v>0</v>
      </c>
      <c r="J22" s="497">
        <v>0</v>
      </c>
      <c r="K22" s="497">
        <v>0</v>
      </c>
      <c r="L22" s="497">
        <v>0</v>
      </c>
      <c r="M22" s="906">
        <f t="shared" si="3"/>
        <v>0</v>
      </c>
    </row>
    <row r="23" spans="1:13" ht="15.75" x14ac:dyDescent="0.25">
      <c r="A23" s="903"/>
      <c r="B23" s="489"/>
      <c r="C23" s="493" t="s">
        <v>816</v>
      </c>
      <c r="D23" s="493" t="s">
        <v>817</v>
      </c>
      <c r="E23" s="495">
        <v>0</v>
      </c>
      <c r="F23" s="495">
        <v>0</v>
      </c>
      <c r="G23" s="495">
        <v>0</v>
      </c>
      <c r="H23" s="495">
        <v>0</v>
      </c>
      <c r="I23" s="495">
        <v>0</v>
      </c>
      <c r="J23" s="495">
        <v>0</v>
      </c>
      <c r="K23" s="495">
        <v>0</v>
      </c>
      <c r="L23" s="495">
        <v>0</v>
      </c>
      <c r="M23" s="905">
        <f t="shared" si="3"/>
        <v>0</v>
      </c>
    </row>
    <row r="24" spans="1:13" ht="15.75" x14ac:dyDescent="0.25">
      <c r="A24" s="903"/>
      <c r="B24" s="492" t="s">
        <v>324</v>
      </c>
      <c r="C24" s="492" t="s">
        <v>679</v>
      </c>
      <c r="D24" s="492"/>
      <c r="E24" s="491">
        <f t="shared" ref="E24" si="5">SUM(E25,E30,E36,E35,E41)</f>
        <v>16740144005</v>
      </c>
      <c r="F24" s="491">
        <f t="shared" ref="F24:L24" si="6">SUM(F25,F30,F36,F35,F41)</f>
        <v>68452131</v>
      </c>
      <c r="G24" s="491">
        <f t="shared" si="6"/>
        <v>0</v>
      </c>
      <c r="H24" s="491">
        <f t="shared" si="6"/>
        <v>193634</v>
      </c>
      <c r="I24" s="491">
        <f t="shared" si="6"/>
        <v>0</v>
      </c>
      <c r="J24" s="491">
        <f t="shared" si="6"/>
        <v>10519968</v>
      </c>
      <c r="K24" s="491">
        <f t="shared" si="6"/>
        <v>160286</v>
      </c>
      <c r="L24" s="491">
        <f t="shared" si="6"/>
        <v>8000034</v>
      </c>
      <c r="M24" s="904">
        <f t="shared" si="3"/>
        <v>16827470058</v>
      </c>
    </row>
    <row r="25" spans="1:13" ht="15.75" x14ac:dyDescent="0.25">
      <c r="A25" s="903"/>
      <c r="B25" s="489"/>
      <c r="C25" s="493" t="s">
        <v>800</v>
      </c>
      <c r="D25" s="493" t="s">
        <v>606</v>
      </c>
      <c r="E25" s="495">
        <f t="shared" ref="E25" si="7">SUM(E26:E29)</f>
        <v>16567416958</v>
      </c>
      <c r="F25" s="495">
        <f t="shared" ref="F25:L25" si="8">SUM(F26:F29)</f>
        <v>27271293</v>
      </c>
      <c r="G25" s="495">
        <f t="shared" si="8"/>
        <v>0</v>
      </c>
      <c r="H25" s="495">
        <f t="shared" si="8"/>
        <v>0</v>
      </c>
      <c r="I25" s="495">
        <f t="shared" si="8"/>
        <v>0</v>
      </c>
      <c r="J25" s="495">
        <f t="shared" si="8"/>
        <v>0</v>
      </c>
      <c r="K25" s="495">
        <f t="shared" si="8"/>
        <v>0</v>
      </c>
      <c r="L25" s="495">
        <f t="shared" si="8"/>
        <v>0</v>
      </c>
      <c r="M25" s="905">
        <f t="shared" si="3"/>
        <v>16594688251</v>
      </c>
    </row>
    <row r="26" spans="1:13" ht="15.75" x14ac:dyDescent="0.25">
      <c r="A26" s="903"/>
      <c r="B26" s="489"/>
      <c r="C26" s="489" t="s">
        <v>802</v>
      </c>
      <c r="D26" s="489" t="s">
        <v>803</v>
      </c>
      <c r="E26" s="497">
        <v>13314036652</v>
      </c>
      <c r="F26" s="497">
        <v>27271293</v>
      </c>
      <c r="G26" s="497">
        <v>0</v>
      </c>
      <c r="H26" s="497">
        <v>0</v>
      </c>
      <c r="I26" s="497">
        <v>0</v>
      </c>
      <c r="J26" s="497">
        <v>0</v>
      </c>
      <c r="K26" s="497">
        <v>0</v>
      </c>
      <c r="L26" s="497">
        <v>0</v>
      </c>
      <c r="M26" s="906">
        <f t="shared" si="3"/>
        <v>13341307945</v>
      </c>
    </row>
    <row r="27" spans="1:13" ht="15.75" x14ac:dyDescent="0.25">
      <c r="A27" s="903"/>
      <c r="B27" s="489"/>
      <c r="C27" s="489" t="s">
        <v>804</v>
      </c>
      <c r="D27" s="489" t="s">
        <v>805</v>
      </c>
      <c r="E27" s="497">
        <v>0</v>
      </c>
      <c r="F27" s="497">
        <v>0</v>
      </c>
      <c r="G27" s="497">
        <v>0</v>
      </c>
      <c r="H27" s="497">
        <v>0</v>
      </c>
      <c r="I27" s="497">
        <v>0</v>
      </c>
      <c r="J27" s="497">
        <v>0</v>
      </c>
      <c r="K27" s="497">
        <v>0</v>
      </c>
      <c r="L27" s="497">
        <v>0</v>
      </c>
      <c r="M27" s="906">
        <f t="shared" si="3"/>
        <v>0</v>
      </c>
    </row>
    <row r="28" spans="1:13" ht="15.75" x14ac:dyDescent="0.25">
      <c r="A28" s="903"/>
      <c r="B28" s="489"/>
      <c r="C28" s="489" t="s">
        <v>806</v>
      </c>
      <c r="D28" s="489" t="s">
        <v>807</v>
      </c>
      <c r="E28" s="497">
        <v>1735649391</v>
      </c>
      <c r="F28" s="497">
        <v>0</v>
      </c>
      <c r="G28" s="497">
        <v>0</v>
      </c>
      <c r="H28" s="497">
        <v>0</v>
      </c>
      <c r="I28" s="497">
        <v>0</v>
      </c>
      <c r="J28" s="497">
        <v>0</v>
      </c>
      <c r="K28" s="497">
        <v>0</v>
      </c>
      <c r="L28" s="497">
        <v>0</v>
      </c>
      <c r="M28" s="906">
        <f t="shared" si="3"/>
        <v>1735649391</v>
      </c>
    </row>
    <row r="29" spans="1:13" ht="15.75" x14ac:dyDescent="0.25">
      <c r="A29" s="903"/>
      <c r="B29" s="489"/>
      <c r="C29" s="489" t="s">
        <v>808</v>
      </c>
      <c r="D29" s="489" t="s">
        <v>809</v>
      </c>
      <c r="E29" s="497">
        <v>1517730915</v>
      </c>
      <c r="F29" s="497">
        <v>0</v>
      </c>
      <c r="G29" s="497">
        <v>0</v>
      </c>
      <c r="H29" s="497">
        <v>0</v>
      </c>
      <c r="I29" s="497">
        <v>0</v>
      </c>
      <c r="J29" s="497">
        <v>0</v>
      </c>
      <c r="K29" s="497">
        <v>0</v>
      </c>
      <c r="L29" s="497">
        <v>0</v>
      </c>
      <c r="M29" s="906">
        <f t="shared" si="3"/>
        <v>1517730915</v>
      </c>
    </row>
    <row r="30" spans="1:13" ht="15.75" x14ac:dyDescent="0.25">
      <c r="A30" s="903"/>
      <c r="B30" s="489"/>
      <c r="C30" s="493" t="s">
        <v>810</v>
      </c>
      <c r="D30" s="493" t="s">
        <v>818</v>
      </c>
      <c r="E30" s="495">
        <f t="shared" ref="E30" si="9">SUM(E31:E34)</f>
        <v>116392786</v>
      </c>
      <c r="F30" s="495">
        <f t="shared" ref="F30:L30" si="10">SUM(F31:F34)</f>
        <v>32118698</v>
      </c>
      <c r="G30" s="495">
        <f t="shared" si="10"/>
        <v>0</v>
      </c>
      <c r="H30" s="495">
        <f t="shared" si="10"/>
        <v>193634</v>
      </c>
      <c r="I30" s="495">
        <f t="shared" si="10"/>
        <v>0</v>
      </c>
      <c r="J30" s="495">
        <f t="shared" si="10"/>
        <v>10519968</v>
      </c>
      <c r="K30" s="495">
        <f t="shared" si="10"/>
        <v>160286</v>
      </c>
      <c r="L30" s="495">
        <f t="shared" si="10"/>
        <v>8000034</v>
      </c>
      <c r="M30" s="905">
        <f t="shared" si="3"/>
        <v>167385406</v>
      </c>
    </row>
    <row r="31" spans="1:13" ht="15.75" x14ac:dyDescent="0.25">
      <c r="A31" s="903"/>
      <c r="B31" s="489"/>
      <c r="C31" s="489" t="s">
        <v>812</v>
      </c>
      <c r="D31" s="489" t="s">
        <v>803</v>
      </c>
      <c r="E31" s="497">
        <v>0</v>
      </c>
      <c r="F31" s="497">
        <v>0</v>
      </c>
      <c r="G31" s="497">
        <v>0</v>
      </c>
      <c r="H31" s="497">
        <v>0</v>
      </c>
      <c r="I31" s="497">
        <v>0</v>
      </c>
      <c r="J31" s="497">
        <v>0</v>
      </c>
      <c r="K31" s="497">
        <v>0</v>
      </c>
      <c r="L31" s="497">
        <v>0</v>
      </c>
      <c r="M31" s="906">
        <f t="shared" si="3"/>
        <v>0</v>
      </c>
    </row>
    <row r="32" spans="1:13" ht="15.75" x14ac:dyDescent="0.25">
      <c r="A32" s="903"/>
      <c r="B32" s="489"/>
      <c r="C32" s="489" t="s">
        <v>813</v>
      </c>
      <c r="D32" s="489" t="s">
        <v>805</v>
      </c>
      <c r="E32" s="497">
        <v>0</v>
      </c>
      <c r="F32" s="497">
        <v>0</v>
      </c>
      <c r="G32" s="497">
        <v>0</v>
      </c>
      <c r="H32" s="497">
        <v>0</v>
      </c>
      <c r="I32" s="497">
        <v>0</v>
      </c>
      <c r="J32" s="497">
        <v>0</v>
      </c>
      <c r="K32" s="497">
        <v>0</v>
      </c>
      <c r="L32" s="497">
        <v>0</v>
      </c>
      <c r="M32" s="906">
        <f t="shared" si="3"/>
        <v>0</v>
      </c>
    </row>
    <row r="33" spans="1:15" ht="15.75" x14ac:dyDescent="0.25">
      <c r="A33" s="903"/>
      <c r="B33" s="489"/>
      <c r="C33" s="489" t="s">
        <v>814</v>
      </c>
      <c r="D33" s="489" t="s">
        <v>807</v>
      </c>
      <c r="E33" s="497">
        <v>28598488</v>
      </c>
      <c r="F33" s="497">
        <v>0</v>
      </c>
      <c r="G33" s="497">
        <v>0</v>
      </c>
      <c r="H33" s="497">
        <v>193634</v>
      </c>
      <c r="I33" s="497">
        <v>0</v>
      </c>
      <c r="J33" s="497">
        <v>9019968</v>
      </c>
      <c r="K33" s="497">
        <v>160286</v>
      </c>
      <c r="L33" s="497">
        <v>0</v>
      </c>
      <c r="M33" s="906">
        <f t="shared" si="3"/>
        <v>37972376</v>
      </c>
    </row>
    <row r="34" spans="1:15" ht="15.75" x14ac:dyDescent="0.25">
      <c r="A34" s="903"/>
      <c r="B34" s="489"/>
      <c r="C34" s="489" t="s">
        <v>815</v>
      </c>
      <c r="D34" s="489" t="s">
        <v>809</v>
      </c>
      <c r="E34" s="497">
        <v>87794298</v>
      </c>
      <c r="F34" s="497">
        <v>32118698</v>
      </c>
      <c r="G34" s="497">
        <v>0</v>
      </c>
      <c r="H34" s="497">
        <v>0</v>
      </c>
      <c r="I34" s="497">
        <v>0</v>
      </c>
      <c r="J34" s="497">
        <v>1500000</v>
      </c>
      <c r="K34" s="497">
        <v>0</v>
      </c>
      <c r="L34" s="497">
        <v>8000034</v>
      </c>
      <c r="M34" s="906">
        <f t="shared" si="3"/>
        <v>129413030</v>
      </c>
    </row>
    <row r="35" spans="1:15" ht="15.75" x14ac:dyDescent="0.25">
      <c r="A35" s="903"/>
      <c r="B35" s="489"/>
      <c r="C35" s="493" t="s">
        <v>816</v>
      </c>
      <c r="D35" s="493" t="s">
        <v>608</v>
      </c>
      <c r="E35" s="495">
        <v>0</v>
      </c>
      <c r="F35" s="495">
        <v>0</v>
      </c>
      <c r="G35" s="495">
        <v>0</v>
      </c>
      <c r="H35" s="495">
        <v>0</v>
      </c>
      <c r="I35" s="495">
        <v>0</v>
      </c>
      <c r="J35" s="495">
        <v>0</v>
      </c>
      <c r="K35" s="495">
        <v>0</v>
      </c>
      <c r="L35" s="495">
        <v>0</v>
      </c>
      <c r="M35" s="905">
        <f t="shared" si="3"/>
        <v>0</v>
      </c>
    </row>
    <row r="36" spans="1:15" ht="15.75" x14ac:dyDescent="0.25">
      <c r="A36" s="903"/>
      <c r="B36" s="489"/>
      <c r="C36" s="493" t="s">
        <v>819</v>
      </c>
      <c r="D36" s="493" t="s">
        <v>820</v>
      </c>
      <c r="E36" s="495">
        <f t="shared" ref="E36" si="11">SUM(E37:E40)</f>
        <v>56334261</v>
      </c>
      <c r="F36" s="495">
        <f t="shared" ref="F36:L36" si="12">SUM(F37:F40)</f>
        <v>9062140</v>
      </c>
      <c r="G36" s="495">
        <f t="shared" si="12"/>
        <v>0</v>
      </c>
      <c r="H36" s="495">
        <f t="shared" si="12"/>
        <v>0</v>
      </c>
      <c r="I36" s="495">
        <f t="shared" si="12"/>
        <v>0</v>
      </c>
      <c r="J36" s="495">
        <f t="shared" si="12"/>
        <v>0</v>
      </c>
      <c r="K36" s="495">
        <f t="shared" si="12"/>
        <v>0</v>
      </c>
      <c r="L36" s="495">
        <f t="shared" si="12"/>
        <v>0</v>
      </c>
      <c r="M36" s="905">
        <f t="shared" si="3"/>
        <v>65396401</v>
      </c>
    </row>
    <row r="37" spans="1:15" ht="15.75" x14ac:dyDescent="0.25">
      <c r="A37" s="903"/>
      <c r="B37" s="489"/>
      <c r="C37" s="489" t="s">
        <v>821</v>
      </c>
      <c r="D37" s="489" t="s">
        <v>803</v>
      </c>
      <c r="E37" s="497">
        <v>0</v>
      </c>
      <c r="F37" s="497">
        <v>0</v>
      </c>
      <c r="G37" s="497">
        <v>0</v>
      </c>
      <c r="H37" s="497">
        <v>0</v>
      </c>
      <c r="I37" s="497">
        <v>0</v>
      </c>
      <c r="J37" s="497">
        <v>0</v>
      </c>
      <c r="K37" s="497">
        <v>0</v>
      </c>
      <c r="L37" s="497">
        <v>0</v>
      </c>
      <c r="M37" s="906">
        <f t="shared" si="3"/>
        <v>0</v>
      </c>
      <c r="O37" s="498"/>
    </row>
    <row r="38" spans="1:15" ht="15.75" x14ac:dyDescent="0.25">
      <c r="A38" s="903"/>
      <c r="B38" s="489"/>
      <c r="C38" s="489" t="s">
        <v>822</v>
      </c>
      <c r="D38" s="489" t="s">
        <v>805</v>
      </c>
      <c r="E38" s="497">
        <v>0</v>
      </c>
      <c r="F38" s="497">
        <v>0</v>
      </c>
      <c r="G38" s="497">
        <v>0</v>
      </c>
      <c r="H38" s="497">
        <v>0</v>
      </c>
      <c r="I38" s="497">
        <v>0</v>
      </c>
      <c r="J38" s="497">
        <v>0</v>
      </c>
      <c r="K38" s="497">
        <v>0</v>
      </c>
      <c r="L38" s="497">
        <v>0</v>
      </c>
      <c r="M38" s="906">
        <f t="shared" si="3"/>
        <v>0</v>
      </c>
    </row>
    <row r="39" spans="1:15" ht="15.75" x14ac:dyDescent="0.25">
      <c r="A39" s="903"/>
      <c r="B39" s="489"/>
      <c r="C39" s="489" t="s">
        <v>823</v>
      </c>
      <c r="D39" s="489" t="s">
        <v>807</v>
      </c>
      <c r="E39" s="497">
        <v>56334261</v>
      </c>
      <c r="F39" s="497">
        <v>9062140</v>
      </c>
      <c r="G39" s="497">
        <v>0</v>
      </c>
      <c r="H39" s="497">
        <v>0</v>
      </c>
      <c r="I39" s="497">
        <v>0</v>
      </c>
      <c r="J39" s="497">
        <v>0</v>
      </c>
      <c r="K39" s="497">
        <v>0</v>
      </c>
      <c r="L39" s="497">
        <v>0</v>
      </c>
      <c r="M39" s="906">
        <f t="shared" si="3"/>
        <v>65396401</v>
      </c>
    </row>
    <row r="40" spans="1:15" ht="15.75" x14ac:dyDescent="0.25">
      <c r="A40" s="903"/>
      <c r="B40" s="489"/>
      <c r="C40" s="489" t="s">
        <v>824</v>
      </c>
      <c r="D40" s="489" t="s">
        <v>809</v>
      </c>
      <c r="E40" s="497">
        <v>0</v>
      </c>
      <c r="F40" s="497">
        <v>0</v>
      </c>
      <c r="G40" s="497"/>
      <c r="H40" s="497">
        <v>0</v>
      </c>
      <c r="I40" s="497">
        <v>0</v>
      </c>
      <c r="J40" s="497"/>
      <c r="K40" s="497">
        <v>0</v>
      </c>
      <c r="L40" s="497">
        <v>0</v>
      </c>
      <c r="M40" s="906">
        <f t="shared" si="3"/>
        <v>0</v>
      </c>
    </row>
    <row r="41" spans="1:15" ht="15.75" x14ac:dyDescent="0.25">
      <c r="A41" s="903"/>
      <c r="B41" s="489"/>
      <c r="C41" s="493" t="s">
        <v>825</v>
      </c>
      <c r="D41" s="493" t="s">
        <v>826</v>
      </c>
      <c r="E41" s="495">
        <v>0</v>
      </c>
      <c r="F41" s="495">
        <v>0</v>
      </c>
      <c r="G41" s="495">
        <v>0</v>
      </c>
      <c r="H41" s="495">
        <v>0</v>
      </c>
      <c r="I41" s="495">
        <v>0</v>
      </c>
      <c r="J41" s="495">
        <v>0</v>
      </c>
      <c r="K41" s="495">
        <v>0</v>
      </c>
      <c r="L41" s="495">
        <v>0</v>
      </c>
      <c r="M41" s="905">
        <f t="shared" si="3"/>
        <v>0</v>
      </c>
    </row>
    <row r="42" spans="1:15" ht="15.75" x14ac:dyDescent="0.25">
      <c r="A42" s="903"/>
      <c r="B42" s="492" t="s">
        <v>325</v>
      </c>
      <c r="C42" s="492" t="s">
        <v>827</v>
      </c>
      <c r="D42" s="492"/>
      <c r="E42" s="491">
        <f t="shared" ref="E42" si="13">SUM(E43,E48,E58,E53)</f>
        <v>26138200</v>
      </c>
      <c r="F42" s="491">
        <f t="shared" ref="F42:L42" si="14">SUM(F43,F48,F58,F53)</f>
        <v>0</v>
      </c>
      <c r="G42" s="491">
        <f t="shared" si="14"/>
        <v>0</v>
      </c>
      <c r="H42" s="491">
        <f t="shared" si="14"/>
        <v>0</v>
      </c>
      <c r="I42" s="491">
        <f t="shared" si="14"/>
        <v>0</v>
      </c>
      <c r="J42" s="491">
        <f t="shared" si="14"/>
        <v>0</v>
      </c>
      <c r="K42" s="491">
        <f t="shared" si="14"/>
        <v>0</v>
      </c>
      <c r="L42" s="491">
        <f t="shared" si="14"/>
        <v>0</v>
      </c>
      <c r="M42" s="904">
        <f t="shared" si="3"/>
        <v>26138200</v>
      </c>
    </row>
    <row r="43" spans="1:15" ht="15.75" x14ac:dyDescent="0.25">
      <c r="A43" s="903"/>
      <c r="B43" s="489"/>
      <c r="C43" s="493" t="s">
        <v>800</v>
      </c>
      <c r="D43" s="493" t="s">
        <v>828</v>
      </c>
      <c r="E43" s="495">
        <f t="shared" ref="E43" si="15">SUM(E44:E47)</f>
        <v>26138200</v>
      </c>
      <c r="F43" s="495">
        <f t="shared" ref="F43:L43" si="16">SUM(F44:F47)</f>
        <v>0</v>
      </c>
      <c r="G43" s="495">
        <f t="shared" si="16"/>
        <v>0</v>
      </c>
      <c r="H43" s="495">
        <f t="shared" si="16"/>
        <v>0</v>
      </c>
      <c r="I43" s="495">
        <f t="shared" si="16"/>
        <v>0</v>
      </c>
      <c r="J43" s="495">
        <f t="shared" si="16"/>
        <v>0</v>
      </c>
      <c r="K43" s="495">
        <f t="shared" si="16"/>
        <v>0</v>
      </c>
      <c r="L43" s="495">
        <f t="shared" si="16"/>
        <v>0</v>
      </c>
      <c r="M43" s="905">
        <f t="shared" si="3"/>
        <v>26138200</v>
      </c>
    </row>
    <row r="44" spans="1:15" ht="15.75" x14ac:dyDescent="0.25">
      <c r="A44" s="903"/>
      <c r="B44" s="489"/>
      <c r="C44" s="489" t="s">
        <v>802</v>
      </c>
      <c r="D44" s="489" t="s">
        <v>803</v>
      </c>
      <c r="E44" s="497">
        <v>0</v>
      </c>
      <c r="F44" s="497">
        <v>0</v>
      </c>
      <c r="G44" s="497">
        <v>0</v>
      </c>
      <c r="H44" s="497">
        <v>0</v>
      </c>
      <c r="I44" s="497">
        <v>0</v>
      </c>
      <c r="J44" s="497">
        <v>0</v>
      </c>
      <c r="K44" s="497">
        <v>0</v>
      </c>
      <c r="L44" s="497">
        <v>0</v>
      </c>
      <c r="M44" s="906">
        <f t="shared" si="3"/>
        <v>0</v>
      </c>
    </row>
    <row r="45" spans="1:15" ht="15.75" x14ac:dyDescent="0.25">
      <c r="A45" s="903"/>
      <c r="B45" s="489"/>
      <c r="C45" s="489" t="s">
        <v>804</v>
      </c>
      <c r="D45" s="489" t="s">
        <v>805</v>
      </c>
      <c r="E45" s="497">
        <v>0</v>
      </c>
      <c r="F45" s="497">
        <v>0</v>
      </c>
      <c r="G45" s="497">
        <v>0</v>
      </c>
      <c r="H45" s="497">
        <v>0</v>
      </c>
      <c r="I45" s="497">
        <v>0</v>
      </c>
      <c r="J45" s="497">
        <v>0</v>
      </c>
      <c r="K45" s="497">
        <v>0</v>
      </c>
      <c r="L45" s="497">
        <v>0</v>
      </c>
      <c r="M45" s="906">
        <f t="shared" si="3"/>
        <v>0</v>
      </c>
    </row>
    <row r="46" spans="1:15" ht="15.75" x14ac:dyDescent="0.25">
      <c r="A46" s="903"/>
      <c r="B46" s="489"/>
      <c r="C46" s="489" t="s">
        <v>806</v>
      </c>
      <c r="D46" s="489" t="s">
        <v>807</v>
      </c>
      <c r="E46" s="497">
        <v>23865200</v>
      </c>
      <c r="F46" s="497">
        <v>0</v>
      </c>
      <c r="G46" s="497">
        <v>0</v>
      </c>
      <c r="H46" s="497">
        <v>0</v>
      </c>
      <c r="I46" s="497">
        <v>0</v>
      </c>
      <c r="J46" s="497">
        <v>0</v>
      </c>
      <c r="K46" s="497">
        <v>0</v>
      </c>
      <c r="L46" s="497">
        <v>0</v>
      </c>
      <c r="M46" s="906">
        <f t="shared" si="3"/>
        <v>23865200</v>
      </c>
    </row>
    <row r="47" spans="1:15" ht="15.75" x14ac:dyDescent="0.25">
      <c r="A47" s="903"/>
      <c r="B47" s="489"/>
      <c r="C47" s="489" t="s">
        <v>808</v>
      </c>
      <c r="D47" s="489" t="s">
        <v>809</v>
      </c>
      <c r="E47" s="497">
        <v>2273000</v>
      </c>
      <c r="F47" s="497">
        <v>0</v>
      </c>
      <c r="G47" s="497">
        <v>0</v>
      </c>
      <c r="H47" s="497">
        <v>0</v>
      </c>
      <c r="I47" s="497">
        <v>0</v>
      </c>
      <c r="J47" s="497">
        <v>0</v>
      </c>
      <c r="K47" s="497">
        <v>0</v>
      </c>
      <c r="L47" s="497">
        <v>0</v>
      </c>
      <c r="M47" s="906">
        <f t="shared" si="3"/>
        <v>2273000</v>
      </c>
    </row>
    <row r="48" spans="1:15" ht="15.75" x14ac:dyDescent="0.25">
      <c r="A48" s="903"/>
      <c r="B48" s="489"/>
      <c r="C48" s="493" t="s">
        <v>810</v>
      </c>
      <c r="D48" s="493" t="s">
        <v>829</v>
      </c>
      <c r="E48" s="495">
        <v>0</v>
      </c>
      <c r="F48" s="495">
        <v>0</v>
      </c>
      <c r="G48" s="495">
        <v>0</v>
      </c>
      <c r="H48" s="495">
        <v>0</v>
      </c>
      <c r="I48" s="495">
        <v>0</v>
      </c>
      <c r="J48" s="495">
        <v>0</v>
      </c>
      <c r="K48" s="495">
        <v>0</v>
      </c>
      <c r="L48" s="495">
        <v>0</v>
      </c>
      <c r="M48" s="905">
        <f t="shared" si="3"/>
        <v>0</v>
      </c>
    </row>
    <row r="49" spans="1:13" ht="15.75" x14ac:dyDescent="0.25">
      <c r="A49" s="903"/>
      <c r="B49" s="489"/>
      <c r="C49" s="489" t="s">
        <v>812</v>
      </c>
      <c r="D49" s="489" t="s">
        <v>803</v>
      </c>
      <c r="E49" s="497">
        <v>0</v>
      </c>
      <c r="F49" s="497">
        <v>0</v>
      </c>
      <c r="G49" s="497">
        <v>0</v>
      </c>
      <c r="H49" s="497">
        <v>0</v>
      </c>
      <c r="I49" s="497">
        <v>0</v>
      </c>
      <c r="J49" s="497">
        <v>0</v>
      </c>
      <c r="K49" s="497">
        <v>0</v>
      </c>
      <c r="L49" s="497">
        <v>0</v>
      </c>
      <c r="M49" s="906">
        <f t="shared" si="3"/>
        <v>0</v>
      </c>
    </row>
    <row r="50" spans="1:13" ht="15.75" x14ac:dyDescent="0.25">
      <c r="A50" s="903"/>
      <c r="B50" s="489"/>
      <c r="C50" s="489" t="s">
        <v>813</v>
      </c>
      <c r="D50" s="489" t="s">
        <v>805</v>
      </c>
      <c r="E50" s="497">
        <v>0</v>
      </c>
      <c r="F50" s="497">
        <v>0</v>
      </c>
      <c r="G50" s="497">
        <v>0</v>
      </c>
      <c r="H50" s="497">
        <v>0</v>
      </c>
      <c r="I50" s="497">
        <v>0</v>
      </c>
      <c r="J50" s="497">
        <v>0</v>
      </c>
      <c r="K50" s="497">
        <v>0</v>
      </c>
      <c r="L50" s="497">
        <v>0</v>
      </c>
      <c r="M50" s="906">
        <f t="shared" si="3"/>
        <v>0</v>
      </c>
    </row>
    <row r="51" spans="1:13" ht="15.75" x14ac:dyDescent="0.25">
      <c r="A51" s="903"/>
      <c r="B51" s="499"/>
      <c r="C51" s="499" t="s">
        <v>814</v>
      </c>
      <c r="D51" s="499" t="s">
        <v>807</v>
      </c>
      <c r="E51" s="497">
        <v>0</v>
      </c>
      <c r="F51" s="497">
        <v>0</v>
      </c>
      <c r="G51" s="497">
        <v>0</v>
      </c>
      <c r="H51" s="497">
        <v>0</v>
      </c>
      <c r="I51" s="497">
        <v>0</v>
      </c>
      <c r="J51" s="497">
        <v>0</v>
      </c>
      <c r="K51" s="497">
        <v>0</v>
      </c>
      <c r="L51" s="497">
        <v>0</v>
      </c>
      <c r="M51" s="906">
        <f t="shared" si="3"/>
        <v>0</v>
      </c>
    </row>
    <row r="52" spans="1:13" ht="15.75" x14ac:dyDescent="0.25">
      <c r="A52" s="903"/>
      <c r="B52" s="499"/>
      <c r="C52" s="499" t="s">
        <v>815</v>
      </c>
      <c r="D52" s="499" t="s">
        <v>809</v>
      </c>
      <c r="E52" s="497">
        <v>0</v>
      </c>
      <c r="F52" s="497">
        <v>0</v>
      </c>
      <c r="G52" s="497">
        <v>0</v>
      </c>
      <c r="H52" s="497">
        <v>0</v>
      </c>
      <c r="I52" s="497">
        <v>0</v>
      </c>
      <c r="J52" s="497">
        <v>0</v>
      </c>
      <c r="K52" s="497">
        <v>0</v>
      </c>
      <c r="L52" s="497">
        <v>0</v>
      </c>
      <c r="M52" s="906">
        <f t="shared" si="3"/>
        <v>0</v>
      </c>
    </row>
    <row r="53" spans="1:13" ht="15.75" x14ac:dyDescent="0.25">
      <c r="A53" s="903"/>
      <c r="B53" s="489"/>
      <c r="C53" s="493" t="s">
        <v>816</v>
      </c>
      <c r="D53" s="493" t="s">
        <v>830</v>
      </c>
      <c r="E53" s="495">
        <f t="shared" ref="E53" si="17">SUM(E54:E57)</f>
        <v>0</v>
      </c>
      <c r="F53" s="495">
        <f t="shared" ref="F53:L53" si="18">SUM(F54:F57)</f>
        <v>0</v>
      </c>
      <c r="G53" s="495">
        <f t="shared" si="18"/>
        <v>0</v>
      </c>
      <c r="H53" s="495">
        <f t="shared" si="18"/>
        <v>0</v>
      </c>
      <c r="I53" s="495">
        <f t="shared" si="18"/>
        <v>0</v>
      </c>
      <c r="J53" s="495">
        <f t="shared" si="18"/>
        <v>0</v>
      </c>
      <c r="K53" s="495">
        <f t="shared" si="18"/>
        <v>0</v>
      </c>
      <c r="L53" s="495">
        <f t="shared" si="18"/>
        <v>0</v>
      </c>
      <c r="M53" s="905">
        <f t="shared" si="3"/>
        <v>0</v>
      </c>
    </row>
    <row r="54" spans="1:13" ht="15.75" x14ac:dyDescent="0.25">
      <c r="A54" s="903"/>
      <c r="B54" s="489"/>
      <c r="C54" s="489" t="s">
        <v>831</v>
      </c>
      <c r="D54" s="489" t="s">
        <v>803</v>
      </c>
      <c r="E54" s="497">
        <v>0</v>
      </c>
      <c r="F54" s="497">
        <v>0</v>
      </c>
      <c r="G54" s="497">
        <v>0</v>
      </c>
      <c r="H54" s="497">
        <v>0</v>
      </c>
      <c r="I54" s="497">
        <v>0</v>
      </c>
      <c r="J54" s="497">
        <v>0</v>
      </c>
      <c r="K54" s="497">
        <v>0</v>
      </c>
      <c r="L54" s="497">
        <v>0</v>
      </c>
      <c r="M54" s="906">
        <f t="shared" si="3"/>
        <v>0</v>
      </c>
    </row>
    <row r="55" spans="1:13" ht="15.75" x14ac:dyDescent="0.25">
      <c r="A55" s="903"/>
      <c r="B55" s="489"/>
      <c r="C55" s="489" t="s">
        <v>832</v>
      </c>
      <c r="D55" s="489" t="s">
        <v>805</v>
      </c>
      <c r="E55" s="497">
        <v>0</v>
      </c>
      <c r="F55" s="497">
        <v>0</v>
      </c>
      <c r="G55" s="497">
        <v>0</v>
      </c>
      <c r="H55" s="497">
        <v>0</v>
      </c>
      <c r="I55" s="497">
        <v>0</v>
      </c>
      <c r="J55" s="497">
        <v>0</v>
      </c>
      <c r="K55" s="497">
        <v>0</v>
      </c>
      <c r="L55" s="497">
        <v>0</v>
      </c>
      <c r="M55" s="906">
        <f t="shared" si="3"/>
        <v>0</v>
      </c>
    </row>
    <row r="56" spans="1:13" ht="15.75" x14ac:dyDescent="0.25">
      <c r="A56" s="903"/>
      <c r="B56" s="489"/>
      <c r="C56" s="489" t="s">
        <v>833</v>
      </c>
      <c r="D56" s="489" t="s">
        <v>807</v>
      </c>
      <c r="E56" s="497">
        <v>0</v>
      </c>
      <c r="F56" s="497">
        <v>0</v>
      </c>
      <c r="G56" s="497">
        <v>0</v>
      </c>
      <c r="H56" s="497">
        <v>0</v>
      </c>
      <c r="I56" s="497">
        <v>0</v>
      </c>
      <c r="J56" s="497">
        <v>0</v>
      </c>
      <c r="K56" s="497">
        <v>0</v>
      </c>
      <c r="L56" s="497">
        <v>0</v>
      </c>
      <c r="M56" s="906">
        <f t="shared" si="3"/>
        <v>0</v>
      </c>
    </row>
    <row r="57" spans="1:13" ht="15.75" x14ac:dyDescent="0.25">
      <c r="A57" s="903"/>
      <c r="B57" s="489"/>
      <c r="C57" s="489" t="s">
        <v>834</v>
      </c>
      <c r="D57" s="489" t="s">
        <v>809</v>
      </c>
      <c r="E57" s="497">
        <v>0</v>
      </c>
      <c r="F57" s="497">
        <v>0</v>
      </c>
      <c r="G57" s="497">
        <v>0</v>
      </c>
      <c r="H57" s="497">
        <v>0</v>
      </c>
      <c r="I57" s="497">
        <v>0</v>
      </c>
      <c r="J57" s="497">
        <v>0</v>
      </c>
      <c r="K57" s="497">
        <v>0</v>
      </c>
      <c r="L57" s="497">
        <v>0</v>
      </c>
      <c r="M57" s="906">
        <f t="shared" si="3"/>
        <v>0</v>
      </c>
    </row>
    <row r="58" spans="1:13" ht="15.75" x14ac:dyDescent="0.25">
      <c r="A58" s="903"/>
      <c r="B58" s="489"/>
      <c r="C58" s="493" t="s">
        <v>835</v>
      </c>
      <c r="D58" s="493" t="s">
        <v>836</v>
      </c>
      <c r="E58" s="495">
        <v>0</v>
      </c>
      <c r="F58" s="495">
        <v>0</v>
      </c>
      <c r="G58" s="495">
        <v>0</v>
      </c>
      <c r="H58" s="495">
        <v>0</v>
      </c>
      <c r="I58" s="495">
        <v>0</v>
      </c>
      <c r="J58" s="495">
        <v>0</v>
      </c>
      <c r="K58" s="495">
        <v>0</v>
      </c>
      <c r="L58" s="495">
        <v>0</v>
      </c>
      <c r="M58" s="905">
        <f t="shared" si="3"/>
        <v>0</v>
      </c>
    </row>
    <row r="59" spans="1:13" ht="31.5" customHeight="1" x14ac:dyDescent="0.25">
      <c r="A59" s="903"/>
      <c r="B59" s="492" t="s">
        <v>18</v>
      </c>
      <c r="C59" s="2188" t="s">
        <v>837</v>
      </c>
      <c r="D59" s="2188"/>
      <c r="E59" s="491">
        <f t="shared" ref="E59:L61" si="19">SUM(E60)</f>
        <v>0</v>
      </c>
      <c r="F59" s="491">
        <f t="shared" si="19"/>
        <v>0</v>
      </c>
      <c r="G59" s="491">
        <f t="shared" si="19"/>
        <v>0</v>
      </c>
      <c r="H59" s="491">
        <f t="shared" si="19"/>
        <v>0</v>
      </c>
      <c r="I59" s="491">
        <f t="shared" si="19"/>
        <v>0</v>
      </c>
      <c r="J59" s="491">
        <f t="shared" si="19"/>
        <v>0</v>
      </c>
      <c r="K59" s="491">
        <f t="shared" si="19"/>
        <v>0</v>
      </c>
      <c r="L59" s="491">
        <f t="shared" si="19"/>
        <v>0</v>
      </c>
      <c r="M59" s="904">
        <f t="shared" si="3"/>
        <v>0</v>
      </c>
    </row>
    <row r="60" spans="1:13" ht="15.75" x14ac:dyDescent="0.25">
      <c r="A60" s="903"/>
      <c r="B60" s="492"/>
      <c r="C60" s="500" t="s">
        <v>802</v>
      </c>
      <c r="D60" s="500" t="s">
        <v>838</v>
      </c>
      <c r="E60" s="495">
        <f t="shared" si="19"/>
        <v>0</v>
      </c>
      <c r="F60" s="495">
        <f t="shared" si="19"/>
        <v>0</v>
      </c>
      <c r="G60" s="495">
        <f t="shared" si="19"/>
        <v>0</v>
      </c>
      <c r="H60" s="495">
        <f t="shared" si="19"/>
        <v>0</v>
      </c>
      <c r="I60" s="495">
        <f t="shared" si="19"/>
        <v>0</v>
      </c>
      <c r="J60" s="495">
        <f t="shared" si="19"/>
        <v>0</v>
      </c>
      <c r="K60" s="495">
        <f t="shared" si="19"/>
        <v>0</v>
      </c>
      <c r="L60" s="495">
        <f t="shared" si="19"/>
        <v>0</v>
      </c>
      <c r="M60" s="905">
        <f t="shared" si="3"/>
        <v>0</v>
      </c>
    </row>
    <row r="61" spans="1:13" ht="15.75" x14ac:dyDescent="0.25">
      <c r="A61" s="903"/>
      <c r="B61" s="489"/>
      <c r="C61" s="489" t="s">
        <v>839</v>
      </c>
      <c r="D61" s="489" t="s">
        <v>840</v>
      </c>
      <c r="E61" s="497">
        <f t="shared" si="19"/>
        <v>0</v>
      </c>
      <c r="F61" s="497">
        <f t="shared" si="19"/>
        <v>0</v>
      </c>
      <c r="G61" s="497">
        <f t="shared" si="19"/>
        <v>0</v>
      </c>
      <c r="H61" s="497">
        <f t="shared" si="19"/>
        <v>0</v>
      </c>
      <c r="I61" s="497">
        <f t="shared" si="19"/>
        <v>0</v>
      </c>
      <c r="J61" s="497">
        <f t="shared" si="19"/>
        <v>0</v>
      </c>
      <c r="K61" s="497">
        <f t="shared" si="19"/>
        <v>0</v>
      </c>
      <c r="L61" s="497">
        <f t="shared" si="19"/>
        <v>0</v>
      </c>
      <c r="M61" s="906">
        <f t="shared" si="3"/>
        <v>0</v>
      </c>
    </row>
    <row r="62" spans="1:13" ht="15.75" x14ac:dyDescent="0.25">
      <c r="A62" s="903"/>
      <c r="B62" s="489"/>
      <c r="C62" s="489" t="s">
        <v>841</v>
      </c>
      <c r="D62" s="489" t="s">
        <v>842</v>
      </c>
      <c r="E62" s="497">
        <f t="shared" ref="E62" si="20">SUM(E63:E66)</f>
        <v>0</v>
      </c>
      <c r="F62" s="497">
        <f t="shared" ref="F62:L62" si="21">SUM(F63:F66)</f>
        <v>0</v>
      </c>
      <c r="G62" s="497">
        <f t="shared" si="21"/>
        <v>0</v>
      </c>
      <c r="H62" s="497">
        <f t="shared" si="21"/>
        <v>0</v>
      </c>
      <c r="I62" s="497">
        <f t="shared" si="21"/>
        <v>0</v>
      </c>
      <c r="J62" s="497">
        <f t="shared" si="21"/>
        <v>0</v>
      </c>
      <c r="K62" s="497">
        <f t="shared" si="21"/>
        <v>0</v>
      </c>
      <c r="L62" s="497">
        <f t="shared" si="21"/>
        <v>0</v>
      </c>
      <c r="M62" s="906">
        <f t="shared" si="3"/>
        <v>0</v>
      </c>
    </row>
    <row r="63" spans="1:13" ht="15.75" x14ac:dyDescent="0.25">
      <c r="A63" s="903"/>
      <c r="B63" s="489"/>
      <c r="C63" s="489" t="s">
        <v>843</v>
      </c>
      <c r="D63" s="489" t="s">
        <v>803</v>
      </c>
      <c r="E63" s="497">
        <v>0</v>
      </c>
      <c r="F63" s="497">
        <v>0</v>
      </c>
      <c r="G63" s="497">
        <v>0</v>
      </c>
      <c r="H63" s="497">
        <v>0</v>
      </c>
      <c r="I63" s="497">
        <v>0</v>
      </c>
      <c r="J63" s="497">
        <v>0</v>
      </c>
      <c r="K63" s="497">
        <v>0</v>
      </c>
      <c r="L63" s="497">
        <v>0</v>
      </c>
      <c r="M63" s="906">
        <f t="shared" si="3"/>
        <v>0</v>
      </c>
    </row>
    <row r="64" spans="1:13" ht="15.75" x14ac:dyDescent="0.25">
      <c r="A64" s="903"/>
      <c r="B64" s="489"/>
      <c r="C64" s="489" t="s">
        <v>844</v>
      </c>
      <c r="D64" s="489" t="s">
        <v>805</v>
      </c>
      <c r="E64" s="497">
        <v>0</v>
      </c>
      <c r="F64" s="497">
        <v>0</v>
      </c>
      <c r="G64" s="497">
        <v>0</v>
      </c>
      <c r="H64" s="497">
        <v>0</v>
      </c>
      <c r="I64" s="497">
        <v>0</v>
      </c>
      <c r="J64" s="497">
        <v>0</v>
      </c>
      <c r="K64" s="497">
        <v>0</v>
      </c>
      <c r="L64" s="497">
        <v>0</v>
      </c>
      <c r="M64" s="906">
        <f t="shared" si="3"/>
        <v>0</v>
      </c>
    </row>
    <row r="65" spans="1:13" ht="15.75" x14ac:dyDescent="0.25">
      <c r="A65" s="903"/>
      <c r="B65" s="489"/>
      <c r="C65" s="489" t="s">
        <v>845</v>
      </c>
      <c r="D65" s="489" t="s">
        <v>807</v>
      </c>
      <c r="E65" s="497">
        <v>0</v>
      </c>
      <c r="F65" s="497">
        <v>0</v>
      </c>
      <c r="G65" s="497">
        <v>0</v>
      </c>
      <c r="H65" s="497">
        <v>0</v>
      </c>
      <c r="I65" s="497">
        <v>0</v>
      </c>
      <c r="J65" s="497">
        <v>0</v>
      </c>
      <c r="K65" s="497">
        <v>0</v>
      </c>
      <c r="L65" s="497">
        <v>0</v>
      </c>
      <c r="M65" s="906">
        <f t="shared" si="3"/>
        <v>0</v>
      </c>
    </row>
    <row r="66" spans="1:13" ht="15.75" x14ac:dyDescent="0.25">
      <c r="A66" s="903"/>
      <c r="B66" s="489"/>
      <c r="C66" s="489" t="s">
        <v>846</v>
      </c>
      <c r="D66" s="489" t="s">
        <v>809</v>
      </c>
      <c r="E66" s="497">
        <v>0</v>
      </c>
      <c r="F66" s="497">
        <v>0</v>
      </c>
      <c r="G66" s="497">
        <v>0</v>
      </c>
      <c r="H66" s="497">
        <v>0</v>
      </c>
      <c r="I66" s="497">
        <v>0</v>
      </c>
      <c r="J66" s="497">
        <v>0</v>
      </c>
      <c r="K66" s="497">
        <v>0</v>
      </c>
      <c r="L66" s="497">
        <v>0</v>
      </c>
      <c r="M66" s="906">
        <f t="shared" si="3"/>
        <v>0</v>
      </c>
    </row>
    <row r="67" spans="1:13" ht="15.75" x14ac:dyDescent="0.25">
      <c r="A67" s="903" t="s">
        <v>682</v>
      </c>
      <c r="B67" s="489" t="s">
        <v>683</v>
      </c>
      <c r="C67" s="489"/>
      <c r="D67" s="489"/>
      <c r="E67" s="495">
        <f t="shared" ref="E67" si="22">SUM(E68,E74)</f>
        <v>3807796</v>
      </c>
      <c r="F67" s="495">
        <f t="shared" ref="F67:L67" si="23">SUM(F68,F74)</f>
        <v>6841873</v>
      </c>
      <c r="G67" s="495">
        <f t="shared" si="23"/>
        <v>0</v>
      </c>
      <c r="H67" s="495">
        <f t="shared" si="23"/>
        <v>0</v>
      </c>
      <c r="I67" s="495">
        <f t="shared" si="23"/>
        <v>0</v>
      </c>
      <c r="J67" s="495">
        <f t="shared" si="23"/>
        <v>0</v>
      </c>
      <c r="K67" s="495">
        <f t="shared" si="23"/>
        <v>0</v>
      </c>
      <c r="L67" s="495">
        <f t="shared" si="23"/>
        <v>2092040</v>
      </c>
      <c r="M67" s="905">
        <f t="shared" si="3"/>
        <v>12741709</v>
      </c>
    </row>
    <row r="68" spans="1:13" ht="15.75" x14ac:dyDescent="0.25">
      <c r="A68" s="903"/>
      <c r="B68" s="492" t="s">
        <v>322</v>
      </c>
      <c r="C68" s="2189" t="s">
        <v>684</v>
      </c>
      <c r="D68" s="2190"/>
      <c r="E68" s="491">
        <f t="shared" ref="E68:L68" si="24">SUM(E69)</f>
        <v>3807796</v>
      </c>
      <c r="F68" s="491">
        <f t="shared" si="24"/>
        <v>6841873</v>
      </c>
      <c r="G68" s="491">
        <f t="shared" si="24"/>
        <v>0</v>
      </c>
      <c r="H68" s="491">
        <f t="shared" si="24"/>
        <v>0</v>
      </c>
      <c r="I68" s="491">
        <f t="shared" si="24"/>
        <v>0</v>
      </c>
      <c r="J68" s="491">
        <f t="shared" si="24"/>
        <v>0</v>
      </c>
      <c r="K68" s="491">
        <f t="shared" si="24"/>
        <v>0</v>
      </c>
      <c r="L68" s="491">
        <f t="shared" si="24"/>
        <v>2092040</v>
      </c>
      <c r="M68" s="904">
        <f t="shared" si="3"/>
        <v>12741709</v>
      </c>
    </row>
    <row r="69" spans="1:13" ht="15.75" x14ac:dyDescent="0.25">
      <c r="A69" s="903"/>
      <c r="B69" s="489"/>
      <c r="C69" s="493" t="s">
        <v>800</v>
      </c>
      <c r="D69" s="493" t="s">
        <v>847</v>
      </c>
      <c r="E69" s="495">
        <f t="shared" ref="E69" si="25">SUM(E70:E73)</f>
        <v>3807796</v>
      </c>
      <c r="F69" s="495">
        <f t="shared" ref="F69:K69" si="26">SUM(F70:F73)</f>
        <v>6841873</v>
      </c>
      <c r="G69" s="495">
        <f t="shared" si="26"/>
        <v>0</v>
      </c>
      <c r="H69" s="495">
        <f t="shared" si="26"/>
        <v>0</v>
      </c>
      <c r="I69" s="495">
        <f t="shared" si="26"/>
        <v>0</v>
      </c>
      <c r="J69" s="495">
        <f t="shared" si="26"/>
        <v>0</v>
      </c>
      <c r="K69" s="495">
        <f t="shared" si="26"/>
        <v>0</v>
      </c>
      <c r="L69" s="495">
        <f>SUM(L70:L73)</f>
        <v>2092040</v>
      </c>
      <c r="M69" s="905">
        <f t="shared" si="3"/>
        <v>12741709</v>
      </c>
    </row>
    <row r="70" spans="1:13" ht="15.75" x14ac:dyDescent="0.25">
      <c r="A70" s="903"/>
      <c r="B70" s="489"/>
      <c r="C70" s="489" t="s">
        <v>802</v>
      </c>
      <c r="D70" s="489" t="s">
        <v>803</v>
      </c>
      <c r="E70" s="497">
        <v>0</v>
      </c>
      <c r="F70" s="497">
        <v>0</v>
      </c>
      <c r="G70" s="497">
        <v>0</v>
      </c>
      <c r="H70" s="497">
        <v>0</v>
      </c>
      <c r="I70" s="497">
        <v>0</v>
      </c>
      <c r="J70" s="497">
        <v>0</v>
      </c>
      <c r="K70" s="497">
        <v>0</v>
      </c>
      <c r="L70" s="497">
        <v>0</v>
      </c>
      <c r="M70" s="906">
        <f t="shared" si="3"/>
        <v>0</v>
      </c>
    </row>
    <row r="71" spans="1:13" ht="15.75" x14ac:dyDescent="0.25">
      <c r="A71" s="903"/>
      <c r="B71" s="489"/>
      <c r="C71" s="489" t="s">
        <v>804</v>
      </c>
      <c r="D71" s="489" t="s">
        <v>805</v>
      </c>
      <c r="E71" s="497">
        <v>0</v>
      </c>
      <c r="F71" s="497">
        <v>0</v>
      </c>
      <c r="G71" s="497">
        <v>0</v>
      </c>
      <c r="H71" s="497">
        <v>0</v>
      </c>
      <c r="I71" s="497">
        <v>0</v>
      </c>
      <c r="J71" s="497">
        <v>0</v>
      </c>
      <c r="K71" s="497">
        <v>0</v>
      </c>
      <c r="L71" s="497">
        <v>0</v>
      </c>
      <c r="M71" s="906">
        <f t="shared" si="3"/>
        <v>0</v>
      </c>
    </row>
    <row r="72" spans="1:13" ht="15.75" x14ac:dyDescent="0.25">
      <c r="A72" s="903"/>
      <c r="B72" s="489"/>
      <c r="C72" s="489" t="s">
        <v>806</v>
      </c>
      <c r="D72" s="489" t="s">
        <v>807</v>
      </c>
      <c r="E72" s="497">
        <v>0</v>
      </c>
      <c r="F72" s="497">
        <v>0</v>
      </c>
      <c r="G72" s="497">
        <v>0</v>
      </c>
      <c r="H72" s="497">
        <v>0</v>
      </c>
      <c r="I72" s="497">
        <v>0</v>
      </c>
      <c r="J72" s="497">
        <v>0</v>
      </c>
      <c r="K72" s="497">
        <v>0</v>
      </c>
      <c r="L72" s="497">
        <v>0</v>
      </c>
      <c r="M72" s="906">
        <f t="shared" si="3"/>
        <v>0</v>
      </c>
    </row>
    <row r="73" spans="1:13" ht="15.75" x14ac:dyDescent="0.25">
      <c r="A73" s="903"/>
      <c r="B73" s="489"/>
      <c r="C73" s="489" t="s">
        <v>808</v>
      </c>
      <c r="D73" s="489" t="s">
        <v>809</v>
      </c>
      <c r="E73" s="497">
        <v>3807796</v>
      </c>
      <c r="F73" s="497">
        <v>6841873</v>
      </c>
      <c r="G73" s="497">
        <v>0</v>
      </c>
      <c r="H73" s="497">
        <v>0</v>
      </c>
      <c r="I73" s="497">
        <v>0</v>
      </c>
      <c r="J73" s="497">
        <v>0</v>
      </c>
      <c r="K73" s="497">
        <v>0</v>
      </c>
      <c r="L73" s="497">
        <v>2092040</v>
      </c>
      <c r="M73" s="906">
        <f t="shared" si="3"/>
        <v>12741709</v>
      </c>
    </row>
    <row r="74" spans="1:13" ht="15.75" x14ac:dyDescent="0.25">
      <c r="A74" s="903"/>
      <c r="B74" s="492" t="s">
        <v>324</v>
      </c>
      <c r="C74" s="492" t="s">
        <v>685</v>
      </c>
      <c r="D74" s="492"/>
      <c r="E74" s="491">
        <v>0</v>
      </c>
      <c r="F74" s="491">
        <v>0</v>
      </c>
      <c r="G74" s="491">
        <v>0</v>
      </c>
      <c r="H74" s="491">
        <v>0</v>
      </c>
      <c r="I74" s="491">
        <v>0</v>
      </c>
      <c r="J74" s="491">
        <v>0</v>
      </c>
      <c r="K74" s="491">
        <v>0</v>
      </c>
      <c r="L74" s="491">
        <v>0</v>
      </c>
      <c r="M74" s="904">
        <f t="shared" si="3"/>
        <v>0</v>
      </c>
    </row>
    <row r="75" spans="1:13" ht="15.75" x14ac:dyDescent="0.25">
      <c r="A75" s="903" t="s">
        <v>686</v>
      </c>
      <c r="B75" s="489" t="s">
        <v>687</v>
      </c>
      <c r="C75" s="489"/>
      <c r="D75" s="489"/>
      <c r="E75" s="495">
        <f>SUM(E77,E82)</f>
        <v>2462039445</v>
      </c>
      <c r="F75" s="495">
        <f t="shared" ref="F75:L75" si="27">SUM(F77,F82)</f>
        <v>71247107</v>
      </c>
      <c r="G75" s="495">
        <f t="shared" si="27"/>
        <v>90375</v>
      </c>
      <c r="H75" s="495">
        <f t="shared" si="27"/>
        <v>1980556</v>
      </c>
      <c r="I75" s="495">
        <f t="shared" si="27"/>
        <v>0</v>
      </c>
      <c r="J75" s="495">
        <f t="shared" si="27"/>
        <v>2217335</v>
      </c>
      <c r="K75" s="495">
        <f t="shared" si="27"/>
        <v>540506</v>
      </c>
      <c r="L75" s="495">
        <f t="shared" si="27"/>
        <v>52068788</v>
      </c>
      <c r="M75" s="905">
        <f t="shared" si="3"/>
        <v>2590184112</v>
      </c>
    </row>
    <row r="76" spans="1:13" ht="15.75" x14ac:dyDescent="0.25">
      <c r="A76" s="903"/>
      <c r="B76" s="492" t="s">
        <v>322</v>
      </c>
      <c r="C76" s="492" t="s">
        <v>848</v>
      </c>
      <c r="D76" s="492"/>
      <c r="E76" s="491">
        <v>0</v>
      </c>
      <c r="F76" s="491">
        <v>0</v>
      </c>
      <c r="G76" s="491">
        <v>0</v>
      </c>
      <c r="H76" s="491">
        <v>0</v>
      </c>
      <c r="I76" s="491">
        <v>0</v>
      </c>
      <c r="J76" s="491">
        <v>0</v>
      </c>
      <c r="K76" s="491">
        <v>0</v>
      </c>
      <c r="L76" s="491">
        <v>0</v>
      </c>
      <c r="M76" s="904">
        <f t="shared" si="3"/>
        <v>0</v>
      </c>
    </row>
    <row r="77" spans="1:13" ht="15.75" x14ac:dyDescent="0.25">
      <c r="A77" s="903"/>
      <c r="B77" s="492" t="s">
        <v>849</v>
      </c>
      <c r="C77" s="492" t="s">
        <v>850</v>
      </c>
      <c r="D77" s="492"/>
      <c r="E77" s="491">
        <f t="shared" ref="E77" si="28">SUM(E78:E81)</f>
        <v>736219</v>
      </c>
      <c r="F77" s="491">
        <f t="shared" ref="F77:L77" si="29">SUM(F78:F81)</f>
        <v>1249226</v>
      </c>
      <c r="G77" s="491">
        <f t="shared" si="29"/>
        <v>0</v>
      </c>
      <c r="H77" s="491">
        <f t="shared" si="29"/>
        <v>0</v>
      </c>
      <c r="I77" s="491">
        <f t="shared" si="29"/>
        <v>0</v>
      </c>
      <c r="J77" s="491">
        <f t="shared" si="29"/>
        <v>0</v>
      </c>
      <c r="K77" s="491">
        <f t="shared" si="29"/>
        <v>0</v>
      </c>
      <c r="L77" s="491">
        <f t="shared" si="29"/>
        <v>98630</v>
      </c>
      <c r="M77" s="904">
        <f t="shared" si="3"/>
        <v>2084075</v>
      </c>
    </row>
    <row r="78" spans="1:13" ht="15.75" x14ac:dyDescent="0.25">
      <c r="A78" s="903"/>
      <c r="B78" s="489"/>
      <c r="C78" s="489"/>
      <c r="D78" s="489" t="s">
        <v>803</v>
      </c>
      <c r="E78" s="497">
        <v>0</v>
      </c>
      <c r="F78" s="497">
        <v>0</v>
      </c>
      <c r="G78" s="497">
        <v>0</v>
      </c>
      <c r="H78" s="497">
        <v>0</v>
      </c>
      <c r="I78" s="497">
        <v>0</v>
      </c>
      <c r="J78" s="497">
        <v>0</v>
      </c>
      <c r="K78" s="497">
        <v>0</v>
      </c>
      <c r="L78" s="497">
        <v>0</v>
      </c>
      <c r="M78" s="906">
        <f t="shared" ref="M78:M114" si="30">SUM(E78:L78)</f>
        <v>0</v>
      </c>
    </row>
    <row r="79" spans="1:13" ht="15.75" x14ac:dyDescent="0.25">
      <c r="A79" s="903"/>
      <c r="B79" s="489"/>
      <c r="C79" s="489"/>
      <c r="D79" s="489" t="s">
        <v>805</v>
      </c>
      <c r="E79" s="497">
        <v>0</v>
      </c>
      <c r="F79" s="497">
        <v>0</v>
      </c>
      <c r="G79" s="497">
        <v>0</v>
      </c>
      <c r="H79" s="497">
        <v>0</v>
      </c>
      <c r="I79" s="497">
        <v>0</v>
      </c>
      <c r="J79" s="497">
        <v>0</v>
      </c>
      <c r="K79" s="497">
        <v>0</v>
      </c>
      <c r="L79" s="497">
        <v>0</v>
      </c>
      <c r="M79" s="906">
        <f t="shared" si="30"/>
        <v>0</v>
      </c>
    </row>
    <row r="80" spans="1:13" ht="15.75" x14ac:dyDescent="0.25">
      <c r="A80" s="903"/>
      <c r="B80" s="489"/>
      <c r="C80" s="489"/>
      <c r="D80" s="489" t="s">
        <v>807</v>
      </c>
      <c r="E80" s="497">
        <v>0</v>
      </c>
      <c r="F80" s="497">
        <v>0</v>
      </c>
      <c r="G80" s="497">
        <v>0</v>
      </c>
      <c r="H80" s="497">
        <v>0</v>
      </c>
      <c r="I80" s="497">
        <v>0</v>
      </c>
      <c r="J80" s="497">
        <v>0</v>
      </c>
      <c r="K80" s="497">
        <v>0</v>
      </c>
      <c r="L80" s="497">
        <v>0</v>
      </c>
      <c r="M80" s="906">
        <f t="shared" si="30"/>
        <v>0</v>
      </c>
    </row>
    <row r="81" spans="1:13" ht="15.75" x14ac:dyDescent="0.25">
      <c r="A81" s="903"/>
      <c r="B81" s="489"/>
      <c r="C81" s="489"/>
      <c r="D81" s="489" t="s">
        <v>809</v>
      </c>
      <c r="E81" s="497">
        <v>736219</v>
      </c>
      <c r="F81" s="497">
        <v>1249226</v>
      </c>
      <c r="G81" s="497">
        <v>0</v>
      </c>
      <c r="H81" s="497">
        <v>0</v>
      </c>
      <c r="I81" s="497">
        <v>0</v>
      </c>
      <c r="J81" s="497"/>
      <c r="K81" s="497">
        <v>0</v>
      </c>
      <c r="L81" s="497">
        <v>98630</v>
      </c>
      <c r="M81" s="906">
        <f t="shared" si="30"/>
        <v>2084075</v>
      </c>
    </row>
    <row r="82" spans="1:13" ht="15.75" x14ac:dyDescent="0.25">
      <c r="A82" s="903"/>
      <c r="B82" s="492" t="s">
        <v>325</v>
      </c>
      <c r="C82" s="492" t="s">
        <v>851</v>
      </c>
      <c r="D82" s="501"/>
      <c r="E82" s="491">
        <f t="shared" ref="E82" si="31">SUM(E83:E86)</f>
        <v>2461303226</v>
      </c>
      <c r="F82" s="491">
        <f t="shared" ref="F82:L82" si="32">SUM(F83:F86)</f>
        <v>69997881</v>
      </c>
      <c r="G82" s="491">
        <f t="shared" si="32"/>
        <v>90375</v>
      </c>
      <c r="H82" s="491">
        <f t="shared" si="32"/>
        <v>1980556</v>
      </c>
      <c r="I82" s="491">
        <f t="shared" si="32"/>
        <v>0</v>
      </c>
      <c r="J82" s="491">
        <f t="shared" si="32"/>
        <v>2217335</v>
      </c>
      <c r="K82" s="491">
        <f t="shared" si="32"/>
        <v>540506</v>
      </c>
      <c r="L82" s="491">
        <f t="shared" si="32"/>
        <v>51970158</v>
      </c>
      <c r="M82" s="904">
        <f t="shared" si="30"/>
        <v>2588100037</v>
      </c>
    </row>
    <row r="83" spans="1:13" ht="15.75" x14ac:dyDescent="0.25">
      <c r="A83" s="903"/>
      <c r="B83" s="489"/>
      <c r="C83" s="489"/>
      <c r="D83" s="489" t="s">
        <v>803</v>
      </c>
      <c r="E83" s="497">
        <v>0</v>
      </c>
      <c r="F83" s="497">
        <v>0</v>
      </c>
      <c r="G83" s="497">
        <v>0</v>
      </c>
      <c r="H83" s="497">
        <v>0</v>
      </c>
      <c r="I83" s="497">
        <v>0</v>
      </c>
      <c r="J83" s="497">
        <v>0</v>
      </c>
      <c r="K83" s="497">
        <v>0</v>
      </c>
      <c r="L83" s="497">
        <v>0</v>
      </c>
      <c r="M83" s="906">
        <f t="shared" si="30"/>
        <v>0</v>
      </c>
    </row>
    <row r="84" spans="1:13" ht="15.75" x14ac:dyDescent="0.25">
      <c r="A84" s="903"/>
      <c r="B84" s="489"/>
      <c r="C84" s="489"/>
      <c r="D84" s="489" t="s">
        <v>805</v>
      </c>
      <c r="E84" s="497">
        <v>0</v>
      </c>
      <c r="F84" s="497">
        <v>0</v>
      </c>
      <c r="G84" s="497">
        <v>0</v>
      </c>
      <c r="H84" s="497">
        <v>0</v>
      </c>
      <c r="I84" s="497">
        <v>0</v>
      </c>
      <c r="J84" s="497">
        <v>0</v>
      </c>
      <c r="K84" s="497">
        <v>0</v>
      </c>
      <c r="L84" s="497">
        <v>0</v>
      </c>
      <c r="M84" s="906">
        <f t="shared" si="30"/>
        <v>0</v>
      </c>
    </row>
    <row r="85" spans="1:13" ht="15.75" x14ac:dyDescent="0.25">
      <c r="A85" s="903"/>
      <c r="B85" s="489"/>
      <c r="C85" s="489"/>
      <c r="D85" s="489" t="s">
        <v>807</v>
      </c>
      <c r="E85" s="497">
        <v>0</v>
      </c>
      <c r="F85" s="497">
        <v>0</v>
      </c>
      <c r="G85" s="497">
        <v>0</v>
      </c>
      <c r="H85" s="497">
        <v>0</v>
      </c>
      <c r="I85" s="497">
        <v>0</v>
      </c>
      <c r="J85" s="497">
        <v>0</v>
      </c>
      <c r="K85" s="497">
        <v>0</v>
      </c>
      <c r="L85" s="497">
        <v>0</v>
      </c>
      <c r="M85" s="906">
        <f t="shared" si="30"/>
        <v>0</v>
      </c>
    </row>
    <row r="86" spans="1:13" ht="15.75" x14ac:dyDescent="0.25">
      <c r="A86" s="903"/>
      <c r="B86" s="489"/>
      <c r="C86" s="489"/>
      <c r="D86" s="489" t="s">
        <v>809</v>
      </c>
      <c r="E86" s="497">
        <v>2461303226</v>
      </c>
      <c r="F86" s="497">
        <v>69997881</v>
      </c>
      <c r="G86" s="497">
        <v>90375</v>
      </c>
      <c r="H86" s="497">
        <v>1980556</v>
      </c>
      <c r="I86" s="497">
        <v>0</v>
      </c>
      <c r="J86" s="497">
        <v>2217335</v>
      </c>
      <c r="K86" s="497">
        <v>540506</v>
      </c>
      <c r="L86" s="497">
        <v>51970158</v>
      </c>
      <c r="M86" s="906">
        <f t="shared" si="30"/>
        <v>2588100037</v>
      </c>
    </row>
    <row r="87" spans="1:13" ht="15.75" x14ac:dyDescent="0.25">
      <c r="A87" s="903"/>
      <c r="B87" s="492" t="s">
        <v>18</v>
      </c>
      <c r="C87" s="492" t="s">
        <v>852</v>
      </c>
      <c r="D87" s="492"/>
      <c r="E87" s="491">
        <v>0</v>
      </c>
      <c r="F87" s="491">
        <v>0</v>
      </c>
      <c r="G87" s="491">
        <v>0</v>
      </c>
      <c r="H87" s="491">
        <v>0</v>
      </c>
      <c r="I87" s="491">
        <v>0</v>
      </c>
      <c r="J87" s="491">
        <v>0</v>
      </c>
      <c r="K87" s="491">
        <v>0</v>
      </c>
      <c r="L87" s="491">
        <v>0</v>
      </c>
      <c r="M87" s="904">
        <f t="shared" si="30"/>
        <v>0</v>
      </c>
    </row>
    <row r="88" spans="1:13" ht="15.75" x14ac:dyDescent="0.25">
      <c r="A88" s="903"/>
      <c r="B88" s="492" t="s">
        <v>703</v>
      </c>
      <c r="C88" s="492" t="s">
        <v>853</v>
      </c>
      <c r="D88" s="492"/>
      <c r="E88" s="491">
        <v>0</v>
      </c>
      <c r="F88" s="491">
        <v>0</v>
      </c>
      <c r="G88" s="491">
        <v>0</v>
      </c>
      <c r="H88" s="491">
        <v>0</v>
      </c>
      <c r="I88" s="491">
        <v>0</v>
      </c>
      <c r="J88" s="491">
        <v>0</v>
      </c>
      <c r="K88" s="491">
        <v>0</v>
      </c>
      <c r="L88" s="491">
        <v>0</v>
      </c>
      <c r="M88" s="904">
        <f t="shared" si="30"/>
        <v>0</v>
      </c>
    </row>
    <row r="89" spans="1:13" ht="15.75" x14ac:dyDescent="0.25">
      <c r="A89" s="903" t="s">
        <v>688</v>
      </c>
      <c r="B89" s="489" t="s">
        <v>854</v>
      </c>
      <c r="C89" s="489"/>
      <c r="D89" s="489"/>
      <c r="E89" s="495">
        <f t="shared" ref="E89" si="33">SUM(E90,E95,E100)</f>
        <v>88057878</v>
      </c>
      <c r="F89" s="495">
        <f t="shared" ref="F89:L89" si="34">SUM(F90,F95,F100)</f>
        <v>10707137</v>
      </c>
      <c r="G89" s="495">
        <f t="shared" si="34"/>
        <v>0</v>
      </c>
      <c r="H89" s="495">
        <f t="shared" si="34"/>
        <v>0</v>
      </c>
      <c r="I89" s="495">
        <f t="shared" si="34"/>
        <v>0</v>
      </c>
      <c r="J89" s="495">
        <f t="shared" si="34"/>
        <v>4130000</v>
      </c>
      <c r="K89" s="495">
        <f t="shared" si="34"/>
        <v>0</v>
      </c>
      <c r="L89" s="495">
        <f t="shared" si="34"/>
        <v>95842657</v>
      </c>
      <c r="M89" s="905">
        <f t="shared" si="30"/>
        <v>198737672</v>
      </c>
    </row>
    <row r="90" spans="1:13" ht="15.75" x14ac:dyDescent="0.25">
      <c r="A90" s="903"/>
      <c r="B90" s="501" t="s">
        <v>322</v>
      </c>
      <c r="C90" s="492" t="s">
        <v>855</v>
      </c>
      <c r="D90" s="492"/>
      <c r="E90" s="491">
        <f t="shared" ref="E90" si="35">SUM(E91:E94)</f>
        <v>52280164</v>
      </c>
      <c r="F90" s="491">
        <f t="shared" ref="F90:L90" si="36">SUM(F91:F94)</f>
        <v>10707137</v>
      </c>
      <c r="G90" s="491">
        <f t="shared" si="36"/>
        <v>0</v>
      </c>
      <c r="H90" s="491">
        <f t="shared" si="36"/>
        <v>0</v>
      </c>
      <c r="I90" s="491">
        <f t="shared" si="36"/>
        <v>0</v>
      </c>
      <c r="J90" s="491">
        <f t="shared" si="36"/>
        <v>4130000</v>
      </c>
      <c r="K90" s="491">
        <f t="shared" si="36"/>
        <v>0</v>
      </c>
      <c r="L90" s="491">
        <f t="shared" si="36"/>
        <v>525157</v>
      </c>
      <c r="M90" s="904">
        <f>SUM(E90:L90)</f>
        <v>67642458</v>
      </c>
    </row>
    <row r="91" spans="1:13" ht="15.75" x14ac:dyDescent="0.25">
      <c r="A91" s="903"/>
      <c r="B91" s="489"/>
      <c r="C91" s="489"/>
      <c r="D91" s="489" t="s">
        <v>803</v>
      </c>
      <c r="E91" s="497">
        <v>0</v>
      </c>
      <c r="F91" s="497">
        <v>0</v>
      </c>
      <c r="G91" s="497">
        <v>0</v>
      </c>
      <c r="H91" s="497">
        <v>0</v>
      </c>
      <c r="I91" s="497">
        <v>0</v>
      </c>
      <c r="J91" s="497">
        <v>0</v>
      </c>
      <c r="K91" s="497">
        <v>0</v>
      </c>
      <c r="L91" s="497">
        <v>0</v>
      </c>
      <c r="M91" s="906">
        <f t="shared" si="30"/>
        <v>0</v>
      </c>
    </row>
    <row r="92" spans="1:13" ht="15.75" x14ac:dyDescent="0.25">
      <c r="A92" s="903"/>
      <c r="B92" s="489"/>
      <c r="C92" s="489"/>
      <c r="D92" s="489" t="s">
        <v>805</v>
      </c>
      <c r="E92" s="497">
        <v>0</v>
      </c>
      <c r="F92" s="497">
        <v>0</v>
      </c>
      <c r="G92" s="497">
        <v>0</v>
      </c>
      <c r="H92" s="497">
        <v>0</v>
      </c>
      <c r="I92" s="497">
        <v>0</v>
      </c>
      <c r="J92" s="497">
        <v>0</v>
      </c>
      <c r="K92" s="497">
        <v>0</v>
      </c>
      <c r="L92" s="497">
        <v>0</v>
      </c>
      <c r="M92" s="906">
        <f t="shared" si="30"/>
        <v>0</v>
      </c>
    </row>
    <row r="93" spans="1:13" ht="15.75" x14ac:dyDescent="0.25">
      <c r="A93" s="903"/>
      <c r="B93" s="489"/>
      <c r="C93" s="489"/>
      <c r="D93" s="489" t="s">
        <v>807</v>
      </c>
      <c r="E93" s="497">
        <v>0</v>
      </c>
      <c r="F93" s="497">
        <v>0</v>
      </c>
      <c r="G93" s="497">
        <v>0</v>
      </c>
      <c r="H93" s="497">
        <v>0</v>
      </c>
      <c r="I93" s="497">
        <v>0</v>
      </c>
      <c r="J93" s="497">
        <v>0</v>
      </c>
      <c r="K93" s="497">
        <v>0</v>
      </c>
      <c r="L93" s="497">
        <v>0</v>
      </c>
      <c r="M93" s="906">
        <f t="shared" si="30"/>
        <v>0</v>
      </c>
    </row>
    <row r="94" spans="1:13" ht="15.75" x14ac:dyDescent="0.25">
      <c r="A94" s="903"/>
      <c r="B94" s="489"/>
      <c r="C94" s="489"/>
      <c r="D94" s="489" t="s">
        <v>809</v>
      </c>
      <c r="E94" s="497">
        <v>52280164</v>
      </c>
      <c r="F94" s="497">
        <v>10707137</v>
      </c>
      <c r="G94" s="497">
        <v>0</v>
      </c>
      <c r="H94" s="497">
        <v>0</v>
      </c>
      <c r="I94" s="497">
        <v>0</v>
      </c>
      <c r="J94" s="497">
        <v>4130000</v>
      </c>
      <c r="K94" s="497">
        <v>0</v>
      </c>
      <c r="L94" s="497">
        <v>525157</v>
      </c>
      <c r="M94" s="906">
        <f t="shared" si="30"/>
        <v>67642458</v>
      </c>
    </row>
    <row r="95" spans="1:13" ht="15.75" x14ac:dyDescent="0.25">
      <c r="A95" s="903"/>
      <c r="B95" s="501" t="s">
        <v>324</v>
      </c>
      <c r="C95" s="492" t="s">
        <v>856</v>
      </c>
      <c r="D95" s="492"/>
      <c r="E95" s="491">
        <v>25370726</v>
      </c>
      <c r="F95" s="491">
        <f t="shared" ref="F95:L95" si="37">SUM(F96:F99)</f>
        <v>0</v>
      </c>
      <c r="G95" s="491">
        <f t="shared" si="37"/>
        <v>0</v>
      </c>
      <c r="H95" s="491">
        <f t="shared" si="37"/>
        <v>0</v>
      </c>
      <c r="I95" s="491">
        <f t="shared" si="37"/>
        <v>0</v>
      </c>
      <c r="J95" s="491">
        <f t="shared" si="37"/>
        <v>0</v>
      </c>
      <c r="K95" s="491">
        <f t="shared" si="37"/>
        <v>0</v>
      </c>
      <c r="L95" s="491">
        <f t="shared" si="37"/>
        <v>95267500</v>
      </c>
      <c r="M95" s="904">
        <f>SUM(E95:L95)</f>
        <v>120638226</v>
      </c>
    </row>
    <row r="96" spans="1:13" ht="15.75" x14ac:dyDescent="0.25">
      <c r="A96" s="903"/>
      <c r="B96" s="489"/>
      <c r="C96" s="489"/>
      <c r="D96" s="489" t="s">
        <v>803</v>
      </c>
      <c r="E96" s="497">
        <v>0</v>
      </c>
      <c r="F96" s="497">
        <v>0</v>
      </c>
      <c r="G96" s="497">
        <v>0</v>
      </c>
      <c r="H96" s="497">
        <v>0</v>
      </c>
      <c r="I96" s="497">
        <v>0</v>
      </c>
      <c r="J96" s="497">
        <v>0</v>
      </c>
      <c r="K96" s="497">
        <v>0</v>
      </c>
      <c r="L96" s="497">
        <v>95267500</v>
      </c>
      <c r="M96" s="906">
        <f t="shared" si="30"/>
        <v>95267500</v>
      </c>
    </row>
    <row r="97" spans="1:13" ht="15.75" x14ac:dyDescent="0.25">
      <c r="A97" s="903"/>
      <c r="B97" s="489"/>
      <c r="C97" s="489"/>
      <c r="D97" s="489" t="s">
        <v>805</v>
      </c>
      <c r="E97" s="497">
        <v>0</v>
      </c>
      <c r="F97" s="497">
        <v>0</v>
      </c>
      <c r="G97" s="497">
        <v>0</v>
      </c>
      <c r="H97" s="497">
        <v>0</v>
      </c>
      <c r="I97" s="497">
        <v>0</v>
      </c>
      <c r="J97" s="497">
        <v>0</v>
      </c>
      <c r="K97" s="497">
        <v>0</v>
      </c>
      <c r="L97" s="497">
        <v>0</v>
      </c>
      <c r="M97" s="906">
        <f t="shared" si="30"/>
        <v>0</v>
      </c>
    </row>
    <row r="98" spans="1:13" ht="15.75" x14ac:dyDescent="0.25">
      <c r="A98" s="903"/>
      <c r="B98" s="489"/>
      <c r="C98" s="489"/>
      <c r="D98" s="489" t="s">
        <v>807</v>
      </c>
      <c r="E98" s="497">
        <v>47768</v>
      </c>
      <c r="F98" s="497">
        <v>0</v>
      </c>
      <c r="G98" s="497">
        <v>0</v>
      </c>
      <c r="H98" s="497">
        <v>0</v>
      </c>
      <c r="I98" s="497">
        <v>0</v>
      </c>
      <c r="J98" s="497">
        <v>0</v>
      </c>
      <c r="K98" s="497">
        <v>0</v>
      </c>
      <c r="L98" s="497">
        <v>0</v>
      </c>
      <c r="M98" s="906">
        <f t="shared" si="30"/>
        <v>47768</v>
      </c>
    </row>
    <row r="99" spans="1:13" ht="15.75" x14ac:dyDescent="0.25">
      <c r="A99" s="903"/>
      <c r="B99" s="489"/>
      <c r="C99" s="489"/>
      <c r="D99" s="489" t="s">
        <v>809</v>
      </c>
      <c r="E99" s="497">
        <v>0</v>
      </c>
      <c r="F99" s="497">
        <v>0</v>
      </c>
      <c r="G99" s="497">
        <v>0</v>
      </c>
      <c r="H99" s="497">
        <v>0</v>
      </c>
      <c r="I99" s="497">
        <v>0</v>
      </c>
      <c r="J99" s="497">
        <v>0</v>
      </c>
      <c r="K99" s="497">
        <v>0</v>
      </c>
      <c r="L99" s="497">
        <v>0</v>
      </c>
      <c r="M99" s="906">
        <f t="shared" si="30"/>
        <v>0</v>
      </c>
    </row>
    <row r="100" spans="1:13" ht="15.75" x14ac:dyDescent="0.25">
      <c r="A100" s="903"/>
      <c r="B100" s="501" t="s">
        <v>325</v>
      </c>
      <c r="C100" s="493" t="s">
        <v>857</v>
      </c>
      <c r="D100" s="493"/>
      <c r="E100" s="495">
        <f t="shared" ref="E100" si="38">SUM(E101:E104)</f>
        <v>10406988</v>
      </c>
      <c r="F100" s="495">
        <f t="shared" ref="F100:L100" si="39">SUM(F101:F104)</f>
        <v>0</v>
      </c>
      <c r="G100" s="495">
        <f t="shared" si="39"/>
        <v>0</v>
      </c>
      <c r="H100" s="495">
        <f t="shared" si="39"/>
        <v>0</v>
      </c>
      <c r="I100" s="495">
        <f t="shared" si="39"/>
        <v>0</v>
      </c>
      <c r="J100" s="495">
        <f t="shared" si="39"/>
        <v>0</v>
      </c>
      <c r="K100" s="495">
        <f t="shared" si="39"/>
        <v>0</v>
      </c>
      <c r="L100" s="495">
        <f t="shared" si="39"/>
        <v>50000</v>
      </c>
      <c r="M100" s="905">
        <f t="shared" si="30"/>
        <v>10456988</v>
      </c>
    </row>
    <row r="101" spans="1:13" ht="15.75" x14ac:dyDescent="0.25">
      <c r="A101" s="903"/>
      <c r="B101" s="501"/>
      <c r="C101" s="489"/>
      <c r="D101" s="489" t="s">
        <v>803</v>
      </c>
      <c r="E101" s="497">
        <v>0</v>
      </c>
      <c r="F101" s="497">
        <v>0</v>
      </c>
      <c r="G101" s="497">
        <v>0</v>
      </c>
      <c r="H101" s="497">
        <v>0</v>
      </c>
      <c r="I101" s="497">
        <v>0</v>
      </c>
      <c r="J101" s="497">
        <v>0</v>
      </c>
      <c r="K101" s="497">
        <v>0</v>
      </c>
      <c r="L101" s="497">
        <v>0</v>
      </c>
      <c r="M101" s="906">
        <f t="shared" si="30"/>
        <v>0</v>
      </c>
    </row>
    <row r="102" spans="1:13" ht="15.75" x14ac:dyDescent="0.25">
      <c r="A102" s="903"/>
      <c r="B102" s="501"/>
      <c r="C102" s="489"/>
      <c r="D102" s="489" t="s">
        <v>805</v>
      </c>
      <c r="E102" s="497">
        <v>0</v>
      </c>
      <c r="F102" s="497">
        <v>0</v>
      </c>
      <c r="G102" s="497">
        <v>0</v>
      </c>
      <c r="H102" s="497">
        <v>0</v>
      </c>
      <c r="I102" s="497">
        <v>0</v>
      </c>
      <c r="J102" s="497">
        <v>0</v>
      </c>
      <c r="K102" s="497">
        <v>0</v>
      </c>
      <c r="L102" s="497">
        <v>0</v>
      </c>
      <c r="M102" s="906">
        <f t="shared" si="30"/>
        <v>0</v>
      </c>
    </row>
    <row r="103" spans="1:13" ht="15.75" x14ac:dyDescent="0.25">
      <c r="A103" s="903"/>
      <c r="B103" s="501"/>
      <c r="C103" s="489"/>
      <c r="D103" s="489" t="s">
        <v>807</v>
      </c>
      <c r="E103" s="497">
        <v>0</v>
      </c>
      <c r="F103" s="497">
        <v>0</v>
      </c>
      <c r="G103" s="497">
        <v>0</v>
      </c>
      <c r="H103" s="497">
        <v>0</v>
      </c>
      <c r="I103" s="497">
        <v>0</v>
      </c>
      <c r="J103" s="497">
        <v>0</v>
      </c>
      <c r="K103" s="497">
        <v>0</v>
      </c>
      <c r="L103" s="497">
        <v>0</v>
      </c>
      <c r="M103" s="906">
        <f t="shared" si="30"/>
        <v>0</v>
      </c>
    </row>
    <row r="104" spans="1:13" ht="15.75" x14ac:dyDescent="0.25">
      <c r="A104" s="903"/>
      <c r="B104" s="501"/>
      <c r="C104" s="489"/>
      <c r="D104" s="489" t="s">
        <v>809</v>
      </c>
      <c r="E104" s="497">
        <v>10406988</v>
      </c>
      <c r="F104" s="497">
        <v>0</v>
      </c>
      <c r="G104" s="497">
        <v>0</v>
      </c>
      <c r="H104" s="497">
        <v>0</v>
      </c>
      <c r="I104" s="497">
        <v>0</v>
      </c>
      <c r="J104" s="497">
        <v>0</v>
      </c>
      <c r="K104" s="497">
        <v>0</v>
      </c>
      <c r="L104" s="497">
        <v>50000</v>
      </c>
      <c r="M104" s="906">
        <f t="shared" si="30"/>
        <v>10456988</v>
      </c>
    </row>
    <row r="105" spans="1:13" ht="15.75" x14ac:dyDescent="0.25">
      <c r="A105" s="903" t="s">
        <v>690</v>
      </c>
      <c r="B105" s="489" t="s">
        <v>858</v>
      </c>
      <c r="C105" s="489"/>
      <c r="D105" s="489"/>
      <c r="E105" s="495">
        <f>SUM(E106:E109)</f>
        <v>624365</v>
      </c>
      <c r="F105" s="495">
        <f>SUM(F106:F109)</f>
        <v>11177663</v>
      </c>
      <c r="G105" s="494">
        <f t="shared" ref="G105:M105" si="40">SUM(G106:G109)</f>
        <v>0</v>
      </c>
      <c r="H105" s="494">
        <f t="shared" si="40"/>
        <v>1369148</v>
      </c>
      <c r="I105" s="494">
        <f t="shared" si="40"/>
        <v>0</v>
      </c>
      <c r="J105" s="494">
        <f t="shared" si="40"/>
        <v>1130305</v>
      </c>
      <c r="K105" s="494">
        <f t="shared" si="40"/>
        <v>86500</v>
      </c>
      <c r="L105" s="494">
        <f t="shared" si="40"/>
        <v>714397</v>
      </c>
      <c r="M105" s="907">
        <f t="shared" si="40"/>
        <v>15102378</v>
      </c>
    </row>
    <row r="106" spans="1:13" ht="15.75" x14ac:dyDescent="0.25">
      <c r="A106" s="903"/>
      <c r="B106" s="489"/>
      <c r="C106" s="489"/>
      <c r="D106" s="489" t="s">
        <v>803</v>
      </c>
      <c r="E106" s="497">
        <v>0</v>
      </c>
      <c r="F106" s="497">
        <v>0</v>
      </c>
      <c r="G106" s="497">
        <v>0</v>
      </c>
      <c r="H106" s="497">
        <v>0</v>
      </c>
      <c r="I106" s="497">
        <v>0</v>
      </c>
      <c r="J106" s="497">
        <v>724552</v>
      </c>
      <c r="K106" s="497">
        <v>0</v>
      </c>
      <c r="L106" s="497">
        <v>0</v>
      </c>
      <c r="M106" s="906">
        <f t="shared" si="30"/>
        <v>724552</v>
      </c>
    </row>
    <row r="107" spans="1:13" ht="15.75" x14ac:dyDescent="0.25">
      <c r="A107" s="903"/>
      <c r="B107" s="489"/>
      <c r="C107" s="489"/>
      <c r="D107" s="489" t="s">
        <v>805</v>
      </c>
      <c r="E107" s="497">
        <v>0</v>
      </c>
      <c r="F107" s="497">
        <v>0</v>
      </c>
      <c r="G107" s="497">
        <v>0</v>
      </c>
      <c r="H107" s="497">
        <v>0</v>
      </c>
      <c r="I107" s="497">
        <v>0</v>
      </c>
      <c r="J107" s="497">
        <v>-623852</v>
      </c>
      <c r="K107" s="497">
        <v>0</v>
      </c>
      <c r="L107" s="497">
        <v>0</v>
      </c>
      <c r="M107" s="906">
        <f t="shared" si="30"/>
        <v>-623852</v>
      </c>
    </row>
    <row r="108" spans="1:13" ht="15.75" x14ac:dyDescent="0.25">
      <c r="A108" s="903"/>
      <c r="B108" s="489"/>
      <c r="C108" s="489"/>
      <c r="D108" s="489" t="s">
        <v>807</v>
      </c>
      <c r="E108" s="497">
        <v>624365</v>
      </c>
      <c r="F108" s="497">
        <v>11177663</v>
      </c>
      <c r="G108" s="497"/>
      <c r="H108" s="497">
        <v>1369148</v>
      </c>
      <c r="I108" s="497">
        <v>0</v>
      </c>
      <c r="J108" s="497">
        <v>1029605</v>
      </c>
      <c r="K108" s="497">
        <v>86500</v>
      </c>
      <c r="L108" s="497">
        <v>714397</v>
      </c>
      <c r="M108" s="906">
        <f t="shared" si="30"/>
        <v>15001678</v>
      </c>
    </row>
    <row r="109" spans="1:13" ht="15.75" x14ac:dyDescent="0.25">
      <c r="A109" s="903"/>
      <c r="B109" s="489"/>
      <c r="C109" s="489"/>
      <c r="D109" s="489" t="s">
        <v>809</v>
      </c>
      <c r="E109" s="497">
        <v>0</v>
      </c>
      <c r="F109" s="497">
        <v>0</v>
      </c>
      <c r="G109" s="497">
        <v>0</v>
      </c>
      <c r="H109" s="497">
        <v>0</v>
      </c>
      <c r="I109" s="497">
        <v>0</v>
      </c>
      <c r="J109" s="497">
        <v>0</v>
      </c>
      <c r="K109" s="497">
        <v>0</v>
      </c>
      <c r="L109" s="497">
        <v>0</v>
      </c>
      <c r="M109" s="906">
        <f t="shared" si="30"/>
        <v>0</v>
      </c>
    </row>
    <row r="110" spans="1:13" ht="15.75" x14ac:dyDescent="0.25">
      <c r="A110" s="903" t="s">
        <v>692</v>
      </c>
      <c r="B110" s="489" t="s">
        <v>859</v>
      </c>
      <c r="C110" s="493"/>
      <c r="D110" s="493"/>
      <c r="E110" s="495">
        <f t="shared" ref="E110" si="41">SUM(E111:E114)</f>
        <v>0</v>
      </c>
      <c r="F110" s="495">
        <f t="shared" ref="F110:L110" si="42">SUM(F111:F114)</f>
        <v>0</v>
      </c>
      <c r="G110" s="495">
        <f t="shared" si="42"/>
        <v>0</v>
      </c>
      <c r="H110" s="495">
        <f t="shared" si="42"/>
        <v>0</v>
      </c>
      <c r="I110" s="495">
        <f t="shared" si="42"/>
        <v>0</v>
      </c>
      <c r="J110" s="495" t="s">
        <v>860</v>
      </c>
      <c r="K110" s="495">
        <f>SUM(K111:K114)</f>
        <v>0</v>
      </c>
      <c r="L110" s="495">
        <f t="shared" si="42"/>
        <v>0</v>
      </c>
      <c r="M110" s="905">
        <f t="shared" si="30"/>
        <v>0</v>
      </c>
    </row>
    <row r="111" spans="1:13" ht="15.75" x14ac:dyDescent="0.25">
      <c r="A111" s="903"/>
      <c r="B111" s="489"/>
      <c r="C111" s="489"/>
      <c r="D111" s="489" t="s">
        <v>803</v>
      </c>
      <c r="E111" s="497">
        <v>0</v>
      </c>
      <c r="F111" s="497">
        <v>0</v>
      </c>
      <c r="G111" s="497">
        <v>0</v>
      </c>
      <c r="H111" s="497">
        <v>0</v>
      </c>
      <c r="I111" s="497">
        <v>0</v>
      </c>
      <c r="J111" s="497">
        <v>0</v>
      </c>
      <c r="K111" s="497">
        <v>0</v>
      </c>
      <c r="L111" s="497">
        <v>0</v>
      </c>
      <c r="M111" s="906">
        <f t="shared" si="30"/>
        <v>0</v>
      </c>
    </row>
    <row r="112" spans="1:13" ht="15.75" x14ac:dyDescent="0.25">
      <c r="A112" s="903"/>
      <c r="B112" s="489"/>
      <c r="C112" s="489"/>
      <c r="D112" s="489" t="s">
        <v>805</v>
      </c>
      <c r="E112" s="497">
        <v>0</v>
      </c>
      <c r="F112" s="497">
        <v>0</v>
      </c>
      <c r="G112" s="497">
        <v>0</v>
      </c>
      <c r="H112" s="497">
        <v>0</v>
      </c>
      <c r="I112" s="497">
        <v>0</v>
      </c>
      <c r="J112" s="497">
        <v>0</v>
      </c>
      <c r="K112" s="497">
        <v>0</v>
      </c>
      <c r="L112" s="497">
        <v>0</v>
      </c>
      <c r="M112" s="906">
        <f t="shared" si="30"/>
        <v>0</v>
      </c>
    </row>
    <row r="113" spans="1:14" ht="15.75" x14ac:dyDescent="0.25">
      <c r="A113" s="903"/>
      <c r="B113" s="489"/>
      <c r="C113" s="489"/>
      <c r="D113" s="489" t="s">
        <v>807</v>
      </c>
      <c r="E113" s="497">
        <v>0</v>
      </c>
      <c r="F113" s="497">
        <v>0</v>
      </c>
      <c r="G113" s="497">
        <v>0</v>
      </c>
      <c r="H113" s="497">
        <v>0</v>
      </c>
      <c r="I113" s="497">
        <v>0</v>
      </c>
      <c r="J113" s="497">
        <v>0</v>
      </c>
      <c r="K113" s="497">
        <v>0</v>
      </c>
      <c r="L113" s="497">
        <v>0</v>
      </c>
      <c r="M113" s="906">
        <f t="shared" si="30"/>
        <v>0</v>
      </c>
    </row>
    <row r="114" spans="1:14" ht="16.5" thickBot="1" x14ac:dyDescent="0.3">
      <c r="A114" s="913"/>
      <c r="B114" s="524"/>
      <c r="C114" s="524"/>
      <c r="D114" s="524" t="s">
        <v>809</v>
      </c>
      <c r="E114" s="1715">
        <v>0</v>
      </c>
      <c r="F114" s="1715">
        <v>0</v>
      </c>
      <c r="G114" s="1715">
        <v>0</v>
      </c>
      <c r="H114" s="1715">
        <v>0</v>
      </c>
      <c r="I114" s="1715">
        <v>0</v>
      </c>
      <c r="J114" s="1715">
        <v>0</v>
      </c>
      <c r="K114" s="1715">
        <v>0</v>
      </c>
      <c r="L114" s="1715">
        <v>0</v>
      </c>
      <c r="M114" s="1716">
        <f t="shared" si="30"/>
        <v>0</v>
      </c>
    </row>
    <row r="115" spans="1:14" ht="16.5" thickBot="1" x14ac:dyDescent="0.3">
      <c r="A115" s="1717" t="s">
        <v>861</v>
      </c>
      <c r="B115" s="1711"/>
      <c r="C115" s="1711"/>
      <c r="D115" s="1711"/>
      <c r="E115" s="1712">
        <f>SUM(E11,E67,E75,E89,E105,E110)</f>
        <v>19334089656</v>
      </c>
      <c r="F115" s="1712">
        <f t="shared" ref="F115:L115" si="43">SUM(F11,F67,F75,F89,F105,F110)</f>
        <v>168425911</v>
      </c>
      <c r="G115" s="1712">
        <f t="shared" si="43"/>
        <v>90375</v>
      </c>
      <c r="H115" s="1712">
        <f t="shared" si="43"/>
        <v>3543338</v>
      </c>
      <c r="I115" s="1712">
        <f t="shared" si="43"/>
        <v>0</v>
      </c>
      <c r="J115" s="1712">
        <f t="shared" si="43"/>
        <v>17997608</v>
      </c>
      <c r="K115" s="1712">
        <f t="shared" si="43"/>
        <v>787292</v>
      </c>
      <c r="L115" s="1712">
        <f t="shared" si="43"/>
        <v>158739744</v>
      </c>
      <c r="M115" s="1718">
        <f>SUM(E115:L115)</f>
        <v>19683673924</v>
      </c>
      <c r="N115" s="502"/>
    </row>
    <row r="116" spans="1:14" ht="15.75" x14ac:dyDescent="0.25">
      <c r="A116" s="503"/>
      <c r="B116" s="504"/>
      <c r="C116" s="504"/>
      <c r="D116" s="504"/>
      <c r="E116" s="505"/>
      <c r="F116" s="505"/>
      <c r="G116" s="505"/>
      <c r="H116" s="505"/>
      <c r="I116" s="505"/>
      <c r="J116" s="505"/>
      <c r="K116" s="505"/>
      <c r="L116" s="505"/>
      <c r="M116" s="505"/>
      <c r="N116" s="502"/>
    </row>
    <row r="117" spans="1:14" ht="25.5" x14ac:dyDescent="0.35">
      <c r="A117" s="2130" t="str">
        <f>'26. Mérleg'!A1:E1</f>
        <v>Pilisvörösvár Város Önkormányzata Képviselő-testületének 9/2023. (IV. 20.) önkormányzati rendelete</v>
      </c>
      <c r="B117" s="2130"/>
      <c r="C117" s="2130"/>
      <c r="D117" s="2130"/>
      <c r="E117" s="2130"/>
      <c r="F117" s="2130"/>
      <c r="G117" s="2130"/>
      <c r="H117" s="2130"/>
      <c r="I117" s="2130"/>
      <c r="J117" s="2130"/>
      <c r="K117" s="2130"/>
      <c r="L117" s="2130"/>
      <c r="M117" s="2130"/>
      <c r="N117" s="502"/>
    </row>
    <row r="118" spans="1:14" ht="25.5" x14ac:dyDescent="0.35">
      <c r="A118" s="2130" t="str">
        <f>'26. Mérleg'!A2:E2</f>
        <v>Pilisvörösvár Város Önkormányzata 2022. évi zárszámadásáról</v>
      </c>
      <c r="B118" s="2130"/>
      <c r="C118" s="2130"/>
      <c r="D118" s="2130"/>
      <c r="E118" s="2130"/>
      <c r="F118" s="2130"/>
      <c r="G118" s="2130"/>
      <c r="H118" s="2130"/>
      <c r="I118" s="2130"/>
      <c r="J118" s="2130"/>
      <c r="K118" s="2130"/>
      <c r="L118" s="2130"/>
      <c r="M118" s="2130"/>
      <c r="N118" s="502"/>
    </row>
    <row r="119" spans="1:14" ht="25.5" x14ac:dyDescent="0.35">
      <c r="A119" s="2130" t="str">
        <f>A3</f>
        <v>Pilisvörösvár Város Önkormányzatának vagyonkimutatása</v>
      </c>
      <c r="B119" s="2130"/>
      <c r="C119" s="2130"/>
      <c r="D119" s="2130"/>
      <c r="E119" s="2130"/>
      <c r="F119" s="2130"/>
      <c r="G119" s="2130"/>
      <c r="H119" s="2130"/>
      <c r="I119" s="2130"/>
      <c r="J119" s="2130"/>
      <c r="K119" s="2130"/>
      <c r="L119" s="2130"/>
      <c r="M119" s="2130"/>
      <c r="N119" s="502"/>
    </row>
    <row r="120" spans="1:14" ht="15.75" x14ac:dyDescent="0.25">
      <c r="A120" s="506"/>
      <c r="B120" s="504"/>
      <c r="C120" s="504"/>
      <c r="D120" s="504"/>
      <c r="E120" s="505"/>
      <c r="F120" s="505"/>
      <c r="G120" s="505"/>
      <c r="H120" s="505"/>
      <c r="I120" s="505"/>
      <c r="J120" s="505"/>
      <c r="K120" s="505"/>
      <c r="L120" s="505"/>
      <c r="M120" s="505"/>
      <c r="N120" s="502"/>
    </row>
    <row r="121" spans="1:14" ht="18.75" x14ac:dyDescent="0.3">
      <c r="A121" s="503"/>
      <c r="B121" s="504"/>
      <c r="C121" s="504"/>
      <c r="D121" s="504"/>
      <c r="E121" s="505"/>
      <c r="F121" s="505"/>
      <c r="G121" s="505"/>
      <c r="H121" s="505"/>
      <c r="I121" s="505"/>
      <c r="J121" s="505"/>
      <c r="K121" s="505"/>
      <c r="L121" s="2191" t="s">
        <v>1088</v>
      </c>
      <c r="M121" s="2002"/>
      <c r="N121" s="502"/>
    </row>
    <row r="122" spans="1:14" ht="19.5" thickBot="1" x14ac:dyDescent="0.35">
      <c r="A122" s="504"/>
      <c r="B122" s="504"/>
      <c r="C122" s="504"/>
      <c r="D122" s="504"/>
      <c r="E122" s="927"/>
      <c r="F122" s="507"/>
      <c r="G122" s="507"/>
      <c r="H122" s="507"/>
      <c r="I122" s="507"/>
      <c r="J122" s="507"/>
      <c r="K122" s="507"/>
      <c r="L122" s="1705"/>
      <c r="M122" s="1625" t="s">
        <v>1176</v>
      </c>
    </row>
    <row r="123" spans="1:14" ht="15.75" x14ac:dyDescent="0.25">
      <c r="A123" s="2180" t="s">
        <v>695</v>
      </c>
      <c r="B123" s="2181"/>
      <c r="C123" s="2181"/>
      <c r="D123" s="2181"/>
      <c r="E123" s="2167" t="s">
        <v>638</v>
      </c>
      <c r="F123" s="2167" t="s">
        <v>1316</v>
      </c>
      <c r="G123" s="2167" t="s">
        <v>377</v>
      </c>
      <c r="H123" s="2167" t="s">
        <v>1317</v>
      </c>
      <c r="I123" s="1827"/>
      <c r="J123" s="2167" t="s">
        <v>375</v>
      </c>
      <c r="K123" s="2167" t="s">
        <v>494</v>
      </c>
      <c r="L123" s="2167" t="s">
        <v>1318</v>
      </c>
      <c r="M123" s="2169" t="s">
        <v>1319</v>
      </c>
    </row>
    <row r="124" spans="1:14" ht="16.5" thickBot="1" x14ac:dyDescent="0.3">
      <c r="A124" s="2182"/>
      <c r="B124" s="2183"/>
      <c r="C124" s="2183"/>
      <c r="D124" s="2183"/>
      <c r="E124" s="2168"/>
      <c r="F124" s="2168"/>
      <c r="G124" s="2168"/>
      <c r="H124" s="2168"/>
      <c r="I124" s="1828" t="s">
        <v>796</v>
      </c>
      <c r="J124" s="2168"/>
      <c r="K124" s="2168"/>
      <c r="L124" s="2168"/>
      <c r="M124" s="2170"/>
    </row>
    <row r="125" spans="1:14" ht="15.75" x14ac:dyDescent="0.25">
      <c r="A125" s="1719" t="s">
        <v>697</v>
      </c>
      <c r="B125" s="2184" t="s">
        <v>698</v>
      </c>
      <c r="C125" s="2185"/>
      <c r="D125" s="2186"/>
      <c r="E125" s="1721">
        <f t="shared" ref="E125" si="44">SUM(E126:E131)</f>
        <v>18067650183</v>
      </c>
      <c r="F125" s="1721">
        <f t="shared" ref="F125:L125" si="45">SUM(F126:F131)</f>
        <v>152674944</v>
      </c>
      <c r="G125" s="1725">
        <f t="shared" si="45"/>
        <v>-2536823</v>
      </c>
      <c r="H125" s="1725">
        <f>SUM(H126:H131)</f>
        <v>-30499627</v>
      </c>
      <c r="I125" s="1725">
        <f t="shared" si="45"/>
        <v>0</v>
      </c>
      <c r="J125" s="1725">
        <f t="shared" si="45"/>
        <v>10064557</v>
      </c>
      <c r="K125" s="1725">
        <f t="shared" si="45"/>
        <v>-2985870</v>
      </c>
      <c r="L125" s="1725">
        <f t="shared" si="45"/>
        <v>121739629</v>
      </c>
      <c r="M125" s="1726">
        <f t="shared" ref="M125:M150" si="46">SUM(E125:L125)</f>
        <v>18316106993</v>
      </c>
    </row>
    <row r="126" spans="1:14" ht="15.75" x14ac:dyDescent="0.25">
      <c r="A126" s="903"/>
      <c r="B126" s="492" t="s">
        <v>322</v>
      </c>
      <c r="C126" s="508" t="s">
        <v>699</v>
      </c>
      <c r="D126" s="509"/>
      <c r="E126" s="491">
        <v>17673151028</v>
      </c>
      <c r="F126" s="491">
        <v>2713407</v>
      </c>
      <c r="G126" s="490">
        <v>30595760</v>
      </c>
      <c r="H126" s="490">
        <v>24284526</v>
      </c>
      <c r="I126" s="490"/>
      <c r="J126" s="490">
        <v>17285609</v>
      </c>
      <c r="K126" s="490">
        <v>0</v>
      </c>
      <c r="L126" s="490">
        <v>102599228</v>
      </c>
      <c r="M126" s="908">
        <f>SUM(E126:L126)</f>
        <v>17850629558</v>
      </c>
    </row>
    <row r="127" spans="1:14" ht="15.75" x14ac:dyDescent="0.25">
      <c r="A127" s="903"/>
      <c r="B127" s="492" t="s">
        <v>324</v>
      </c>
      <c r="C127" s="2178" t="s">
        <v>700</v>
      </c>
      <c r="D127" s="2179"/>
      <c r="E127" s="491">
        <v>-154387278</v>
      </c>
      <c r="F127" s="491">
        <v>0</v>
      </c>
      <c r="G127" s="490">
        <v>-10934070</v>
      </c>
      <c r="H127" s="490">
        <v>0</v>
      </c>
      <c r="I127" s="490">
        <v>0</v>
      </c>
      <c r="J127" s="490">
        <v>0</v>
      </c>
      <c r="K127" s="490">
        <v>0</v>
      </c>
      <c r="L127" s="490">
        <v>0</v>
      </c>
      <c r="M127" s="908">
        <f>SUM(E127:L127)</f>
        <v>-165321348</v>
      </c>
    </row>
    <row r="128" spans="1:14" ht="15.75" x14ac:dyDescent="0.25">
      <c r="A128" s="903"/>
      <c r="B128" s="492" t="s">
        <v>325</v>
      </c>
      <c r="C128" s="508" t="s">
        <v>701</v>
      </c>
      <c r="D128" s="509"/>
      <c r="E128" s="491">
        <v>220997960</v>
      </c>
      <c r="F128" s="491">
        <v>1561354</v>
      </c>
      <c r="G128" s="490">
        <v>493449</v>
      </c>
      <c r="H128" s="490">
        <v>-15449414</v>
      </c>
      <c r="I128" s="490"/>
      <c r="J128" s="490">
        <v>297893</v>
      </c>
      <c r="K128" s="490">
        <v>0</v>
      </c>
      <c r="L128" s="490">
        <v>2373171</v>
      </c>
      <c r="M128" s="908">
        <f t="shared" si="46"/>
        <v>210274413</v>
      </c>
    </row>
    <row r="129" spans="1:17" ht="15.75" x14ac:dyDescent="0.25">
      <c r="A129" s="903"/>
      <c r="B129" s="492" t="s">
        <v>18</v>
      </c>
      <c r="C129" s="508" t="s">
        <v>702</v>
      </c>
      <c r="D129" s="509"/>
      <c r="E129" s="491">
        <v>-593494637</v>
      </c>
      <c r="F129" s="491">
        <v>73546354</v>
      </c>
      <c r="G129" s="490">
        <v>-22445345</v>
      </c>
      <c r="H129" s="490">
        <v>-36160988</v>
      </c>
      <c r="I129" s="490"/>
      <c r="J129" s="490">
        <v>-7166567</v>
      </c>
      <c r="K129" s="490">
        <v>-1692870</v>
      </c>
      <c r="L129" s="490">
        <v>-12022341</v>
      </c>
      <c r="M129" s="908">
        <f t="shared" si="46"/>
        <v>-599436394</v>
      </c>
    </row>
    <row r="130" spans="1:17" ht="15.75" x14ac:dyDescent="0.25">
      <c r="A130" s="903"/>
      <c r="B130" s="492" t="s">
        <v>703</v>
      </c>
      <c r="C130" s="508" t="s">
        <v>704</v>
      </c>
      <c r="D130" s="509"/>
      <c r="E130" s="491">
        <v>0</v>
      </c>
      <c r="F130" s="491">
        <v>0</v>
      </c>
      <c r="G130" s="490"/>
      <c r="H130" s="490">
        <v>0</v>
      </c>
      <c r="I130" s="490"/>
      <c r="J130" s="490">
        <v>0</v>
      </c>
      <c r="K130" s="490">
        <v>0</v>
      </c>
      <c r="L130" s="490">
        <v>0</v>
      </c>
      <c r="M130" s="908">
        <f t="shared" si="46"/>
        <v>0</v>
      </c>
    </row>
    <row r="131" spans="1:17" ht="15.75" x14ac:dyDescent="0.25">
      <c r="A131" s="903"/>
      <c r="B131" s="492" t="s">
        <v>705</v>
      </c>
      <c r="C131" s="508" t="s">
        <v>706</v>
      </c>
      <c r="D131" s="509"/>
      <c r="E131" s="491">
        <v>921383110</v>
      </c>
      <c r="F131" s="491">
        <v>74853829</v>
      </c>
      <c r="G131" s="490">
        <v>-246617</v>
      </c>
      <c r="H131" s="490">
        <v>-3173751</v>
      </c>
      <c r="I131" s="490"/>
      <c r="J131" s="490">
        <v>-352378</v>
      </c>
      <c r="K131" s="490">
        <v>-1293000</v>
      </c>
      <c r="L131" s="490">
        <v>28789571</v>
      </c>
      <c r="M131" s="908">
        <f t="shared" si="46"/>
        <v>1019960764</v>
      </c>
      <c r="Q131" s="502">
        <f>1019960764-M131</f>
        <v>0</v>
      </c>
    </row>
    <row r="132" spans="1:17" ht="15.75" x14ac:dyDescent="0.25">
      <c r="A132" s="903" t="s">
        <v>707</v>
      </c>
      <c r="B132" s="489" t="s">
        <v>708</v>
      </c>
      <c r="C132" s="510"/>
      <c r="D132" s="511"/>
      <c r="E132" s="491">
        <f>SUM(E133,E138,E143)</f>
        <v>211408704</v>
      </c>
      <c r="F132" s="491">
        <f>SUM(F133,F138,F143)</f>
        <v>85575</v>
      </c>
      <c r="G132" s="490">
        <f>SUM(G133,G138,G143)</f>
        <v>5829</v>
      </c>
      <c r="H132" s="490">
        <f>SUM(H133,H138,H143)</f>
        <v>0</v>
      </c>
      <c r="I132" s="490">
        <v>0</v>
      </c>
      <c r="J132" s="490">
        <f>SUM(J133,J138,J143)</f>
        <v>1194127</v>
      </c>
      <c r="K132" s="491">
        <f>SUM(K133,K138,K143)</f>
        <v>0</v>
      </c>
      <c r="L132" s="491">
        <f>SUM(L133,L138,L143)</f>
        <v>5205346</v>
      </c>
      <c r="M132" s="908">
        <f t="shared" si="46"/>
        <v>217899581</v>
      </c>
    </row>
    <row r="133" spans="1:17" ht="15.75" x14ac:dyDescent="0.25">
      <c r="A133" s="903"/>
      <c r="B133" s="501" t="s">
        <v>322</v>
      </c>
      <c r="C133" s="492" t="s">
        <v>710</v>
      </c>
      <c r="D133" s="492"/>
      <c r="E133" s="491">
        <f t="shared" ref="E133" si="47">SUM(E134:E137)</f>
        <v>45873601</v>
      </c>
      <c r="F133" s="491">
        <f t="shared" ref="F133:L133" si="48">SUM(F134:F137)</f>
        <v>0</v>
      </c>
      <c r="G133" s="490">
        <f t="shared" si="48"/>
        <v>5829</v>
      </c>
      <c r="H133" s="490">
        <f t="shared" si="48"/>
        <v>0</v>
      </c>
      <c r="I133" s="490">
        <f t="shared" si="48"/>
        <v>0</v>
      </c>
      <c r="J133" s="490">
        <f t="shared" si="48"/>
        <v>1194127</v>
      </c>
      <c r="K133" s="490">
        <f>SUM(K134:K137)</f>
        <v>0</v>
      </c>
      <c r="L133" s="490">
        <f t="shared" si="48"/>
        <v>5205346</v>
      </c>
      <c r="M133" s="908">
        <f t="shared" si="46"/>
        <v>52278903</v>
      </c>
    </row>
    <row r="134" spans="1:17" ht="15.75" x14ac:dyDescent="0.25">
      <c r="A134" s="903"/>
      <c r="B134" s="489"/>
      <c r="C134" s="489"/>
      <c r="D134" s="489" t="s">
        <v>803</v>
      </c>
      <c r="E134" s="497">
        <v>0</v>
      </c>
      <c r="F134" s="497">
        <v>0</v>
      </c>
      <c r="G134" s="496">
        <v>5829</v>
      </c>
      <c r="H134" s="496"/>
      <c r="I134" s="496"/>
      <c r="J134" s="496">
        <v>1194127</v>
      </c>
      <c r="K134" s="496">
        <v>0</v>
      </c>
      <c r="L134" s="496">
        <v>5205346</v>
      </c>
      <c r="M134" s="909">
        <f t="shared" si="46"/>
        <v>6405302</v>
      </c>
    </row>
    <row r="135" spans="1:17" ht="15.75" x14ac:dyDescent="0.25">
      <c r="A135" s="903"/>
      <c r="B135" s="489"/>
      <c r="C135" s="489"/>
      <c r="D135" s="489" t="s">
        <v>805</v>
      </c>
      <c r="E135" s="497">
        <v>0</v>
      </c>
      <c r="F135" s="497">
        <v>0</v>
      </c>
      <c r="G135" s="496">
        <v>0</v>
      </c>
      <c r="H135" s="496">
        <v>0</v>
      </c>
      <c r="I135" s="496">
        <v>0</v>
      </c>
      <c r="J135" s="496">
        <v>0</v>
      </c>
      <c r="K135" s="496">
        <v>0</v>
      </c>
      <c r="L135" s="496">
        <v>0</v>
      </c>
      <c r="M135" s="909">
        <f t="shared" si="46"/>
        <v>0</v>
      </c>
    </row>
    <row r="136" spans="1:17" ht="15.75" x14ac:dyDescent="0.25">
      <c r="A136" s="903"/>
      <c r="B136" s="489"/>
      <c r="C136" s="489"/>
      <c r="D136" s="489" t="s">
        <v>807</v>
      </c>
      <c r="E136" s="497">
        <v>45873601</v>
      </c>
      <c r="F136" s="497">
        <v>0</v>
      </c>
      <c r="G136" s="496">
        <v>0</v>
      </c>
      <c r="H136" s="496">
        <v>0</v>
      </c>
      <c r="I136" s="496">
        <v>0</v>
      </c>
      <c r="J136" s="496">
        <v>0</v>
      </c>
      <c r="K136" s="496">
        <v>0</v>
      </c>
      <c r="L136" s="496">
        <v>0</v>
      </c>
      <c r="M136" s="909">
        <f t="shared" si="46"/>
        <v>45873601</v>
      </c>
    </row>
    <row r="137" spans="1:17" ht="15.75" x14ac:dyDescent="0.25">
      <c r="A137" s="903"/>
      <c r="B137" s="489"/>
      <c r="C137" s="489"/>
      <c r="D137" s="489" t="s">
        <v>809</v>
      </c>
      <c r="E137" s="497">
        <v>0</v>
      </c>
      <c r="F137" s="497">
        <v>0</v>
      </c>
      <c r="G137" s="496">
        <v>0</v>
      </c>
      <c r="H137" s="496">
        <v>0</v>
      </c>
      <c r="I137" s="496">
        <v>0</v>
      </c>
      <c r="J137" s="496">
        <v>0</v>
      </c>
      <c r="K137" s="496">
        <v>0</v>
      </c>
      <c r="L137" s="496">
        <v>0</v>
      </c>
      <c r="M137" s="909">
        <f t="shared" si="46"/>
        <v>0</v>
      </c>
    </row>
    <row r="138" spans="1:17" ht="15.75" x14ac:dyDescent="0.25">
      <c r="A138" s="903"/>
      <c r="B138" s="501" t="s">
        <v>324</v>
      </c>
      <c r="C138" s="492" t="s">
        <v>712</v>
      </c>
      <c r="D138" s="492"/>
      <c r="E138" s="491">
        <f t="shared" ref="E138" si="49">SUM(E139:E142)</f>
        <v>57345137</v>
      </c>
      <c r="F138" s="491">
        <f t="shared" ref="F138:L138" si="50">SUM(F139:F142)</f>
        <v>0</v>
      </c>
      <c r="G138" s="490">
        <f t="shared" si="50"/>
        <v>0</v>
      </c>
      <c r="H138" s="490">
        <f t="shared" si="50"/>
        <v>0</v>
      </c>
      <c r="I138" s="490">
        <f t="shared" si="50"/>
        <v>0</v>
      </c>
      <c r="J138" s="490">
        <f t="shared" si="50"/>
        <v>0</v>
      </c>
      <c r="K138" s="490">
        <f t="shared" si="50"/>
        <v>0</v>
      </c>
      <c r="L138" s="490">
        <f t="shared" si="50"/>
        <v>0</v>
      </c>
      <c r="M138" s="908">
        <f t="shared" si="46"/>
        <v>57345137</v>
      </c>
    </row>
    <row r="139" spans="1:17" ht="15.75" x14ac:dyDescent="0.25">
      <c r="A139" s="903"/>
      <c r="B139" s="489"/>
      <c r="C139" s="489"/>
      <c r="D139" s="489" t="s">
        <v>803</v>
      </c>
      <c r="E139" s="497">
        <v>0</v>
      </c>
      <c r="F139" s="497">
        <v>0</v>
      </c>
      <c r="G139" s="496">
        <v>0</v>
      </c>
      <c r="H139" s="496">
        <v>0</v>
      </c>
      <c r="I139" s="496">
        <v>0</v>
      </c>
      <c r="J139" s="496">
        <v>0</v>
      </c>
      <c r="K139" s="496">
        <v>0</v>
      </c>
      <c r="L139" s="496">
        <v>0</v>
      </c>
      <c r="M139" s="909">
        <f t="shared" si="46"/>
        <v>0</v>
      </c>
    </row>
    <row r="140" spans="1:17" ht="15.75" x14ac:dyDescent="0.25">
      <c r="A140" s="903"/>
      <c r="B140" s="489"/>
      <c r="C140" s="489"/>
      <c r="D140" s="489" t="s">
        <v>805</v>
      </c>
      <c r="E140" s="497">
        <v>0</v>
      </c>
      <c r="F140" s="497">
        <v>0</v>
      </c>
      <c r="G140" s="496">
        <v>0</v>
      </c>
      <c r="H140" s="496">
        <v>0</v>
      </c>
      <c r="I140" s="496">
        <v>0</v>
      </c>
      <c r="J140" s="496">
        <v>0</v>
      </c>
      <c r="K140" s="496">
        <v>0</v>
      </c>
      <c r="L140" s="496">
        <v>0</v>
      </c>
      <c r="M140" s="909">
        <f t="shared" si="46"/>
        <v>0</v>
      </c>
    </row>
    <row r="141" spans="1:17" ht="15.75" x14ac:dyDescent="0.25">
      <c r="A141" s="903"/>
      <c r="B141" s="489"/>
      <c r="C141" s="489"/>
      <c r="D141" s="489" t="s">
        <v>807</v>
      </c>
      <c r="E141" s="497">
        <v>57345137</v>
      </c>
      <c r="F141" s="497">
        <v>0</v>
      </c>
      <c r="G141" s="496">
        <v>0</v>
      </c>
      <c r="H141" s="496">
        <v>0</v>
      </c>
      <c r="I141" s="496">
        <v>0</v>
      </c>
      <c r="J141" s="496">
        <v>0</v>
      </c>
      <c r="K141" s="496">
        <v>0</v>
      </c>
      <c r="L141" s="496">
        <v>0</v>
      </c>
      <c r="M141" s="909">
        <f t="shared" si="46"/>
        <v>57345137</v>
      </c>
    </row>
    <row r="142" spans="1:17" ht="15.75" x14ac:dyDescent="0.25">
      <c r="A142" s="903"/>
      <c r="B142" s="489"/>
      <c r="C142" s="489"/>
      <c r="D142" s="489" t="s">
        <v>809</v>
      </c>
      <c r="E142" s="497">
        <v>0</v>
      </c>
      <c r="F142" s="497">
        <v>0</v>
      </c>
      <c r="G142" s="496">
        <v>0</v>
      </c>
      <c r="H142" s="496">
        <v>0</v>
      </c>
      <c r="I142" s="496">
        <v>0</v>
      </c>
      <c r="J142" s="496">
        <v>0</v>
      </c>
      <c r="K142" s="496">
        <v>0</v>
      </c>
      <c r="L142" s="496">
        <v>0</v>
      </c>
      <c r="M142" s="909">
        <f t="shared" si="46"/>
        <v>0</v>
      </c>
    </row>
    <row r="143" spans="1:17" ht="15.75" x14ac:dyDescent="0.25">
      <c r="A143" s="903"/>
      <c r="B143" s="489" t="s">
        <v>325</v>
      </c>
      <c r="C143" s="493" t="s">
        <v>713</v>
      </c>
      <c r="D143" s="493"/>
      <c r="E143" s="495">
        <f t="shared" ref="E143" si="51">SUM(E144:E147)</f>
        <v>108189966</v>
      </c>
      <c r="F143" s="495">
        <f t="shared" ref="F143:L143" si="52">SUM(F144:F147)</f>
        <v>85575</v>
      </c>
      <c r="G143" s="494">
        <f t="shared" si="52"/>
        <v>0</v>
      </c>
      <c r="H143" s="494">
        <f t="shared" si="52"/>
        <v>0</v>
      </c>
      <c r="I143" s="494">
        <f t="shared" si="52"/>
        <v>0</v>
      </c>
      <c r="J143" s="494">
        <f t="shared" si="52"/>
        <v>0</v>
      </c>
      <c r="K143" s="494">
        <f t="shared" si="52"/>
        <v>0</v>
      </c>
      <c r="L143" s="494">
        <f t="shared" si="52"/>
        <v>0</v>
      </c>
      <c r="M143" s="907">
        <f t="shared" si="46"/>
        <v>108275541</v>
      </c>
    </row>
    <row r="144" spans="1:17" ht="15.75" x14ac:dyDescent="0.25">
      <c r="A144" s="903"/>
      <c r="B144" s="489"/>
      <c r="C144" s="489"/>
      <c r="D144" s="489" t="s">
        <v>803</v>
      </c>
      <c r="E144" s="497">
        <v>0</v>
      </c>
      <c r="F144" s="497">
        <v>0</v>
      </c>
      <c r="G144" s="496">
        <v>0</v>
      </c>
      <c r="H144" s="496">
        <v>0</v>
      </c>
      <c r="I144" s="496">
        <v>0</v>
      </c>
      <c r="J144" s="496">
        <v>0</v>
      </c>
      <c r="K144" s="496">
        <v>0</v>
      </c>
      <c r="L144" s="496">
        <v>0</v>
      </c>
      <c r="M144" s="909">
        <f t="shared" si="46"/>
        <v>0</v>
      </c>
    </row>
    <row r="145" spans="1:13" ht="15.75" x14ac:dyDescent="0.25">
      <c r="A145" s="903"/>
      <c r="B145" s="489"/>
      <c r="C145" s="489"/>
      <c r="D145" s="489" t="s">
        <v>805</v>
      </c>
      <c r="E145" s="497">
        <v>0</v>
      </c>
      <c r="F145" s="497">
        <v>0</v>
      </c>
      <c r="G145" s="496">
        <v>0</v>
      </c>
      <c r="H145" s="496">
        <v>0</v>
      </c>
      <c r="I145" s="496">
        <v>0</v>
      </c>
      <c r="J145" s="496">
        <v>0</v>
      </c>
      <c r="K145" s="496">
        <v>0</v>
      </c>
      <c r="L145" s="496">
        <v>0</v>
      </c>
      <c r="M145" s="909">
        <f t="shared" si="46"/>
        <v>0</v>
      </c>
    </row>
    <row r="146" spans="1:13" ht="15.75" x14ac:dyDescent="0.25">
      <c r="A146" s="903"/>
      <c r="B146" s="489"/>
      <c r="C146" s="489"/>
      <c r="D146" s="489" t="s">
        <v>807</v>
      </c>
      <c r="E146" s="497">
        <v>108189966</v>
      </c>
      <c r="F146" s="497">
        <v>85575</v>
      </c>
      <c r="G146" s="496">
        <v>0</v>
      </c>
      <c r="H146" s="496">
        <v>0</v>
      </c>
      <c r="I146" s="496">
        <v>0</v>
      </c>
      <c r="J146" s="496">
        <v>0</v>
      </c>
      <c r="K146" s="496">
        <v>0</v>
      </c>
      <c r="L146" s="496">
        <v>0</v>
      </c>
      <c r="M146" s="909">
        <f t="shared" si="46"/>
        <v>108275541</v>
      </c>
    </row>
    <row r="147" spans="1:13" ht="15.75" x14ac:dyDescent="0.25">
      <c r="A147" s="903"/>
      <c r="B147" s="489"/>
      <c r="C147" s="489"/>
      <c r="D147" s="489" t="s">
        <v>809</v>
      </c>
      <c r="E147" s="497">
        <v>0</v>
      </c>
      <c r="F147" s="497">
        <v>0</v>
      </c>
      <c r="G147" s="496">
        <v>0</v>
      </c>
      <c r="H147" s="496">
        <v>0</v>
      </c>
      <c r="I147" s="496">
        <v>0</v>
      </c>
      <c r="J147" s="496">
        <v>0</v>
      </c>
      <c r="K147" s="496">
        <v>0</v>
      </c>
      <c r="L147" s="496">
        <v>0</v>
      </c>
      <c r="M147" s="909">
        <f t="shared" si="46"/>
        <v>0</v>
      </c>
    </row>
    <row r="148" spans="1:13" ht="15.75" x14ac:dyDescent="0.25">
      <c r="A148" s="903" t="s">
        <v>322</v>
      </c>
      <c r="B148" s="489" t="s">
        <v>862</v>
      </c>
      <c r="C148" s="489"/>
      <c r="D148" s="489"/>
      <c r="E148" s="495">
        <v>0</v>
      </c>
      <c r="F148" s="495">
        <v>0</v>
      </c>
      <c r="G148" s="494">
        <v>0</v>
      </c>
      <c r="H148" s="494">
        <v>0</v>
      </c>
      <c r="I148" s="494">
        <v>0</v>
      </c>
      <c r="J148" s="494">
        <v>0</v>
      </c>
      <c r="K148" s="494">
        <v>0</v>
      </c>
      <c r="L148" s="494">
        <v>0</v>
      </c>
      <c r="M148" s="907">
        <f t="shared" si="46"/>
        <v>0</v>
      </c>
    </row>
    <row r="149" spans="1:13" ht="15.75" x14ac:dyDescent="0.25">
      <c r="A149" s="903" t="s">
        <v>715</v>
      </c>
      <c r="B149" s="489" t="s">
        <v>863</v>
      </c>
      <c r="C149" s="489"/>
      <c r="D149" s="489"/>
      <c r="E149" s="495">
        <v>0</v>
      </c>
      <c r="F149" s="495">
        <v>0</v>
      </c>
      <c r="G149" s="494">
        <v>0</v>
      </c>
      <c r="H149" s="494">
        <v>0</v>
      </c>
      <c r="I149" s="494">
        <v>0</v>
      </c>
      <c r="J149" s="494">
        <v>0</v>
      </c>
      <c r="K149" s="494">
        <v>0</v>
      </c>
      <c r="L149" s="494">
        <v>0</v>
      </c>
      <c r="M149" s="907">
        <f t="shared" si="46"/>
        <v>0</v>
      </c>
    </row>
    <row r="150" spans="1:13" ht="16.5" thickBot="1" x14ac:dyDescent="0.3">
      <c r="A150" s="903" t="s">
        <v>864</v>
      </c>
      <c r="B150" s="524" t="s">
        <v>865</v>
      </c>
      <c r="C150" s="524"/>
      <c r="D150" s="524"/>
      <c r="E150" s="1707">
        <v>1055030769</v>
      </c>
      <c r="F150" s="1707">
        <v>15665392</v>
      </c>
      <c r="G150" s="1708">
        <v>2621369</v>
      </c>
      <c r="H150" s="1708">
        <v>34042965</v>
      </c>
      <c r="I150" s="1708">
        <v>0</v>
      </c>
      <c r="J150" s="1708">
        <v>6738924</v>
      </c>
      <c r="K150" s="1708">
        <v>3773162</v>
      </c>
      <c r="L150" s="1708">
        <v>31794769</v>
      </c>
      <c r="M150" s="1709">
        <f t="shared" si="46"/>
        <v>1149667350</v>
      </c>
    </row>
    <row r="151" spans="1:13" ht="16.5" thickBot="1" x14ac:dyDescent="0.3">
      <c r="A151" s="1706" t="s">
        <v>866</v>
      </c>
      <c r="B151" s="1710"/>
      <c r="C151" s="1711"/>
      <c r="D151" s="1711"/>
      <c r="E151" s="1712">
        <f t="shared" ref="E151" si="53">SUM(E125,E132,E148:E150)</f>
        <v>19334089656</v>
      </c>
      <c r="F151" s="1712">
        <f t="shared" ref="F151:L151" si="54">SUM(F125,F132,F148:F150)</f>
        <v>168425911</v>
      </c>
      <c r="G151" s="1713">
        <f>SUM(G125,G132,G148:G150)</f>
        <v>90375</v>
      </c>
      <c r="H151" s="1713">
        <f t="shared" si="54"/>
        <v>3543338</v>
      </c>
      <c r="I151" s="1713">
        <f t="shared" si="54"/>
        <v>0</v>
      </c>
      <c r="J151" s="1713">
        <f>SUM(J125,J132,J148:J150)</f>
        <v>17997608</v>
      </c>
      <c r="K151" s="1713">
        <f t="shared" si="54"/>
        <v>787292</v>
      </c>
      <c r="L151" s="1713">
        <f t="shared" si="54"/>
        <v>158739744</v>
      </c>
      <c r="M151" s="1714">
        <f>SUM(E151:L151)</f>
        <v>19683673924</v>
      </c>
    </row>
  </sheetData>
  <mergeCells count="33">
    <mergeCell ref="A1:M1"/>
    <mergeCell ref="A2:M2"/>
    <mergeCell ref="A3:M3"/>
    <mergeCell ref="A5:M5"/>
    <mergeCell ref="A6:M6"/>
    <mergeCell ref="L7:M7"/>
    <mergeCell ref="A118:M118"/>
    <mergeCell ref="A119:M119"/>
    <mergeCell ref="C127:D127"/>
    <mergeCell ref="A9:D10"/>
    <mergeCell ref="A123:D124"/>
    <mergeCell ref="B125:D125"/>
    <mergeCell ref="C12:D12"/>
    <mergeCell ref="C59:D59"/>
    <mergeCell ref="C68:D68"/>
    <mergeCell ref="A117:M117"/>
    <mergeCell ref="L121:M121"/>
    <mergeCell ref="E9:E10"/>
    <mergeCell ref="F9:F10"/>
    <mergeCell ref="K123:K124"/>
    <mergeCell ref="L123:L124"/>
    <mergeCell ref="M123:M124"/>
    <mergeCell ref="M9:M10"/>
    <mergeCell ref="G9:G10"/>
    <mergeCell ref="H9:H10"/>
    <mergeCell ref="J9:J10"/>
    <mergeCell ref="K9:K10"/>
    <mergeCell ref="L9:L10"/>
    <mergeCell ref="E123:E124"/>
    <mergeCell ref="F123:F124"/>
    <mergeCell ref="G123:G124"/>
    <mergeCell ref="H123:H124"/>
    <mergeCell ref="J123:J124"/>
  </mergeCells>
  <hyperlinks>
    <hyperlink ref="O5" location="Tartalom!A1" display="Tartalom!A1" xr:uid="{00000000-0004-0000-1F00-000000000000}"/>
  </hyperlinks>
  <printOptions horizontalCentered="1"/>
  <pageMargins left="0.70866141732283472" right="0.70866141732283472" top="0.47244094488188981" bottom="0.27559055118110237" header="0.31496062992125984" footer="0.31496062992125984"/>
  <pageSetup paperSize="9" scale="32" orientation="portrait" r:id="rId1"/>
  <rowBreaks count="1" manualBreakCount="1">
    <brk id="115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FF00"/>
  </sheetPr>
  <dimension ref="A1:N96"/>
  <sheetViews>
    <sheetView view="pageBreakPreview" topLeftCell="A64" zoomScale="70" zoomScaleNormal="100" zoomScaleSheetLayoutView="70" workbookViewId="0">
      <selection activeCell="A64" sqref="A1:XFD1048576"/>
    </sheetView>
  </sheetViews>
  <sheetFormatPr defaultColWidth="9.140625" defaultRowHeight="15" x14ac:dyDescent="0.25"/>
  <cols>
    <col min="1" max="1" width="4.28515625" style="486" customWidth="1"/>
    <col min="2" max="2" width="4.5703125" style="486" customWidth="1"/>
    <col min="3" max="3" width="9.140625" style="486"/>
    <col min="4" max="4" width="55.7109375" style="486" customWidth="1"/>
    <col min="5" max="6" width="22.7109375" style="486" customWidth="1"/>
    <col min="7" max="8" width="22.7109375" style="488" customWidth="1"/>
    <col min="9" max="9" width="22.7109375" style="488" hidden="1" customWidth="1"/>
    <col min="10" max="13" width="22.7109375" style="488" customWidth="1"/>
    <col min="14" max="16" width="0" style="486" hidden="1" customWidth="1"/>
    <col min="17" max="16384" width="9.140625" style="486"/>
  </cols>
  <sheetData>
    <row r="1" spans="1:14" ht="25.5" x14ac:dyDescent="0.35">
      <c r="A1" s="2130" t="str">
        <f>+'27. mérleg nettó értéken'!A1:M1</f>
        <v>Pilisvörösvár Város Önkormányzata Képviselő-testületének 9/2023. (IV. 20.) önkormányzati rendelete</v>
      </c>
      <c r="B1" s="2130"/>
      <c r="C1" s="2130"/>
      <c r="D1" s="2130"/>
      <c r="E1" s="2130"/>
      <c r="F1" s="2130"/>
      <c r="G1" s="2130"/>
      <c r="H1" s="2130"/>
      <c r="I1" s="2130"/>
      <c r="J1" s="2130"/>
      <c r="K1" s="2130"/>
      <c r="L1" s="2130"/>
      <c r="M1" s="2130"/>
      <c r="N1" s="417" t="s">
        <v>893</v>
      </c>
    </row>
    <row r="2" spans="1:14" ht="25.5" x14ac:dyDescent="0.35">
      <c r="A2" s="2130" t="str">
        <f>+'27. mérleg nettó értéken'!A2:M2</f>
        <v>Pilisvörösvár Város Önkormányzata 2022. évi zárszámadásáról</v>
      </c>
      <c r="B2" s="2130"/>
      <c r="C2" s="2130"/>
      <c r="D2" s="2130"/>
      <c r="E2" s="2130"/>
      <c r="F2" s="2130"/>
      <c r="G2" s="2130"/>
      <c r="H2" s="2130"/>
      <c r="I2" s="2130"/>
      <c r="J2" s="2130"/>
      <c r="K2" s="2130"/>
      <c r="L2" s="2130"/>
      <c r="M2" s="2130"/>
    </row>
    <row r="3" spans="1:14" ht="25.5" x14ac:dyDescent="0.35">
      <c r="A3" s="2130" t="s">
        <v>599</v>
      </c>
      <c r="B3" s="2130"/>
      <c r="C3" s="2130"/>
      <c r="D3" s="2130"/>
      <c r="E3" s="2130"/>
      <c r="F3" s="2130"/>
      <c r="G3" s="2130"/>
      <c r="H3" s="2130"/>
      <c r="I3" s="2130"/>
      <c r="J3" s="2130"/>
      <c r="K3" s="2130"/>
      <c r="L3" s="2130"/>
      <c r="M3" s="2130"/>
    </row>
    <row r="4" spans="1:14" ht="38.25" customHeight="1" x14ac:dyDescent="0.25">
      <c r="A4" s="2198" t="s">
        <v>867</v>
      </c>
      <c r="B4" s="2198"/>
      <c r="C4" s="2198"/>
      <c r="D4" s="2198"/>
      <c r="E4" s="2198"/>
      <c r="F4" s="2198"/>
      <c r="G4" s="2198"/>
      <c r="H4" s="2198"/>
      <c r="I4" s="2198"/>
      <c r="J4" s="2198"/>
      <c r="K4" s="2198"/>
      <c r="L4" s="2198"/>
      <c r="M4" s="2198"/>
    </row>
    <row r="5" spans="1:14" ht="18.75" x14ac:dyDescent="0.3">
      <c r="A5" s="513"/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2208" t="s">
        <v>1089</v>
      </c>
      <c r="M5" s="2002"/>
    </row>
    <row r="6" spans="1:14" ht="19.5" thickBot="1" x14ac:dyDescent="0.35">
      <c r="A6" s="513"/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1625" t="s">
        <v>469</v>
      </c>
    </row>
    <row r="7" spans="1:14" ht="30" customHeight="1" x14ac:dyDescent="0.25">
      <c r="A7" s="2180" t="s">
        <v>670</v>
      </c>
      <c r="B7" s="2181"/>
      <c r="C7" s="2181"/>
      <c r="D7" s="2181"/>
      <c r="E7" s="2196" t="s">
        <v>638</v>
      </c>
      <c r="F7" s="2167" t="s">
        <v>1310</v>
      </c>
      <c r="G7" s="2167" t="s">
        <v>377</v>
      </c>
      <c r="H7" s="2167" t="s">
        <v>58</v>
      </c>
      <c r="I7" s="1827"/>
      <c r="J7" s="2196" t="s">
        <v>375</v>
      </c>
      <c r="K7" s="2167" t="s">
        <v>494</v>
      </c>
      <c r="L7" s="2167" t="s">
        <v>1311</v>
      </c>
      <c r="M7" s="2169" t="s">
        <v>639</v>
      </c>
    </row>
    <row r="8" spans="1:14" ht="16.5" thickBot="1" x14ac:dyDescent="0.3">
      <c r="A8" s="2182"/>
      <c r="B8" s="2183"/>
      <c r="C8" s="2183"/>
      <c r="D8" s="2183"/>
      <c r="E8" s="2197"/>
      <c r="F8" s="2194"/>
      <c r="G8" s="2194" t="s">
        <v>377</v>
      </c>
      <c r="H8" s="2194"/>
      <c r="I8" s="1723" t="s">
        <v>796</v>
      </c>
      <c r="J8" s="2197"/>
      <c r="K8" s="2194"/>
      <c r="L8" s="2194"/>
      <c r="M8" s="2195"/>
    </row>
    <row r="9" spans="1:14" ht="19.5" x14ac:dyDescent="0.35">
      <c r="A9" s="1719" t="s">
        <v>676</v>
      </c>
      <c r="B9" s="1720" t="s">
        <v>799</v>
      </c>
      <c r="C9" s="1720"/>
      <c r="D9" s="1720"/>
      <c r="E9" s="1727">
        <f t="shared" ref="E9" si="0">SUM(E10,E22,E40,E57)</f>
        <v>452967498</v>
      </c>
      <c r="F9" s="1727">
        <f t="shared" ref="F9:K9" si="1">SUM(F10,F22,F40,F57)</f>
        <v>38819838</v>
      </c>
      <c r="G9" s="1728">
        <f t="shared" si="1"/>
        <v>5809468</v>
      </c>
      <c r="H9" s="1728">
        <f t="shared" si="1"/>
        <v>37258529</v>
      </c>
      <c r="I9" s="1728">
        <f t="shared" si="1"/>
        <v>0</v>
      </c>
      <c r="J9" s="1729">
        <f t="shared" si="1"/>
        <v>24862914</v>
      </c>
      <c r="K9" s="1729">
        <f t="shared" si="1"/>
        <v>3715063</v>
      </c>
      <c r="L9" s="1728">
        <f>SUM(L10,L22,L40,L57)</f>
        <v>72919434</v>
      </c>
      <c r="M9" s="1730">
        <f>SUM(E9:L9)</f>
        <v>636352744</v>
      </c>
    </row>
    <row r="10" spans="1:14" ht="19.5" x14ac:dyDescent="0.35">
      <c r="A10" s="903"/>
      <c r="B10" s="492" t="s">
        <v>322</v>
      </c>
      <c r="C10" s="2187" t="s">
        <v>605</v>
      </c>
      <c r="D10" s="2187"/>
      <c r="E10" s="514">
        <f t="shared" ref="E10" si="2">SUM(E11,E16,E21)</f>
        <v>178049070</v>
      </c>
      <c r="F10" s="514">
        <f t="shared" ref="F10:L10" si="3">SUM(F11,F16,F21)</f>
        <v>1015984</v>
      </c>
      <c r="G10" s="515">
        <f t="shared" si="3"/>
        <v>332799</v>
      </c>
      <c r="H10" s="515">
        <f t="shared" si="3"/>
        <v>0</v>
      </c>
      <c r="I10" s="515">
        <f t="shared" si="3"/>
        <v>0</v>
      </c>
      <c r="J10" s="516">
        <f t="shared" si="3"/>
        <v>661296</v>
      </c>
      <c r="K10" s="516">
        <f t="shared" si="3"/>
        <v>36000</v>
      </c>
      <c r="L10" s="515">
        <f t="shared" si="3"/>
        <v>2694047</v>
      </c>
      <c r="M10" s="910">
        <f t="shared" ref="M10:M64" si="4">SUM(E10:L10)</f>
        <v>182789196</v>
      </c>
    </row>
    <row r="11" spans="1:14" ht="18.75" x14ac:dyDescent="0.3">
      <c r="A11" s="903"/>
      <c r="B11" s="489"/>
      <c r="C11" s="493" t="s">
        <v>800</v>
      </c>
      <c r="D11" s="493" t="s">
        <v>801</v>
      </c>
      <c r="E11" s="517">
        <f t="shared" ref="E11" si="5">SUM(E12:E15)</f>
        <v>0</v>
      </c>
      <c r="F11" s="517">
        <f t="shared" ref="F11:L11" si="6">SUM(F12:F15)</f>
        <v>0</v>
      </c>
      <c r="G11" s="518">
        <f t="shared" si="6"/>
        <v>0</v>
      </c>
      <c r="H11" s="518">
        <f t="shared" si="6"/>
        <v>0</v>
      </c>
      <c r="I11" s="518">
        <f t="shared" si="6"/>
        <v>0</v>
      </c>
      <c r="J11" s="519">
        <f>SUM(J12:J15)</f>
        <v>0</v>
      </c>
      <c r="K11" s="519">
        <f>SUM(K12:K15)</f>
        <v>0</v>
      </c>
      <c r="L11" s="518">
        <f t="shared" si="6"/>
        <v>2575297</v>
      </c>
      <c r="M11" s="911">
        <f t="shared" si="4"/>
        <v>2575297</v>
      </c>
    </row>
    <row r="12" spans="1:14" ht="18.75" x14ac:dyDescent="0.3">
      <c r="A12" s="903"/>
      <c r="B12" s="489"/>
      <c r="C12" s="489" t="s">
        <v>802</v>
      </c>
      <c r="D12" s="489" t="s">
        <v>803</v>
      </c>
      <c r="E12" s="520">
        <v>0</v>
      </c>
      <c r="F12" s="520">
        <v>0</v>
      </c>
      <c r="G12" s="521">
        <v>0</v>
      </c>
      <c r="H12" s="521">
        <v>0</v>
      </c>
      <c r="I12" s="521">
        <v>0</v>
      </c>
      <c r="J12" s="522">
        <v>0</v>
      </c>
      <c r="K12" s="522">
        <v>0</v>
      </c>
      <c r="L12" s="521">
        <v>0</v>
      </c>
      <c r="M12" s="912">
        <f t="shared" si="4"/>
        <v>0</v>
      </c>
    </row>
    <row r="13" spans="1:14" ht="18.75" x14ac:dyDescent="0.3">
      <c r="A13" s="903"/>
      <c r="B13" s="489"/>
      <c r="C13" s="489" t="s">
        <v>804</v>
      </c>
      <c r="D13" s="489" t="s">
        <v>805</v>
      </c>
      <c r="E13" s="520">
        <v>0</v>
      </c>
      <c r="F13" s="520">
        <v>0</v>
      </c>
      <c r="G13" s="521">
        <v>0</v>
      </c>
      <c r="H13" s="521">
        <v>0</v>
      </c>
      <c r="I13" s="521">
        <v>0</v>
      </c>
      <c r="J13" s="522">
        <v>0</v>
      </c>
      <c r="K13" s="522">
        <v>0</v>
      </c>
      <c r="L13" s="521">
        <v>0</v>
      </c>
      <c r="M13" s="912">
        <f t="shared" si="4"/>
        <v>0</v>
      </c>
    </row>
    <row r="14" spans="1:14" ht="18.75" x14ac:dyDescent="0.3">
      <c r="A14" s="903"/>
      <c r="B14" s="489"/>
      <c r="C14" s="489" t="s">
        <v>806</v>
      </c>
      <c r="D14" s="489" t="s">
        <v>807</v>
      </c>
      <c r="E14" s="520">
        <v>0</v>
      </c>
      <c r="F14" s="520">
        <v>0</v>
      </c>
      <c r="G14" s="521">
        <v>0</v>
      </c>
      <c r="H14" s="521">
        <v>0</v>
      </c>
      <c r="I14" s="521">
        <v>0</v>
      </c>
      <c r="J14" s="522">
        <v>0</v>
      </c>
      <c r="K14" s="522">
        <v>0</v>
      </c>
      <c r="L14" s="521">
        <v>0</v>
      </c>
      <c r="M14" s="912">
        <f t="shared" si="4"/>
        <v>0</v>
      </c>
    </row>
    <row r="15" spans="1:14" ht="18.75" x14ac:dyDescent="0.3">
      <c r="A15" s="903"/>
      <c r="B15" s="489"/>
      <c r="C15" s="489" t="s">
        <v>808</v>
      </c>
      <c r="D15" s="489" t="s">
        <v>809</v>
      </c>
      <c r="E15" s="520">
        <v>0</v>
      </c>
      <c r="F15" s="520">
        <v>0</v>
      </c>
      <c r="G15" s="521">
        <v>0</v>
      </c>
      <c r="H15" s="521">
        <v>0</v>
      </c>
      <c r="I15" s="521">
        <v>0</v>
      </c>
      <c r="J15" s="522">
        <v>0</v>
      </c>
      <c r="K15" s="522">
        <v>0</v>
      </c>
      <c r="L15" s="521">
        <v>2575297</v>
      </c>
      <c r="M15" s="912">
        <f t="shared" si="4"/>
        <v>2575297</v>
      </c>
    </row>
    <row r="16" spans="1:14" ht="18.75" x14ac:dyDescent="0.3">
      <c r="A16" s="903"/>
      <c r="B16" s="489"/>
      <c r="C16" s="493" t="s">
        <v>810</v>
      </c>
      <c r="D16" s="493" t="s">
        <v>811</v>
      </c>
      <c r="E16" s="517">
        <f t="shared" ref="E16" si="7">SUM(E17:E20)</f>
        <v>178049070</v>
      </c>
      <c r="F16" s="517">
        <f t="shared" ref="F16:L16" si="8">SUM(F17:F20)</f>
        <v>1015984</v>
      </c>
      <c r="G16" s="518">
        <f t="shared" si="8"/>
        <v>332799</v>
      </c>
      <c r="H16" s="518">
        <f t="shared" si="8"/>
        <v>0</v>
      </c>
      <c r="I16" s="518">
        <f t="shared" si="8"/>
        <v>0</v>
      </c>
      <c r="J16" s="519">
        <f t="shared" si="8"/>
        <v>661296</v>
      </c>
      <c r="K16" s="519">
        <f t="shared" si="8"/>
        <v>36000</v>
      </c>
      <c r="L16" s="518">
        <f t="shared" si="8"/>
        <v>118750</v>
      </c>
      <c r="M16" s="911">
        <f t="shared" si="4"/>
        <v>180213899</v>
      </c>
    </row>
    <row r="17" spans="1:13" ht="18.75" x14ac:dyDescent="0.3">
      <c r="A17" s="903"/>
      <c r="B17" s="489"/>
      <c r="C17" s="489" t="s">
        <v>812</v>
      </c>
      <c r="D17" s="489" t="s">
        <v>803</v>
      </c>
      <c r="E17" s="520">
        <v>0</v>
      </c>
      <c r="F17" s="520">
        <v>0</v>
      </c>
      <c r="G17" s="521">
        <v>0</v>
      </c>
      <c r="H17" s="521">
        <v>0</v>
      </c>
      <c r="I17" s="521">
        <v>0</v>
      </c>
      <c r="J17" s="522">
        <v>0</v>
      </c>
      <c r="K17" s="522">
        <v>0</v>
      </c>
      <c r="L17" s="521">
        <v>0</v>
      </c>
      <c r="M17" s="912">
        <f t="shared" si="4"/>
        <v>0</v>
      </c>
    </row>
    <row r="18" spans="1:13" ht="18.75" x14ac:dyDescent="0.3">
      <c r="A18" s="903"/>
      <c r="B18" s="489"/>
      <c r="C18" s="489" t="s">
        <v>813</v>
      </c>
      <c r="D18" s="489" t="s">
        <v>805</v>
      </c>
      <c r="E18" s="520">
        <v>0</v>
      </c>
      <c r="F18" s="520">
        <v>0</v>
      </c>
      <c r="G18" s="521">
        <v>0</v>
      </c>
      <c r="H18" s="521">
        <v>0</v>
      </c>
      <c r="I18" s="521">
        <v>0</v>
      </c>
      <c r="J18" s="522">
        <v>0</v>
      </c>
      <c r="K18" s="522">
        <v>0</v>
      </c>
      <c r="L18" s="521">
        <v>0</v>
      </c>
      <c r="M18" s="912">
        <f t="shared" si="4"/>
        <v>0</v>
      </c>
    </row>
    <row r="19" spans="1:13" ht="18.75" x14ac:dyDescent="0.3">
      <c r="A19" s="903"/>
      <c r="B19" s="489"/>
      <c r="C19" s="489" t="s">
        <v>814</v>
      </c>
      <c r="D19" s="489" t="s">
        <v>807</v>
      </c>
      <c r="E19" s="520">
        <v>166283370</v>
      </c>
      <c r="F19" s="520">
        <v>1015984</v>
      </c>
      <c r="G19" s="521">
        <v>332799</v>
      </c>
      <c r="H19" s="521">
        <v>0</v>
      </c>
      <c r="I19" s="521">
        <v>0</v>
      </c>
      <c r="J19" s="522">
        <v>661296</v>
      </c>
      <c r="K19" s="522">
        <v>0</v>
      </c>
      <c r="L19" s="521">
        <v>0</v>
      </c>
      <c r="M19" s="912">
        <f t="shared" si="4"/>
        <v>168293449</v>
      </c>
    </row>
    <row r="20" spans="1:13" ht="18.75" x14ac:dyDescent="0.3">
      <c r="A20" s="903"/>
      <c r="B20" s="489"/>
      <c r="C20" s="489" t="s">
        <v>815</v>
      </c>
      <c r="D20" s="489" t="s">
        <v>809</v>
      </c>
      <c r="E20" s="520">
        <v>11765700</v>
      </c>
      <c r="F20" s="520">
        <v>0</v>
      </c>
      <c r="G20" s="521">
        <v>0</v>
      </c>
      <c r="H20" s="521">
        <v>0</v>
      </c>
      <c r="I20" s="521">
        <v>0</v>
      </c>
      <c r="J20" s="522">
        <v>0</v>
      </c>
      <c r="K20" s="522">
        <v>36000</v>
      </c>
      <c r="L20" s="521">
        <v>118750</v>
      </c>
      <c r="M20" s="912">
        <f t="shared" si="4"/>
        <v>11920450</v>
      </c>
    </row>
    <row r="21" spans="1:13" ht="18.75" x14ac:dyDescent="0.3">
      <c r="A21" s="903"/>
      <c r="B21" s="489"/>
      <c r="C21" s="493" t="s">
        <v>816</v>
      </c>
      <c r="D21" s="493" t="s">
        <v>817</v>
      </c>
      <c r="E21" s="517">
        <v>0</v>
      </c>
      <c r="F21" s="517">
        <v>0</v>
      </c>
      <c r="G21" s="518">
        <v>0</v>
      </c>
      <c r="H21" s="518">
        <v>0</v>
      </c>
      <c r="I21" s="518">
        <v>0</v>
      </c>
      <c r="J21" s="519">
        <v>0</v>
      </c>
      <c r="K21" s="519">
        <v>0</v>
      </c>
      <c r="L21" s="518">
        <v>0</v>
      </c>
      <c r="M21" s="911">
        <f t="shared" si="4"/>
        <v>0</v>
      </c>
    </row>
    <row r="22" spans="1:13" ht="19.5" x14ac:dyDescent="0.35">
      <c r="A22" s="903"/>
      <c r="B22" s="492" t="s">
        <v>324</v>
      </c>
      <c r="C22" s="492" t="s">
        <v>679</v>
      </c>
      <c r="D22" s="492"/>
      <c r="E22" s="514">
        <f t="shared" ref="E22" si="9">SUM(E23,E28,E34,E33,E39)</f>
        <v>274918428</v>
      </c>
      <c r="F22" s="514">
        <f t="shared" ref="F22:L22" si="10">SUM(F23,F28,F34,F33,F39)</f>
        <v>37803854</v>
      </c>
      <c r="G22" s="515">
        <f t="shared" si="10"/>
        <v>5476669</v>
      </c>
      <c r="H22" s="515">
        <f t="shared" si="10"/>
        <v>37258529</v>
      </c>
      <c r="I22" s="515">
        <f t="shared" si="10"/>
        <v>0</v>
      </c>
      <c r="J22" s="516">
        <f t="shared" si="10"/>
        <v>24201618</v>
      </c>
      <c r="K22" s="516">
        <f t="shared" si="10"/>
        <v>3679063</v>
      </c>
      <c r="L22" s="515">
        <f t="shared" si="10"/>
        <v>70225387</v>
      </c>
      <c r="M22" s="910">
        <f t="shared" si="4"/>
        <v>453563548</v>
      </c>
    </row>
    <row r="23" spans="1:13" ht="18.75" x14ac:dyDescent="0.3">
      <c r="A23" s="903"/>
      <c r="B23" s="489"/>
      <c r="C23" s="493" t="s">
        <v>800</v>
      </c>
      <c r="D23" s="493" t="s">
        <v>606</v>
      </c>
      <c r="E23" s="517">
        <f t="shared" ref="E23" si="11">SUM(E24:E27)</f>
        <v>156738314</v>
      </c>
      <c r="F23" s="517">
        <f t="shared" ref="F23:L23" si="12">SUM(F24:F27)</f>
        <v>0</v>
      </c>
      <c r="G23" s="518">
        <f t="shared" si="12"/>
        <v>0</v>
      </c>
      <c r="H23" s="518">
        <f t="shared" si="12"/>
        <v>0</v>
      </c>
      <c r="I23" s="518">
        <f t="shared" si="12"/>
        <v>0</v>
      </c>
      <c r="J23" s="519">
        <f t="shared" si="12"/>
        <v>0</v>
      </c>
      <c r="K23" s="519">
        <f t="shared" si="12"/>
        <v>0</v>
      </c>
      <c r="L23" s="518">
        <f t="shared" si="12"/>
        <v>0</v>
      </c>
      <c r="M23" s="911">
        <f t="shared" si="4"/>
        <v>156738314</v>
      </c>
    </row>
    <row r="24" spans="1:13" ht="18.75" x14ac:dyDescent="0.3">
      <c r="A24" s="903"/>
      <c r="B24" s="489"/>
      <c r="C24" s="489" t="s">
        <v>802</v>
      </c>
      <c r="D24" s="489" t="s">
        <v>803</v>
      </c>
      <c r="E24" s="520">
        <v>5317146</v>
      </c>
      <c r="F24" s="520">
        <v>0</v>
      </c>
      <c r="G24" s="521">
        <v>0</v>
      </c>
      <c r="H24" s="521">
        <v>0</v>
      </c>
      <c r="I24" s="521">
        <v>0</v>
      </c>
      <c r="J24" s="522">
        <v>0</v>
      </c>
      <c r="K24" s="522">
        <v>0</v>
      </c>
      <c r="L24" s="521">
        <v>0</v>
      </c>
      <c r="M24" s="912">
        <f t="shared" si="4"/>
        <v>5317146</v>
      </c>
    </row>
    <row r="25" spans="1:13" ht="18.75" x14ac:dyDescent="0.3">
      <c r="A25" s="903"/>
      <c r="B25" s="489"/>
      <c r="C25" s="489" t="s">
        <v>804</v>
      </c>
      <c r="D25" s="489" t="s">
        <v>805</v>
      </c>
      <c r="E25" s="520">
        <v>0</v>
      </c>
      <c r="F25" s="520">
        <v>0</v>
      </c>
      <c r="G25" s="521">
        <v>0</v>
      </c>
      <c r="H25" s="521">
        <v>0</v>
      </c>
      <c r="I25" s="521">
        <v>0</v>
      </c>
      <c r="J25" s="522">
        <v>0</v>
      </c>
      <c r="K25" s="522">
        <v>0</v>
      </c>
      <c r="L25" s="521">
        <v>0</v>
      </c>
      <c r="M25" s="912">
        <f t="shared" si="4"/>
        <v>0</v>
      </c>
    </row>
    <row r="26" spans="1:13" ht="18.75" x14ac:dyDescent="0.3">
      <c r="A26" s="903"/>
      <c r="B26" s="489"/>
      <c r="C26" s="489" t="s">
        <v>806</v>
      </c>
      <c r="D26" s="489" t="s">
        <v>807</v>
      </c>
      <c r="E26" s="520">
        <v>151382368</v>
      </c>
      <c r="F26" s="520">
        <v>0</v>
      </c>
      <c r="G26" s="521">
        <v>0</v>
      </c>
      <c r="H26" s="521">
        <v>0</v>
      </c>
      <c r="I26" s="521">
        <v>0</v>
      </c>
      <c r="J26" s="522">
        <v>0</v>
      </c>
      <c r="K26" s="522">
        <v>0</v>
      </c>
      <c r="L26" s="521">
        <v>0</v>
      </c>
      <c r="M26" s="912">
        <f t="shared" si="4"/>
        <v>151382368</v>
      </c>
    </row>
    <row r="27" spans="1:13" ht="18.75" x14ac:dyDescent="0.3">
      <c r="A27" s="903"/>
      <c r="B27" s="489"/>
      <c r="C27" s="489" t="s">
        <v>808</v>
      </c>
      <c r="D27" s="489" t="s">
        <v>809</v>
      </c>
      <c r="E27" s="520">
        <v>38800</v>
      </c>
      <c r="F27" s="520">
        <v>0</v>
      </c>
      <c r="G27" s="521">
        <v>0</v>
      </c>
      <c r="H27" s="521">
        <v>0</v>
      </c>
      <c r="I27" s="521">
        <v>0</v>
      </c>
      <c r="J27" s="522">
        <v>0</v>
      </c>
      <c r="K27" s="522">
        <v>0</v>
      </c>
      <c r="L27" s="521">
        <v>0</v>
      </c>
      <c r="M27" s="912">
        <f t="shared" si="4"/>
        <v>38800</v>
      </c>
    </row>
    <row r="28" spans="1:13" ht="18.75" x14ac:dyDescent="0.3">
      <c r="A28" s="903"/>
      <c r="B28" s="489"/>
      <c r="C28" s="493" t="s">
        <v>810</v>
      </c>
      <c r="D28" s="493" t="s">
        <v>818</v>
      </c>
      <c r="E28" s="517">
        <f t="shared" ref="E28" si="13">SUM(E29:E32)</f>
        <v>118180114</v>
      </c>
      <c r="F28" s="517">
        <f t="shared" ref="F28:L28" si="14">SUM(F29:F32)</f>
        <v>37803854</v>
      </c>
      <c r="G28" s="518">
        <f t="shared" si="14"/>
        <v>5476669</v>
      </c>
      <c r="H28" s="518">
        <f t="shared" si="14"/>
        <v>37258529</v>
      </c>
      <c r="I28" s="518">
        <f t="shared" si="14"/>
        <v>0</v>
      </c>
      <c r="J28" s="519">
        <f t="shared" si="14"/>
        <v>24201618</v>
      </c>
      <c r="K28" s="519">
        <f t="shared" si="14"/>
        <v>3679063</v>
      </c>
      <c r="L28" s="518">
        <f t="shared" si="14"/>
        <v>70225387</v>
      </c>
      <c r="M28" s="911">
        <f t="shared" si="4"/>
        <v>296825234</v>
      </c>
    </row>
    <row r="29" spans="1:13" ht="18.75" x14ac:dyDescent="0.3">
      <c r="A29" s="903"/>
      <c r="B29" s="489"/>
      <c r="C29" s="489" t="s">
        <v>812</v>
      </c>
      <c r="D29" s="489" t="s">
        <v>803</v>
      </c>
      <c r="E29" s="520">
        <v>225323</v>
      </c>
      <c r="F29" s="520">
        <v>4165007</v>
      </c>
      <c r="G29" s="521">
        <v>0</v>
      </c>
      <c r="H29" s="521">
        <v>0</v>
      </c>
      <c r="I29" s="521">
        <v>0</v>
      </c>
      <c r="J29" s="522">
        <v>0</v>
      </c>
      <c r="K29" s="522">
        <v>0</v>
      </c>
      <c r="L29" s="521">
        <v>58476202</v>
      </c>
      <c r="M29" s="912">
        <f t="shared" si="4"/>
        <v>62866532</v>
      </c>
    </row>
    <row r="30" spans="1:13" ht="18.75" x14ac:dyDescent="0.3">
      <c r="A30" s="903"/>
      <c r="B30" s="489"/>
      <c r="C30" s="489" t="s">
        <v>813</v>
      </c>
      <c r="D30" s="489" t="s">
        <v>805</v>
      </c>
      <c r="E30" s="520">
        <v>0</v>
      </c>
      <c r="F30" s="520">
        <v>0</v>
      </c>
      <c r="G30" s="521">
        <v>0</v>
      </c>
      <c r="H30" s="521">
        <v>0</v>
      </c>
      <c r="I30" s="521">
        <v>0</v>
      </c>
      <c r="J30" s="522">
        <v>0</v>
      </c>
      <c r="K30" s="522">
        <v>0</v>
      </c>
      <c r="L30" s="521">
        <v>0</v>
      </c>
      <c r="M30" s="912">
        <f t="shared" si="4"/>
        <v>0</v>
      </c>
    </row>
    <row r="31" spans="1:13" ht="18.75" x14ac:dyDescent="0.3">
      <c r="A31" s="903"/>
      <c r="B31" s="489"/>
      <c r="C31" s="489" t="s">
        <v>814</v>
      </c>
      <c r="D31" s="489" t="s">
        <v>807</v>
      </c>
      <c r="E31" s="520">
        <v>3994909</v>
      </c>
      <c r="F31" s="520">
        <v>0</v>
      </c>
      <c r="G31" s="521">
        <v>694840</v>
      </c>
      <c r="H31" s="521">
        <v>21137744</v>
      </c>
      <c r="I31" s="521">
        <v>0</v>
      </c>
      <c r="J31" s="522">
        <v>16420514</v>
      </c>
      <c r="K31" s="522">
        <v>0</v>
      </c>
      <c r="L31" s="521">
        <v>0</v>
      </c>
      <c r="M31" s="912">
        <f t="shared" si="4"/>
        <v>42248007</v>
      </c>
    </row>
    <row r="32" spans="1:13" ht="18.75" x14ac:dyDescent="0.3">
      <c r="A32" s="903"/>
      <c r="B32" s="489"/>
      <c r="C32" s="489" t="s">
        <v>815</v>
      </c>
      <c r="D32" s="489" t="s">
        <v>809</v>
      </c>
      <c r="E32" s="520">
        <v>113959882</v>
      </c>
      <c r="F32" s="520">
        <v>33638847</v>
      </c>
      <c r="G32" s="521">
        <v>4781829</v>
      </c>
      <c r="H32" s="521">
        <v>16120785</v>
      </c>
      <c r="I32" s="521">
        <v>0</v>
      </c>
      <c r="J32" s="522">
        <v>7781104</v>
      </c>
      <c r="K32" s="522">
        <v>3679063</v>
      </c>
      <c r="L32" s="521">
        <v>11749185</v>
      </c>
      <c r="M32" s="912">
        <f t="shared" si="4"/>
        <v>191710695</v>
      </c>
    </row>
    <row r="33" spans="1:13" ht="18.75" x14ac:dyDescent="0.3">
      <c r="A33" s="903"/>
      <c r="B33" s="489"/>
      <c r="C33" s="493" t="s">
        <v>816</v>
      </c>
      <c r="D33" s="493" t="s">
        <v>608</v>
      </c>
      <c r="E33" s="517">
        <v>0</v>
      </c>
      <c r="F33" s="517">
        <v>0</v>
      </c>
      <c r="G33" s="518">
        <v>0</v>
      </c>
      <c r="H33" s="518">
        <v>0</v>
      </c>
      <c r="I33" s="518">
        <v>0</v>
      </c>
      <c r="J33" s="519">
        <v>0</v>
      </c>
      <c r="K33" s="519">
        <v>0</v>
      </c>
      <c r="L33" s="518">
        <v>0</v>
      </c>
      <c r="M33" s="911">
        <f t="shared" si="4"/>
        <v>0</v>
      </c>
    </row>
    <row r="34" spans="1:13" ht="18.75" x14ac:dyDescent="0.3">
      <c r="A34" s="903"/>
      <c r="B34" s="489"/>
      <c r="C34" s="493" t="s">
        <v>819</v>
      </c>
      <c r="D34" s="493" t="s">
        <v>820</v>
      </c>
      <c r="E34" s="517">
        <f t="shared" ref="E34" si="15">SUM(E35:E38)</f>
        <v>0</v>
      </c>
      <c r="F34" s="517">
        <f t="shared" ref="F34:L34" si="16">SUM(F35:F38)</f>
        <v>0</v>
      </c>
      <c r="G34" s="518">
        <f t="shared" si="16"/>
        <v>0</v>
      </c>
      <c r="H34" s="518">
        <f t="shared" si="16"/>
        <v>0</v>
      </c>
      <c r="I34" s="518">
        <f t="shared" si="16"/>
        <v>0</v>
      </c>
      <c r="J34" s="519">
        <f t="shared" si="16"/>
        <v>0</v>
      </c>
      <c r="K34" s="519">
        <f t="shared" si="16"/>
        <v>0</v>
      </c>
      <c r="L34" s="518">
        <f t="shared" si="16"/>
        <v>0</v>
      </c>
      <c r="M34" s="911">
        <f t="shared" si="4"/>
        <v>0</v>
      </c>
    </row>
    <row r="35" spans="1:13" ht="18.75" x14ac:dyDescent="0.3">
      <c r="A35" s="903"/>
      <c r="B35" s="489"/>
      <c r="C35" s="489" t="s">
        <v>821</v>
      </c>
      <c r="D35" s="489" t="s">
        <v>803</v>
      </c>
      <c r="E35" s="520">
        <v>0</v>
      </c>
      <c r="F35" s="520">
        <v>0</v>
      </c>
      <c r="G35" s="521">
        <v>0</v>
      </c>
      <c r="H35" s="521">
        <v>0</v>
      </c>
      <c r="I35" s="521">
        <v>0</v>
      </c>
      <c r="J35" s="522">
        <v>0</v>
      </c>
      <c r="K35" s="522">
        <v>0</v>
      </c>
      <c r="L35" s="521">
        <v>0</v>
      </c>
      <c r="M35" s="912">
        <f t="shared" si="4"/>
        <v>0</v>
      </c>
    </row>
    <row r="36" spans="1:13" ht="18.75" x14ac:dyDescent="0.3">
      <c r="A36" s="903"/>
      <c r="B36" s="489"/>
      <c r="C36" s="489" t="s">
        <v>822</v>
      </c>
      <c r="D36" s="489" t="s">
        <v>805</v>
      </c>
      <c r="E36" s="520">
        <v>0</v>
      </c>
      <c r="F36" s="520">
        <v>0</v>
      </c>
      <c r="G36" s="521">
        <v>0</v>
      </c>
      <c r="H36" s="521">
        <v>0</v>
      </c>
      <c r="I36" s="521">
        <v>0</v>
      </c>
      <c r="J36" s="522">
        <v>0</v>
      </c>
      <c r="K36" s="522">
        <v>0</v>
      </c>
      <c r="L36" s="521">
        <v>0</v>
      </c>
      <c r="M36" s="912">
        <f t="shared" si="4"/>
        <v>0</v>
      </c>
    </row>
    <row r="37" spans="1:13" ht="18.75" x14ac:dyDescent="0.3">
      <c r="A37" s="903"/>
      <c r="B37" s="489"/>
      <c r="C37" s="489" t="s">
        <v>823</v>
      </c>
      <c r="D37" s="489" t="s">
        <v>807</v>
      </c>
      <c r="E37" s="520">
        <v>0</v>
      </c>
      <c r="F37" s="520">
        <v>0</v>
      </c>
      <c r="G37" s="521">
        <v>0</v>
      </c>
      <c r="H37" s="521">
        <v>0</v>
      </c>
      <c r="I37" s="521">
        <v>0</v>
      </c>
      <c r="J37" s="522">
        <v>0</v>
      </c>
      <c r="K37" s="522">
        <v>0</v>
      </c>
      <c r="L37" s="521">
        <v>0</v>
      </c>
      <c r="M37" s="912">
        <f t="shared" si="4"/>
        <v>0</v>
      </c>
    </row>
    <row r="38" spans="1:13" ht="18.75" x14ac:dyDescent="0.3">
      <c r="A38" s="903"/>
      <c r="B38" s="489"/>
      <c r="C38" s="489" t="s">
        <v>824</v>
      </c>
      <c r="D38" s="489" t="s">
        <v>809</v>
      </c>
      <c r="E38" s="520">
        <v>0</v>
      </c>
      <c r="F38" s="520">
        <v>0</v>
      </c>
      <c r="G38" s="521">
        <v>0</v>
      </c>
      <c r="H38" s="521">
        <v>0</v>
      </c>
      <c r="I38" s="521">
        <v>0</v>
      </c>
      <c r="J38" s="522">
        <v>0</v>
      </c>
      <c r="K38" s="522">
        <v>0</v>
      </c>
      <c r="L38" s="521">
        <v>0</v>
      </c>
      <c r="M38" s="912">
        <f t="shared" si="4"/>
        <v>0</v>
      </c>
    </row>
    <row r="39" spans="1:13" ht="18.75" x14ac:dyDescent="0.3">
      <c r="A39" s="903"/>
      <c r="B39" s="489"/>
      <c r="C39" s="493" t="s">
        <v>825</v>
      </c>
      <c r="D39" s="493" t="s">
        <v>826</v>
      </c>
      <c r="E39" s="517">
        <v>0</v>
      </c>
      <c r="F39" s="517">
        <v>0</v>
      </c>
      <c r="G39" s="518">
        <v>0</v>
      </c>
      <c r="H39" s="518">
        <v>0</v>
      </c>
      <c r="I39" s="518">
        <v>0</v>
      </c>
      <c r="J39" s="519">
        <v>0</v>
      </c>
      <c r="K39" s="519">
        <v>0</v>
      </c>
      <c r="L39" s="518">
        <v>0</v>
      </c>
      <c r="M39" s="911">
        <f t="shared" si="4"/>
        <v>0</v>
      </c>
    </row>
    <row r="40" spans="1:13" ht="19.5" x14ac:dyDescent="0.35">
      <c r="A40" s="903"/>
      <c r="B40" s="492" t="s">
        <v>325</v>
      </c>
      <c r="C40" s="492" t="s">
        <v>827</v>
      </c>
      <c r="D40" s="492"/>
      <c r="E40" s="514">
        <f t="shared" ref="E40" si="17">SUM(E41,E46,E56,E51)</f>
        <v>0</v>
      </c>
      <c r="F40" s="514">
        <f t="shared" ref="F40:L40" si="18">SUM(F41,F46,F56,F51)</f>
        <v>0</v>
      </c>
      <c r="G40" s="515">
        <f t="shared" si="18"/>
        <v>0</v>
      </c>
      <c r="H40" s="515">
        <f t="shared" si="18"/>
        <v>0</v>
      </c>
      <c r="I40" s="515">
        <f t="shared" si="18"/>
        <v>0</v>
      </c>
      <c r="J40" s="516">
        <f t="shared" si="18"/>
        <v>0</v>
      </c>
      <c r="K40" s="516">
        <f t="shared" si="18"/>
        <v>0</v>
      </c>
      <c r="L40" s="515">
        <f t="shared" si="18"/>
        <v>0</v>
      </c>
      <c r="M40" s="910">
        <f t="shared" si="4"/>
        <v>0</v>
      </c>
    </row>
    <row r="41" spans="1:13" ht="18.75" x14ac:dyDescent="0.3">
      <c r="A41" s="903"/>
      <c r="B41" s="489"/>
      <c r="C41" s="493" t="s">
        <v>800</v>
      </c>
      <c r="D41" s="493" t="s">
        <v>828</v>
      </c>
      <c r="E41" s="517">
        <f t="shared" ref="E41" si="19">SUM(E42:E45)</f>
        <v>0</v>
      </c>
      <c r="F41" s="517">
        <f t="shared" ref="F41:L41" si="20">SUM(F42:F45)</f>
        <v>0</v>
      </c>
      <c r="G41" s="518">
        <f t="shared" si="20"/>
        <v>0</v>
      </c>
      <c r="H41" s="518">
        <f t="shared" si="20"/>
        <v>0</v>
      </c>
      <c r="I41" s="518">
        <f t="shared" si="20"/>
        <v>0</v>
      </c>
      <c r="J41" s="519">
        <f t="shared" si="20"/>
        <v>0</v>
      </c>
      <c r="K41" s="519">
        <f t="shared" si="20"/>
        <v>0</v>
      </c>
      <c r="L41" s="518">
        <f t="shared" si="20"/>
        <v>0</v>
      </c>
      <c r="M41" s="911">
        <f t="shared" si="4"/>
        <v>0</v>
      </c>
    </row>
    <row r="42" spans="1:13" ht="18.75" x14ac:dyDescent="0.3">
      <c r="A42" s="903"/>
      <c r="B42" s="489"/>
      <c r="C42" s="489" t="s">
        <v>802</v>
      </c>
      <c r="D42" s="489" t="s">
        <v>803</v>
      </c>
      <c r="E42" s="520">
        <v>0</v>
      </c>
      <c r="F42" s="520">
        <v>0</v>
      </c>
      <c r="G42" s="521">
        <v>0</v>
      </c>
      <c r="H42" s="521">
        <v>0</v>
      </c>
      <c r="I42" s="521">
        <v>0</v>
      </c>
      <c r="J42" s="522">
        <v>0</v>
      </c>
      <c r="K42" s="522">
        <v>0</v>
      </c>
      <c r="L42" s="521">
        <v>0</v>
      </c>
      <c r="M42" s="912">
        <f t="shared" si="4"/>
        <v>0</v>
      </c>
    </row>
    <row r="43" spans="1:13" ht="18.75" x14ac:dyDescent="0.3">
      <c r="A43" s="903"/>
      <c r="B43" s="489"/>
      <c r="C43" s="489" t="s">
        <v>804</v>
      </c>
      <c r="D43" s="489" t="s">
        <v>805</v>
      </c>
      <c r="E43" s="520">
        <v>0</v>
      </c>
      <c r="F43" s="520">
        <v>0</v>
      </c>
      <c r="G43" s="521">
        <v>0</v>
      </c>
      <c r="H43" s="521">
        <v>0</v>
      </c>
      <c r="I43" s="521">
        <v>0</v>
      </c>
      <c r="J43" s="522">
        <v>0</v>
      </c>
      <c r="K43" s="522">
        <v>0</v>
      </c>
      <c r="L43" s="521">
        <v>0</v>
      </c>
      <c r="M43" s="912">
        <f t="shared" si="4"/>
        <v>0</v>
      </c>
    </row>
    <row r="44" spans="1:13" ht="18.75" x14ac:dyDescent="0.3">
      <c r="A44" s="903"/>
      <c r="B44" s="489"/>
      <c r="C44" s="489" t="s">
        <v>806</v>
      </c>
      <c r="D44" s="489" t="s">
        <v>807</v>
      </c>
      <c r="E44" s="520">
        <v>0</v>
      </c>
      <c r="F44" s="520">
        <v>0</v>
      </c>
      <c r="G44" s="521">
        <v>0</v>
      </c>
      <c r="H44" s="521">
        <v>0</v>
      </c>
      <c r="I44" s="521">
        <v>0</v>
      </c>
      <c r="J44" s="522">
        <v>0</v>
      </c>
      <c r="K44" s="522">
        <v>0</v>
      </c>
      <c r="L44" s="521">
        <v>0</v>
      </c>
      <c r="M44" s="912">
        <f t="shared" si="4"/>
        <v>0</v>
      </c>
    </row>
    <row r="45" spans="1:13" ht="18.75" x14ac:dyDescent="0.3">
      <c r="A45" s="903"/>
      <c r="B45" s="489"/>
      <c r="C45" s="489" t="s">
        <v>808</v>
      </c>
      <c r="D45" s="489" t="s">
        <v>809</v>
      </c>
      <c r="E45" s="520">
        <v>0</v>
      </c>
      <c r="F45" s="520">
        <v>0</v>
      </c>
      <c r="G45" s="521">
        <v>0</v>
      </c>
      <c r="H45" s="521">
        <v>0</v>
      </c>
      <c r="I45" s="521">
        <v>0</v>
      </c>
      <c r="J45" s="522">
        <v>0</v>
      </c>
      <c r="K45" s="522">
        <v>0</v>
      </c>
      <c r="L45" s="521">
        <v>0</v>
      </c>
      <c r="M45" s="912">
        <f t="shared" si="4"/>
        <v>0</v>
      </c>
    </row>
    <row r="46" spans="1:13" ht="18.75" x14ac:dyDescent="0.3">
      <c r="A46" s="903"/>
      <c r="B46" s="489"/>
      <c r="C46" s="493" t="s">
        <v>810</v>
      </c>
      <c r="D46" s="493" t="s">
        <v>829</v>
      </c>
      <c r="E46" s="517">
        <v>0</v>
      </c>
      <c r="F46" s="517">
        <v>0</v>
      </c>
      <c r="G46" s="518">
        <v>0</v>
      </c>
      <c r="H46" s="518">
        <v>0</v>
      </c>
      <c r="I46" s="518">
        <v>0</v>
      </c>
      <c r="J46" s="519">
        <v>0</v>
      </c>
      <c r="K46" s="519">
        <v>0</v>
      </c>
      <c r="L46" s="518">
        <v>0</v>
      </c>
      <c r="M46" s="911">
        <f t="shared" si="4"/>
        <v>0</v>
      </c>
    </row>
    <row r="47" spans="1:13" ht="18.75" x14ac:dyDescent="0.3">
      <c r="A47" s="903"/>
      <c r="B47" s="489"/>
      <c r="C47" s="489" t="s">
        <v>812</v>
      </c>
      <c r="D47" s="489" t="s">
        <v>803</v>
      </c>
      <c r="E47" s="520">
        <v>0</v>
      </c>
      <c r="F47" s="520">
        <v>0</v>
      </c>
      <c r="G47" s="521">
        <v>0</v>
      </c>
      <c r="H47" s="521">
        <v>0</v>
      </c>
      <c r="I47" s="521">
        <v>0</v>
      </c>
      <c r="J47" s="522">
        <v>0</v>
      </c>
      <c r="K47" s="522">
        <v>0</v>
      </c>
      <c r="L47" s="521">
        <v>0</v>
      </c>
      <c r="M47" s="912">
        <f t="shared" si="4"/>
        <v>0</v>
      </c>
    </row>
    <row r="48" spans="1:13" ht="18.75" x14ac:dyDescent="0.3">
      <c r="A48" s="903"/>
      <c r="B48" s="489"/>
      <c r="C48" s="489" t="s">
        <v>813</v>
      </c>
      <c r="D48" s="489" t="s">
        <v>805</v>
      </c>
      <c r="E48" s="520">
        <v>0</v>
      </c>
      <c r="F48" s="520">
        <v>0</v>
      </c>
      <c r="G48" s="521">
        <v>0</v>
      </c>
      <c r="H48" s="521">
        <v>0</v>
      </c>
      <c r="I48" s="521">
        <v>0</v>
      </c>
      <c r="J48" s="522">
        <v>0</v>
      </c>
      <c r="K48" s="522">
        <v>0</v>
      </c>
      <c r="L48" s="521">
        <v>0</v>
      </c>
      <c r="M48" s="912">
        <f t="shared" si="4"/>
        <v>0</v>
      </c>
    </row>
    <row r="49" spans="1:13" ht="18.75" x14ac:dyDescent="0.3">
      <c r="A49" s="903"/>
      <c r="B49" s="489"/>
      <c r="C49" s="489" t="s">
        <v>814</v>
      </c>
      <c r="D49" s="489" t="s">
        <v>807</v>
      </c>
      <c r="E49" s="520">
        <v>0</v>
      </c>
      <c r="F49" s="520">
        <v>0</v>
      </c>
      <c r="G49" s="521">
        <v>0</v>
      </c>
      <c r="H49" s="521">
        <v>0</v>
      </c>
      <c r="I49" s="521">
        <v>0</v>
      </c>
      <c r="J49" s="522">
        <v>0</v>
      </c>
      <c r="K49" s="522">
        <v>0</v>
      </c>
      <c r="L49" s="521">
        <v>0</v>
      </c>
      <c r="M49" s="912">
        <f t="shared" si="4"/>
        <v>0</v>
      </c>
    </row>
    <row r="50" spans="1:13" ht="18.75" x14ac:dyDescent="0.3">
      <c r="A50" s="903"/>
      <c r="B50" s="489"/>
      <c r="C50" s="489" t="s">
        <v>815</v>
      </c>
      <c r="D50" s="489" t="s">
        <v>809</v>
      </c>
      <c r="E50" s="520">
        <v>0</v>
      </c>
      <c r="F50" s="520">
        <v>0</v>
      </c>
      <c r="G50" s="521">
        <v>0</v>
      </c>
      <c r="H50" s="521">
        <v>0</v>
      </c>
      <c r="I50" s="521">
        <v>0</v>
      </c>
      <c r="J50" s="522">
        <v>0</v>
      </c>
      <c r="K50" s="522">
        <v>0</v>
      </c>
      <c r="L50" s="521">
        <v>0</v>
      </c>
      <c r="M50" s="912">
        <f t="shared" si="4"/>
        <v>0</v>
      </c>
    </row>
    <row r="51" spans="1:13" ht="18.75" x14ac:dyDescent="0.3">
      <c r="A51" s="903"/>
      <c r="B51" s="499"/>
      <c r="C51" s="523" t="s">
        <v>816</v>
      </c>
      <c r="D51" s="523" t="s">
        <v>830</v>
      </c>
      <c r="E51" s="517">
        <f t="shared" ref="E51" si="21">SUM(E52:E55)</f>
        <v>0</v>
      </c>
      <c r="F51" s="517">
        <f t="shared" ref="F51:L51" si="22">SUM(F52:F55)</f>
        <v>0</v>
      </c>
      <c r="G51" s="518">
        <f t="shared" si="22"/>
        <v>0</v>
      </c>
      <c r="H51" s="518">
        <f t="shared" si="22"/>
        <v>0</v>
      </c>
      <c r="I51" s="518">
        <f t="shared" si="22"/>
        <v>0</v>
      </c>
      <c r="J51" s="519">
        <f t="shared" si="22"/>
        <v>0</v>
      </c>
      <c r="K51" s="519">
        <f t="shared" si="22"/>
        <v>0</v>
      </c>
      <c r="L51" s="518">
        <f t="shared" si="22"/>
        <v>0</v>
      </c>
      <c r="M51" s="911">
        <f t="shared" si="4"/>
        <v>0</v>
      </c>
    </row>
    <row r="52" spans="1:13" ht="18.75" x14ac:dyDescent="0.3">
      <c r="A52" s="903"/>
      <c r="B52" s="499"/>
      <c r="C52" s="499" t="s">
        <v>812</v>
      </c>
      <c r="D52" s="499" t="s">
        <v>803</v>
      </c>
      <c r="E52" s="520">
        <v>0</v>
      </c>
      <c r="F52" s="520">
        <v>0</v>
      </c>
      <c r="G52" s="521">
        <v>0</v>
      </c>
      <c r="H52" s="521">
        <v>0</v>
      </c>
      <c r="I52" s="521">
        <v>0</v>
      </c>
      <c r="J52" s="522">
        <v>0</v>
      </c>
      <c r="K52" s="522">
        <v>0</v>
      </c>
      <c r="L52" s="521">
        <v>0</v>
      </c>
      <c r="M52" s="912">
        <f t="shared" si="4"/>
        <v>0</v>
      </c>
    </row>
    <row r="53" spans="1:13" ht="18.75" x14ac:dyDescent="0.3">
      <c r="A53" s="903"/>
      <c r="B53" s="489"/>
      <c r="C53" s="489" t="s">
        <v>813</v>
      </c>
      <c r="D53" s="489" t="s">
        <v>805</v>
      </c>
      <c r="E53" s="520">
        <v>0</v>
      </c>
      <c r="F53" s="520">
        <v>0</v>
      </c>
      <c r="G53" s="521">
        <v>0</v>
      </c>
      <c r="H53" s="521">
        <v>0</v>
      </c>
      <c r="I53" s="521">
        <v>0</v>
      </c>
      <c r="J53" s="522">
        <v>0</v>
      </c>
      <c r="K53" s="522">
        <v>0</v>
      </c>
      <c r="L53" s="521">
        <v>0</v>
      </c>
      <c r="M53" s="912">
        <f t="shared" si="4"/>
        <v>0</v>
      </c>
    </row>
    <row r="54" spans="1:13" ht="18.75" x14ac:dyDescent="0.3">
      <c r="A54" s="903"/>
      <c r="B54" s="489"/>
      <c r="C54" s="489" t="s">
        <v>814</v>
      </c>
      <c r="D54" s="489" t="s">
        <v>807</v>
      </c>
      <c r="E54" s="520">
        <v>0</v>
      </c>
      <c r="F54" s="520">
        <v>0</v>
      </c>
      <c r="G54" s="521">
        <v>0</v>
      </c>
      <c r="H54" s="521">
        <v>0</v>
      </c>
      <c r="I54" s="521">
        <v>0</v>
      </c>
      <c r="J54" s="522">
        <v>0</v>
      </c>
      <c r="K54" s="522">
        <v>0</v>
      </c>
      <c r="L54" s="521">
        <v>0</v>
      </c>
      <c r="M54" s="912">
        <f t="shared" si="4"/>
        <v>0</v>
      </c>
    </row>
    <row r="55" spans="1:13" ht="18.75" x14ac:dyDescent="0.3">
      <c r="A55" s="903"/>
      <c r="B55" s="489"/>
      <c r="C55" s="489" t="s">
        <v>815</v>
      </c>
      <c r="D55" s="489" t="s">
        <v>809</v>
      </c>
      <c r="E55" s="520">
        <v>0</v>
      </c>
      <c r="F55" s="520">
        <v>0</v>
      </c>
      <c r="G55" s="521">
        <v>0</v>
      </c>
      <c r="H55" s="521">
        <v>0</v>
      </c>
      <c r="I55" s="521">
        <v>0</v>
      </c>
      <c r="J55" s="522">
        <v>0</v>
      </c>
      <c r="K55" s="522">
        <v>0</v>
      </c>
      <c r="L55" s="521">
        <v>0</v>
      </c>
      <c r="M55" s="912">
        <f t="shared" si="4"/>
        <v>0</v>
      </c>
    </row>
    <row r="56" spans="1:13" ht="18.75" x14ac:dyDescent="0.3">
      <c r="A56" s="903"/>
      <c r="B56" s="489"/>
      <c r="C56" s="493" t="s">
        <v>816</v>
      </c>
      <c r="D56" s="493" t="s">
        <v>836</v>
      </c>
      <c r="E56" s="517">
        <v>0</v>
      </c>
      <c r="F56" s="517">
        <v>0</v>
      </c>
      <c r="G56" s="518">
        <v>0</v>
      </c>
      <c r="H56" s="518">
        <v>0</v>
      </c>
      <c r="I56" s="518">
        <v>0</v>
      </c>
      <c r="J56" s="519">
        <v>0</v>
      </c>
      <c r="K56" s="519">
        <v>0</v>
      </c>
      <c r="L56" s="518">
        <v>0</v>
      </c>
      <c r="M56" s="911">
        <f t="shared" si="4"/>
        <v>0</v>
      </c>
    </row>
    <row r="57" spans="1:13" ht="19.5" x14ac:dyDescent="0.35">
      <c r="A57" s="903"/>
      <c r="B57" s="492" t="s">
        <v>18</v>
      </c>
      <c r="C57" s="2188" t="s">
        <v>837</v>
      </c>
      <c r="D57" s="2188"/>
      <c r="E57" s="514">
        <f t="shared" ref="E57:L59" si="23">SUM(E58)</f>
        <v>0</v>
      </c>
      <c r="F57" s="514">
        <f t="shared" si="23"/>
        <v>0</v>
      </c>
      <c r="G57" s="515">
        <f t="shared" si="23"/>
        <v>0</v>
      </c>
      <c r="H57" s="515">
        <f t="shared" si="23"/>
        <v>0</v>
      </c>
      <c r="I57" s="515">
        <f t="shared" si="23"/>
        <v>0</v>
      </c>
      <c r="J57" s="516">
        <f t="shared" si="23"/>
        <v>0</v>
      </c>
      <c r="K57" s="516">
        <f t="shared" si="23"/>
        <v>0</v>
      </c>
      <c r="L57" s="515">
        <f t="shared" si="23"/>
        <v>0</v>
      </c>
      <c r="M57" s="910">
        <f t="shared" si="4"/>
        <v>0</v>
      </c>
    </row>
    <row r="58" spans="1:13" ht="18.75" x14ac:dyDescent="0.3">
      <c r="A58" s="903"/>
      <c r="B58" s="492"/>
      <c r="C58" s="500" t="s">
        <v>802</v>
      </c>
      <c r="D58" s="500" t="s">
        <v>838</v>
      </c>
      <c r="E58" s="517">
        <f t="shared" si="23"/>
        <v>0</v>
      </c>
      <c r="F58" s="517">
        <f t="shared" si="23"/>
        <v>0</v>
      </c>
      <c r="G58" s="518">
        <f t="shared" si="23"/>
        <v>0</v>
      </c>
      <c r="H58" s="518">
        <f t="shared" si="23"/>
        <v>0</v>
      </c>
      <c r="I58" s="518">
        <f t="shared" si="23"/>
        <v>0</v>
      </c>
      <c r="J58" s="519">
        <f t="shared" si="23"/>
        <v>0</v>
      </c>
      <c r="K58" s="519">
        <f t="shared" si="23"/>
        <v>0</v>
      </c>
      <c r="L58" s="518">
        <f t="shared" si="23"/>
        <v>0</v>
      </c>
      <c r="M58" s="911">
        <f t="shared" si="4"/>
        <v>0</v>
      </c>
    </row>
    <row r="59" spans="1:13" ht="18.75" x14ac:dyDescent="0.3">
      <c r="A59" s="903"/>
      <c r="B59" s="489"/>
      <c r="C59" s="489" t="s">
        <v>839</v>
      </c>
      <c r="D59" s="489" t="s">
        <v>840</v>
      </c>
      <c r="E59" s="520">
        <f t="shared" si="23"/>
        <v>0</v>
      </c>
      <c r="F59" s="520">
        <f t="shared" si="23"/>
        <v>0</v>
      </c>
      <c r="G59" s="521">
        <f t="shared" si="23"/>
        <v>0</v>
      </c>
      <c r="H59" s="521">
        <f t="shared" si="23"/>
        <v>0</v>
      </c>
      <c r="I59" s="521">
        <f t="shared" si="23"/>
        <v>0</v>
      </c>
      <c r="J59" s="522">
        <f t="shared" si="23"/>
        <v>0</v>
      </c>
      <c r="K59" s="522">
        <f t="shared" si="23"/>
        <v>0</v>
      </c>
      <c r="L59" s="521">
        <f t="shared" si="23"/>
        <v>0</v>
      </c>
      <c r="M59" s="912">
        <f t="shared" si="4"/>
        <v>0</v>
      </c>
    </row>
    <row r="60" spans="1:13" ht="18.75" x14ac:dyDescent="0.3">
      <c r="A60" s="903"/>
      <c r="B60" s="489"/>
      <c r="C60" s="489" t="s">
        <v>841</v>
      </c>
      <c r="D60" s="489" t="s">
        <v>842</v>
      </c>
      <c r="E60" s="520">
        <f t="shared" ref="E60" si="24">SUM(E61:E64)</f>
        <v>0</v>
      </c>
      <c r="F60" s="520">
        <f t="shared" ref="F60:L60" si="25">SUM(F61:F64)</f>
        <v>0</v>
      </c>
      <c r="G60" s="521">
        <f t="shared" si="25"/>
        <v>0</v>
      </c>
      <c r="H60" s="521">
        <f t="shared" si="25"/>
        <v>0</v>
      </c>
      <c r="I60" s="521">
        <f t="shared" si="25"/>
        <v>0</v>
      </c>
      <c r="J60" s="522">
        <f t="shared" si="25"/>
        <v>0</v>
      </c>
      <c r="K60" s="522">
        <f t="shared" si="25"/>
        <v>0</v>
      </c>
      <c r="L60" s="521">
        <f t="shared" si="25"/>
        <v>0</v>
      </c>
      <c r="M60" s="912">
        <f t="shared" si="4"/>
        <v>0</v>
      </c>
    </row>
    <row r="61" spans="1:13" ht="18.75" x14ac:dyDescent="0.3">
      <c r="A61" s="903"/>
      <c r="B61" s="489"/>
      <c r="C61" s="489" t="s">
        <v>843</v>
      </c>
      <c r="D61" s="489" t="s">
        <v>803</v>
      </c>
      <c r="E61" s="520">
        <v>0</v>
      </c>
      <c r="F61" s="520">
        <v>0</v>
      </c>
      <c r="G61" s="521">
        <v>0</v>
      </c>
      <c r="H61" s="521">
        <v>0</v>
      </c>
      <c r="I61" s="521">
        <v>0</v>
      </c>
      <c r="J61" s="522">
        <v>0</v>
      </c>
      <c r="K61" s="522">
        <v>0</v>
      </c>
      <c r="L61" s="521">
        <v>0</v>
      </c>
      <c r="M61" s="912">
        <f t="shared" si="4"/>
        <v>0</v>
      </c>
    </row>
    <row r="62" spans="1:13" ht="18.75" x14ac:dyDescent="0.3">
      <c r="A62" s="903"/>
      <c r="B62" s="489"/>
      <c r="C62" s="489" t="s">
        <v>844</v>
      </c>
      <c r="D62" s="489" t="s">
        <v>805</v>
      </c>
      <c r="E62" s="520">
        <v>0</v>
      </c>
      <c r="F62" s="520">
        <v>0</v>
      </c>
      <c r="G62" s="521">
        <v>0</v>
      </c>
      <c r="H62" s="521">
        <v>0</v>
      </c>
      <c r="I62" s="521">
        <v>0</v>
      </c>
      <c r="J62" s="522">
        <v>0</v>
      </c>
      <c r="K62" s="522">
        <v>0</v>
      </c>
      <c r="L62" s="521">
        <v>0</v>
      </c>
      <c r="M62" s="912">
        <f t="shared" si="4"/>
        <v>0</v>
      </c>
    </row>
    <row r="63" spans="1:13" ht="18.75" x14ac:dyDescent="0.3">
      <c r="A63" s="903"/>
      <c r="B63" s="489"/>
      <c r="C63" s="489" t="s">
        <v>845</v>
      </c>
      <c r="D63" s="489" t="s">
        <v>807</v>
      </c>
      <c r="E63" s="520">
        <v>0</v>
      </c>
      <c r="F63" s="520">
        <v>0</v>
      </c>
      <c r="G63" s="521">
        <v>0</v>
      </c>
      <c r="H63" s="521">
        <v>0</v>
      </c>
      <c r="I63" s="521">
        <v>0</v>
      </c>
      <c r="J63" s="522">
        <v>0</v>
      </c>
      <c r="K63" s="522">
        <v>0</v>
      </c>
      <c r="L63" s="521">
        <v>0</v>
      </c>
      <c r="M63" s="912">
        <f t="shared" si="4"/>
        <v>0</v>
      </c>
    </row>
    <row r="64" spans="1:13" ht="19.5" thickBot="1" x14ac:dyDescent="0.35">
      <c r="A64" s="913"/>
      <c r="B64" s="524"/>
      <c r="C64" s="524" t="s">
        <v>846</v>
      </c>
      <c r="D64" s="524" t="s">
        <v>809</v>
      </c>
      <c r="E64" s="525">
        <v>0</v>
      </c>
      <c r="F64" s="525">
        <v>0</v>
      </c>
      <c r="G64" s="526">
        <v>0</v>
      </c>
      <c r="H64" s="526">
        <v>0</v>
      </c>
      <c r="I64" s="526">
        <v>0</v>
      </c>
      <c r="J64" s="527">
        <v>0</v>
      </c>
      <c r="K64" s="527">
        <v>0</v>
      </c>
      <c r="L64" s="526">
        <v>0</v>
      </c>
      <c r="M64" s="1732">
        <f t="shared" si="4"/>
        <v>0</v>
      </c>
    </row>
    <row r="65" spans="1:13" s="506" customFormat="1" ht="19.5" thickBot="1" x14ac:dyDescent="0.35">
      <c r="A65" s="2209" t="s">
        <v>88</v>
      </c>
      <c r="B65" s="2210"/>
      <c r="C65" s="2210"/>
      <c r="D65" s="2210"/>
      <c r="E65" s="1733">
        <f t="shared" ref="E65" si="26">SUM(E9)</f>
        <v>452967498</v>
      </c>
      <c r="F65" s="1733">
        <f t="shared" ref="F65:L65" si="27">SUM(F9)</f>
        <v>38819838</v>
      </c>
      <c r="G65" s="1733">
        <f t="shared" si="27"/>
        <v>5809468</v>
      </c>
      <c r="H65" s="1733">
        <f t="shared" si="27"/>
        <v>37258529</v>
      </c>
      <c r="I65" s="1733">
        <f t="shared" si="27"/>
        <v>0</v>
      </c>
      <c r="J65" s="1733">
        <f t="shared" si="27"/>
        <v>24862914</v>
      </c>
      <c r="K65" s="1733">
        <f t="shared" si="27"/>
        <v>3715063</v>
      </c>
      <c r="L65" s="1734">
        <f t="shared" si="27"/>
        <v>72919434</v>
      </c>
      <c r="M65" s="1735">
        <f>SUM(M9)</f>
        <v>636352744</v>
      </c>
    </row>
    <row r="68" spans="1:13" ht="70.5" customHeight="1" x14ac:dyDescent="0.25">
      <c r="A68" s="2199" t="s">
        <v>868</v>
      </c>
      <c r="B68" s="2199"/>
      <c r="C68" s="2199"/>
      <c r="D68" s="2199"/>
      <c r="E68" s="2199"/>
      <c r="F68" s="2199"/>
      <c r="G68" s="2199"/>
      <c r="H68" s="2199"/>
      <c r="I68" s="2199"/>
      <c r="J68" s="2199"/>
      <c r="K68" s="2199"/>
      <c r="L68" s="2199"/>
      <c r="M68" s="2199"/>
    </row>
    <row r="69" spans="1:13" ht="18.75" x14ac:dyDescent="0.25">
      <c r="A69" s="513"/>
      <c r="B69" s="513"/>
      <c r="C69" s="513"/>
      <c r="D69" s="513"/>
      <c r="E69" s="513"/>
      <c r="F69" s="513"/>
      <c r="G69" s="513"/>
      <c r="H69" s="513"/>
      <c r="I69" s="513"/>
      <c r="J69" s="513"/>
      <c r="K69" s="513"/>
      <c r="L69" s="2208" t="s">
        <v>1090</v>
      </c>
      <c r="M69" s="2057"/>
    </row>
    <row r="70" spans="1:13" ht="19.5" thickBot="1" x14ac:dyDescent="0.35">
      <c r="A70" s="513"/>
      <c r="B70" s="513"/>
      <c r="C70" s="513"/>
      <c r="D70" s="513"/>
      <c r="E70" s="513"/>
      <c r="F70" s="513"/>
      <c r="G70" s="513"/>
      <c r="H70" s="513"/>
      <c r="I70" s="513"/>
      <c r="J70" s="513"/>
      <c r="K70" s="513"/>
      <c r="L70" s="513"/>
      <c r="M70" s="1625" t="s">
        <v>469</v>
      </c>
    </row>
    <row r="71" spans="1:13" ht="15.75" x14ac:dyDescent="0.25">
      <c r="A71" s="2200" t="s">
        <v>670</v>
      </c>
      <c r="B71" s="2201"/>
      <c r="C71" s="2201"/>
      <c r="D71" s="2202"/>
      <c r="E71" s="2206"/>
      <c r="F71" s="2206"/>
      <c r="G71" s="2206"/>
      <c r="H71" s="2206"/>
      <c r="I71" s="2206"/>
      <c r="J71" s="2206"/>
      <c r="K71" s="2206"/>
      <c r="L71" s="2206"/>
      <c r="M71" s="2207"/>
    </row>
    <row r="72" spans="1:13" ht="16.5" thickBot="1" x14ac:dyDescent="0.3">
      <c r="A72" s="2203"/>
      <c r="B72" s="2204"/>
      <c r="C72" s="2204"/>
      <c r="D72" s="2205"/>
      <c r="E72" s="1731" t="s">
        <v>638</v>
      </c>
      <c r="F72" s="1731" t="s">
        <v>794</v>
      </c>
      <c r="G72" s="1723" t="s">
        <v>377</v>
      </c>
      <c r="H72" s="1723" t="s">
        <v>795</v>
      </c>
      <c r="I72" s="1723" t="s">
        <v>796</v>
      </c>
      <c r="J72" s="1723" t="s">
        <v>375</v>
      </c>
      <c r="K72" s="1723" t="s">
        <v>494</v>
      </c>
      <c r="L72" s="1723" t="s">
        <v>797</v>
      </c>
      <c r="M72" s="1724" t="s">
        <v>798</v>
      </c>
    </row>
    <row r="73" spans="1:13" ht="19.5" x14ac:dyDescent="0.35">
      <c r="A73" s="1719" t="s">
        <v>676</v>
      </c>
      <c r="B73" s="1720" t="s">
        <v>799</v>
      </c>
      <c r="C73" s="1720"/>
      <c r="D73" s="1720"/>
      <c r="E73" s="1727">
        <f t="shared" ref="E73" si="28">SUM(E86)</f>
        <v>91115117</v>
      </c>
      <c r="F73" s="1727">
        <f t="shared" ref="F73:M73" si="29">SUM(F86)</f>
        <v>0</v>
      </c>
      <c r="G73" s="1728">
        <f t="shared" si="29"/>
        <v>10911216</v>
      </c>
      <c r="H73" s="1728">
        <f t="shared" si="29"/>
        <v>0</v>
      </c>
      <c r="I73" s="1728">
        <f t="shared" si="29"/>
        <v>0</v>
      </c>
      <c r="J73" s="1729">
        <f t="shared" si="29"/>
        <v>0</v>
      </c>
      <c r="K73" s="1729">
        <f t="shared" si="29"/>
        <v>0</v>
      </c>
      <c r="L73" s="1728">
        <f t="shared" si="29"/>
        <v>0</v>
      </c>
      <c r="M73" s="1730">
        <f t="shared" si="29"/>
        <v>102026333</v>
      </c>
    </row>
    <row r="74" spans="1:13" ht="19.5" x14ac:dyDescent="0.35">
      <c r="A74" s="903"/>
      <c r="B74" s="492" t="s">
        <v>322</v>
      </c>
      <c r="C74" s="2187" t="s">
        <v>605</v>
      </c>
      <c r="D74" s="2187"/>
      <c r="E74" s="514">
        <f t="shared" ref="E74" si="30">SUM(E75,E80,E85)</f>
        <v>0</v>
      </c>
      <c r="F74" s="514">
        <f t="shared" ref="F74:L74" si="31">SUM(F75,F80,F85)</f>
        <v>0</v>
      </c>
      <c r="G74" s="515">
        <f t="shared" si="31"/>
        <v>0</v>
      </c>
      <c r="H74" s="515">
        <f t="shared" si="31"/>
        <v>0</v>
      </c>
      <c r="I74" s="515">
        <f t="shared" si="31"/>
        <v>0</v>
      </c>
      <c r="J74" s="516">
        <f t="shared" si="31"/>
        <v>0</v>
      </c>
      <c r="K74" s="516">
        <f t="shared" si="31"/>
        <v>0</v>
      </c>
      <c r="L74" s="515">
        <f t="shared" si="31"/>
        <v>0</v>
      </c>
      <c r="M74" s="910">
        <f t="shared" ref="M74:M96" si="32">SUM(E74:L74)</f>
        <v>0</v>
      </c>
    </row>
    <row r="75" spans="1:13" ht="18.75" x14ac:dyDescent="0.3">
      <c r="A75" s="903"/>
      <c r="B75" s="489"/>
      <c r="C75" s="493" t="s">
        <v>800</v>
      </c>
      <c r="D75" s="493" t="s">
        <v>801</v>
      </c>
      <c r="E75" s="517">
        <f t="shared" ref="E75" si="33">SUM(E76:E79)</f>
        <v>0</v>
      </c>
      <c r="F75" s="517">
        <f t="shared" ref="F75:L75" si="34">SUM(F76:F79)</f>
        <v>0</v>
      </c>
      <c r="G75" s="518">
        <f t="shared" si="34"/>
        <v>0</v>
      </c>
      <c r="H75" s="518">
        <f t="shared" si="34"/>
        <v>0</v>
      </c>
      <c r="I75" s="518">
        <f t="shared" si="34"/>
        <v>0</v>
      </c>
      <c r="J75" s="519">
        <f t="shared" si="34"/>
        <v>0</v>
      </c>
      <c r="K75" s="519">
        <f t="shared" si="34"/>
        <v>0</v>
      </c>
      <c r="L75" s="518">
        <f t="shared" si="34"/>
        <v>0</v>
      </c>
      <c r="M75" s="911">
        <f t="shared" si="32"/>
        <v>0</v>
      </c>
    </row>
    <row r="76" spans="1:13" ht="18.75" x14ac:dyDescent="0.3">
      <c r="A76" s="903"/>
      <c r="B76" s="489"/>
      <c r="C76" s="489" t="s">
        <v>802</v>
      </c>
      <c r="D76" s="489" t="s">
        <v>803</v>
      </c>
      <c r="E76" s="520">
        <v>0</v>
      </c>
      <c r="F76" s="520">
        <v>0</v>
      </c>
      <c r="G76" s="521">
        <v>0</v>
      </c>
      <c r="H76" s="521">
        <v>0</v>
      </c>
      <c r="I76" s="521">
        <v>0</v>
      </c>
      <c r="J76" s="522">
        <v>0</v>
      </c>
      <c r="K76" s="522">
        <v>0</v>
      </c>
      <c r="L76" s="521">
        <v>0</v>
      </c>
      <c r="M76" s="912">
        <f t="shared" si="32"/>
        <v>0</v>
      </c>
    </row>
    <row r="77" spans="1:13" ht="18.75" x14ac:dyDescent="0.3">
      <c r="A77" s="903"/>
      <c r="B77" s="489"/>
      <c r="C77" s="489" t="s">
        <v>804</v>
      </c>
      <c r="D77" s="489" t="s">
        <v>805</v>
      </c>
      <c r="E77" s="520">
        <v>0</v>
      </c>
      <c r="F77" s="520">
        <v>0</v>
      </c>
      <c r="G77" s="521">
        <v>0</v>
      </c>
      <c r="H77" s="521">
        <v>0</v>
      </c>
      <c r="I77" s="521">
        <v>0</v>
      </c>
      <c r="J77" s="522">
        <v>0</v>
      </c>
      <c r="K77" s="522">
        <v>0</v>
      </c>
      <c r="L77" s="521">
        <v>0</v>
      </c>
      <c r="M77" s="912">
        <f t="shared" si="32"/>
        <v>0</v>
      </c>
    </row>
    <row r="78" spans="1:13" ht="18.75" x14ac:dyDescent="0.3">
      <c r="A78" s="903"/>
      <c r="B78" s="489"/>
      <c r="C78" s="489" t="s">
        <v>806</v>
      </c>
      <c r="D78" s="489" t="s">
        <v>807</v>
      </c>
      <c r="E78" s="520">
        <v>0</v>
      </c>
      <c r="F78" s="520">
        <v>0</v>
      </c>
      <c r="G78" s="521">
        <v>0</v>
      </c>
      <c r="H78" s="521">
        <v>0</v>
      </c>
      <c r="I78" s="521">
        <v>0</v>
      </c>
      <c r="J78" s="522">
        <v>0</v>
      </c>
      <c r="K78" s="522">
        <v>0</v>
      </c>
      <c r="L78" s="521">
        <v>0</v>
      </c>
      <c r="M78" s="912">
        <f t="shared" si="32"/>
        <v>0</v>
      </c>
    </row>
    <row r="79" spans="1:13" ht="18.75" x14ac:dyDescent="0.3">
      <c r="A79" s="903"/>
      <c r="B79" s="489"/>
      <c r="C79" s="489" t="s">
        <v>808</v>
      </c>
      <c r="D79" s="489" t="s">
        <v>809</v>
      </c>
      <c r="E79" s="520">
        <v>0</v>
      </c>
      <c r="F79" s="520">
        <v>0</v>
      </c>
      <c r="G79" s="521">
        <v>0</v>
      </c>
      <c r="H79" s="521">
        <v>0</v>
      </c>
      <c r="I79" s="521">
        <v>0</v>
      </c>
      <c r="J79" s="522">
        <v>0</v>
      </c>
      <c r="K79" s="522">
        <v>0</v>
      </c>
      <c r="L79" s="521">
        <v>0</v>
      </c>
      <c r="M79" s="912">
        <f t="shared" si="32"/>
        <v>0</v>
      </c>
    </row>
    <row r="80" spans="1:13" ht="18.75" x14ac:dyDescent="0.3">
      <c r="A80" s="903"/>
      <c r="B80" s="489"/>
      <c r="C80" s="493" t="s">
        <v>810</v>
      </c>
      <c r="D80" s="493" t="s">
        <v>811</v>
      </c>
      <c r="E80" s="517">
        <f t="shared" ref="E80" si="35">SUM(E81:E84)</f>
        <v>0</v>
      </c>
      <c r="F80" s="517">
        <f t="shared" ref="F80:L80" si="36">SUM(F81:F84)</f>
        <v>0</v>
      </c>
      <c r="G80" s="518">
        <f t="shared" si="36"/>
        <v>0</v>
      </c>
      <c r="H80" s="518">
        <f t="shared" si="36"/>
        <v>0</v>
      </c>
      <c r="I80" s="518">
        <f t="shared" si="36"/>
        <v>0</v>
      </c>
      <c r="J80" s="519">
        <f t="shared" si="36"/>
        <v>0</v>
      </c>
      <c r="K80" s="519">
        <f t="shared" si="36"/>
        <v>0</v>
      </c>
      <c r="L80" s="518">
        <f t="shared" si="36"/>
        <v>0</v>
      </c>
      <c r="M80" s="911">
        <f t="shared" si="32"/>
        <v>0</v>
      </c>
    </row>
    <row r="81" spans="1:13" ht="18.75" x14ac:dyDescent="0.3">
      <c r="A81" s="903"/>
      <c r="B81" s="489"/>
      <c r="C81" s="489" t="s">
        <v>812</v>
      </c>
      <c r="D81" s="489" t="s">
        <v>803</v>
      </c>
      <c r="E81" s="520">
        <v>0</v>
      </c>
      <c r="F81" s="520">
        <v>0</v>
      </c>
      <c r="G81" s="521">
        <v>0</v>
      </c>
      <c r="H81" s="521">
        <v>0</v>
      </c>
      <c r="I81" s="521">
        <v>0</v>
      </c>
      <c r="J81" s="522">
        <v>0</v>
      </c>
      <c r="K81" s="522">
        <v>0</v>
      </c>
      <c r="L81" s="521">
        <v>0</v>
      </c>
      <c r="M81" s="912">
        <f t="shared" si="32"/>
        <v>0</v>
      </c>
    </row>
    <row r="82" spans="1:13" ht="18.75" x14ac:dyDescent="0.3">
      <c r="A82" s="903"/>
      <c r="B82" s="489"/>
      <c r="C82" s="489" t="s">
        <v>813</v>
      </c>
      <c r="D82" s="489" t="s">
        <v>805</v>
      </c>
      <c r="E82" s="520">
        <v>0</v>
      </c>
      <c r="F82" s="520">
        <v>0</v>
      </c>
      <c r="G82" s="521">
        <v>0</v>
      </c>
      <c r="H82" s="521">
        <v>0</v>
      </c>
      <c r="I82" s="521">
        <v>0</v>
      </c>
      <c r="J82" s="522">
        <v>0</v>
      </c>
      <c r="K82" s="522">
        <v>0</v>
      </c>
      <c r="L82" s="521">
        <v>0</v>
      </c>
      <c r="M82" s="912">
        <f t="shared" si="32"/>
        <v>0</v>
      </c>
    </row>
    <row r="83" spans="1:13" ht="18.75" x14ac:dyDescent="0.3">
      <c r="A83" s="903"/>
      <c r="B83" s="489"/>
      <c r="C83" s="489" t="s">
        <v>814</v>
      </c>
      <c r="D83" s="489" t="s">
        <v>807</v>
      </c>
      <c r="E83" s="520">
        <v>0</v>
      </c>
      <c r="F83" s="520">
        <v>0</v>
      </c>
      <c r="G83" s="521">
        <v>0</v>
      </c>
      <c r="H83" s="521">
        <v>0</v>
      </c>
      <c r="I83" s="521">
        <v>0</v>
      </c>
      <c r="J83" s="522">
        <v>0</v>
      </c>
      <c r="K83" s="522">
        <v>0</v>
      </c>
      <c r="L83" s="521">
        <v>0</v>
      </c>
      <c r="M83" s="912">
        <f t="shared" si="32"/>
        <v>0</v>
      </c>
    </row>
    <row r="84" spans="1:13" ht="18.75" x14ac:dyDescent="0.3">
      <c r="A84" s="903"/>
      <c r="B84" s="489"/>
      <c r="C84" s="489" t="s">
        <v>815</v>
      </c>
      <c r="D84" s="489" t="s">
        <v>809</v>
      </c>
      <c r="E84" s="520">
        <v>0</v>
      </c>
      <c r="F84" s="520">
        <v>0</v>
      </c>
      <c r="G84" s="521">
        <v>0</v>
      </c>
      <c r="H84" s="521">
        <v>0</v>
      </c>
      <c r="I84" s="521">
        <v>0</v>
      </c>
      <c r="J84" s="522">
        <v>0</v>
      </c>
      <c r="K84" s="522">
        <v>0</v>
      </c>
      <c r="L84" s="521">
        <v>0</v>
      </c>
      <c r="M84" s="912">
        <f t="shared" si="32"/>
        <v>0</v>
      </c>
    </row>
    <row r="85" spans="1:13" ht="18.75" x14ac:dyDescent="0.3">
      <c r="A85" s="903"/>
      <c r="B85" s="489"/>
      <c r="C85" s="493" t="s">
        <v>816</v>
      </c>
      <c r="D85" s="493" t="s">
        <v>817</v>
      </c>
      <c r="E85" s="517">
        <v>0</v>
      </c>
      <c r="F85" s="517">
        <v>0</v>
      </c>
      <c r="G85" s="518">
        <v>0</v>
      </c>
      <c r="H85" s="518">
        <v>0</v>
      </c>
      <c r="I85" s="518">
        <v>0</v>
      </c>
      <c r="J85" s="519">
        <v>0</v>
      </c>
      <c r="K85" s="519">
        <v>0</v>
      </c>
      <c r="L85" s="518">
        <v>0</v>
      </c>
      <c r="M85" s="911">
        <f t="shared" si="32"/>
        <v>0</v>
      </c>
    </row>
    <row r="86" spans="1:13" ht="19.5" x14ac:dyDescent="0.35">
      <c r="A86" s="903"/>
      <c r="B86" s="492" t="s">
        <v>324</v>
      </c>
      <c r="C86" s="492" t="s">
        <v>679</v>
      </c>
      <c r="D86" s="492"/>
      <c r="E86" s="514">
        <f t="shared" ref="E86" si="37">SUM(E87,E92,E98,E97,E103)</f>
        <v>91115117</v>
      </c>
      <c r="F86" s="514">
        <f t="shared" ref="F86:L86" si="38">SUM(F87,F92,F98,F97,F103)</f>
        <v>0</v>
      </c>
      <c r="G86" s="515">
        <f t="shared" si="38"/>
        <v>10911216</v>
      </c>
      <c r="H86" s="515">
        <f t="shared" si="38"/>
        <v>0</v>
      </c>
      <c r="I86" s="515">
        <f t="shared" si="38"/>
        <v>0</v>
      </c>
      <c r="J86" s="516">
        <f t="shared" si="38"/>
        <v>0</v>
      </c>
      <c r="K86" s="516">
        <f t="shared" si="38"/>
        <v>0</v>
      </c>
      <c r="L86" s="515">
        <f t="shared" si="38"/>
        <v>0</v>
      </c>
      <c r="M86" s="910">
        <f t="shared" si="32"/>
        <v>102026333</v>
      </c>
    </row>
    <row r="87" spans="1:13" ht="18.75" x14ac:dyDescent="0.3">
      <c r="A87" s="903"/>
      <c r="B87" s="489"/>
      <c r="C87" s="493" t="s">
        <v>800</v>
      </c>
      <c r="D87" s="493" t="s">
        <v>606</v>
      </c>
      <c r="E87" s="517">
        <f t="shared" ref="E87" si="39">SUM(E88:E91)</f>
        <v>91115117</v>
      </c>
      <c r="F87" s="517">
        <f t="shared" ref="F87:L87" si="40">SUM(F88:F91)</f>
        <v>0</v>
      </c>
      <c r="G87" s="518">
        <f t="shared" si="40"/>
        <v>0</v>
      </c>
      <c r="H87" s="518">
        <f t="shared" si="40"/>
        <v>0</v>
      </c>
      <c r="I87" s="518">
        <f t="shared" si="40"/>
        <v>0</v>
      </c>
      <c r="J87" s="519">
        <f t="shared" si="40"/>
        <v>0</v>
      </c>
      <c r="K87" s="519">
        <f t="shared" si="40"/>
        <v>0</v>
      </c>
      <c r="L87" s="518">
        <f t="shared" si="40"/>
        <v>0</v>
      </c>
      <c r="M87" s="911">
        <f t="shared" si="32"/>
        <v>91115117</v>
      </c>
    </row>
    <row r="88" spans="1:13" ht="18.75" x14ac:dyDescent="0.3">
      <c r="A88" s="903"/>
      <c r="B88" s="489"/>
      <c r="C88" s="489" t="s">
        <v>802</v>
      </c>
      <c r="D88" s="489" t="s">
        <v>803</v>
      </c>
      <c r="E88" s="520">
        <v>0</v>
      </c>
      <c r="F88" s="520">
        <v>0</v>
      </c>
      <c r="G88" s="521">
        <v>0</v>
      </c>
      <c r="H88" s="521">
        <v>0</v>
      </c>
      <c r="I88" s="521">
        <v>0</v>
      </c>
      <c r="J88" s="522">
        <v>0</v>
      </c>
      <c r="K88" s="522">
        <v>0</v>
      </c>
      <c r="L88" s="521">
        <v>0</v>
      </c>
      <c r="M88" s="912">
        <f t="shared" si="32"/>
        <v>0</v>
      </c>
    </row>
    <row r="89" spans="1:13" ht="18.75" x14ac:dyDescent="0.3">
      <c r="A89" s="903"/>
      <c r="B89" s="489"/>
      <c r="C89" s="489" t="s">
        <v>804</v>
      </c>
      <c r="D89" s="489" t="s">
        <v>805</v>
      </c>
      <c r="E89" s="520">
        <v>0</v>
      </c>
      <c r="F89" s="520">
        <v>0</v>
      </c>
      <c r="G89" s="521">
        <v>0</v>
      </c>
      <c r="H89" s="521">
        <v>0</v>
      </c>
      <c r="I89" s="521">
        <v>0</v>
      </c>
      <c r="J89" s="522">
        <v>0</v>
      </c>
      <c r="K89" s="522">
        <v>0</v>
      </c>
      <c r="L89" s="521">
        <v>0</v>
      </c>
      <c r="M89" s="912">
        <f t="shared" si="32"/>
        <v>0</v>
      </c>
    </row>
    <row r="90" spans="1:13" ht="18.75" x14ac:dyDescent="0.3">
      <c r="A90" s="903"/>
      <c r="B90" s="489"/>
      <c r="C90" s="489" t="s">
        <v>806</v>
      </c>
      <c r="D90" s="489" t="s">
        <v>807</v>
      </c>
      <c r="E90" s="520">
        <v>91115117</v>
      </c>
      <c r="F90" s="520">
        <v>0</v>
      </c>
      <c r="G90" s="521">
        <v>0</v>
      </c>
      <c r="H90" s="521">
        <v>0</v>
      </c>
      <c r="I90" s="521">
        <v>0</v>
      </c>
      <c r="J90" s="522">
        <v>0</v>
      </c>
      <c r="K90" s="522">
        <v>0</v>
      </c>
      <c r="L90" s="521">
        <v>0</v>
      </c>
      <c r="M90" s="912">
        <f t="shared" si="32"/>
        <v>91115117</v>
      </c>
    </row>
    <row r="91" spans="1:13" ht="18.75" x14ac:dyDescent="0.3">
      <c r="A91" s="903"/>
      <c r="B91" s="489"/>
      <c r="C91" s="489" t="s">
        <v>808</v>
      </c>
      <c r="D91" s="489" t="s">
        <v>809</v>
      </c>
      <c r="E91" s="520">
        <v>0</v>
      </c>
      <c r="F91" s="520">
        <v>0</v>
      </c>
      <c r="G91" s="521">
        <v>0</v>
      </c>
      <c r="H91" s="521">
        <v>0</v>
      </c>
      <c r="I91" s="521">
        <v>0</v>
      </c>
      <c r="J91" s="522">
        <v>0</v>
      </c>
      <c r="K91" s="522">
        <v>0</v>
      </c>
      <c r="L91" s="521">
        <v>0</v>
      </c>
      <c r="M91" s="912">
        <f t="shared" si="32"/>
        <v>0</v>
      </c>
    </row>
    <row r="92" spans="1:13" ht="18.75" x14ac:dyDescent="0.3">
      <c r="A92" s="903"/>
      <c r="B92" s="489"/>
      <c r="C92" s="493" t="s">
        <v>810</v>
      </c>
      <c r="D92" s="493" t="s">
        <v>818</v>
      </c>
      <c r="E92" s="517">
        <f t="shared" ref="E92" si="41">SUM(E93:E96)</f>
        <v>0</v>
      </c>
      <c r="F92" s="517">
        <f t="shared" ref="F92:L92" si="42">SUM(F93:F96)</f>
        <v>0</v>
      </c>
      <c r="G92" s="518">
        <f t="shared" si="42"/>
        <v>10911216</v>
      </c>
      <c r="H92" s="518">
        <f t="shared" si="42"/>
        <v>0</v>
      </c>
      <c r="I92" s="518">
        <f t="shared" si="42"/>
        <v>0</v>
      </c>
      <c r="J92" s="519">
        <f t="shared" si="42"/>
        <v>0</v>
      </c>
      <c r="K92" s="519">
        <f t="shared" si="42"/>
        <v>0</v>
      </c>
      <c r="L92" s="518">
        <f t="shared" si="42"/>
        <v>0</v>
      </c>
      <c r="M92" s="911">
        <f t="shared" si="32"/>
        <v>10911216</v>
      </c>
    </row>
    <row r="93" spans="1:13" ht="18.75" x14ac:dyDescent="0.3">
      <c r="A93" s="903"/>
      <c r="B93" s="489"/>
      <c r="C93" s="489" t="s">
        <v>812</v>
      </c>
      <c r="D93" s="489" t="s">
        <v>803</v>
      </c>
      <c r="E93" s="520">
        <v>0</v>
      </c>
      <c r="F93" s="520">
        <v>0</v>
      </c>
      <c r="G93" s="521">
        <v>0</v>
      </c>
      <c r="H93" s="521">
        <v>0</v>
      </c>
      <c r="I93" s="521">
        <v>0</v>
      </c>
      <c r="J93" s="522">
        <v>0</v>
      </c>
      <c r="K93" s="522">
        <v>0</v>
      </c>
      <c r="L93" s="521">
        <v>0</v>
      </c>
      <c r="M93" s="912">
        <f t="shared" si="32"/>
        <v>0</v>
      </c>
    </row>
    <row r="94" spans="1:13" ht="18.75" x14ac:dyDescent="0.3">
      <c r="A94" s="903"/>
      <c r="B94" s="489"/>
      <c r="C94" s="489" t="s">
        <v>813</v>
      </c>
      <c r="D94" s="489" t="s">
        <v>805</v>
      </c>
      <c r="E94" s="520">
        <v>0</v>
      </c>
      <c r="F94" s="520">
        <v>0</v>
      </c>
      <c r="G94" s="521">
        <v>0</v>
      </c>
      <c r="H94" s="521">
        <v>0</v>
      </c>
      <c r="I94" s="521">
        <v>0</v>
      </c>
      <c r="J94" s="522">
        <v>0</v>
      </c>
      <c r="K94" s="522">
        <v>0</v>
      </c>
      <c r="L94" s="521">
        <v>0</v>
      </c>
      <c r="M94" s="912">
        <f t="shared" si="32"/>
        <v>0</v>
      </c>
    </row>
    <row r="95" spans="1:13" ht="18.75" x14ac:dyDescent="0.3">
      <c r="A95" s="903"/>
      <c r="B95" s="489"/>
      <c r="C95" s="489" t="s">
        <v>814</v>
      </c>
      <c r="D95" s="489" t="s">
        <v>807</v>
      </c>
      <c r="E95" s="520">
        <v>0</v>
      </c>
      <c r="F95" s="520">
        <v>0</v>
      </c>
      <c r="G95" s="521">
        <v>10911216</v>
      </c>
      <c r="H95" s="521">
        <v>0</v>
      </c>
      <c r="I95" s="521">
        <v>0</v>
      </c>
      <c r="J95" s="522">
        <v>0</v>
      </c>
      <c r="K95" s="522">
        <v>0</v>
      </c>
      <c r="L95" s="521">
        <v>0</v>
      </c>
      <c r="M95" s="912">
        <f t="shared" si="32"/>
        <v>10911216</v>
      </c>
    </row>
    <row r="96" spans="1:13" ht="19.5" thickBot="1" x14ac:dyDescent="0.35">
      <c r="A96" s="914"/>
      <c r="B96" s="915"/>
      <c r="C96" s="915" t="s">
        <v>815</v>
      </c>
      <c r="D96" s="915" t="s">
        <v>809</v>
      </c>
      <c r="E96" s="916">
        <v>0</v>
      </c>
      <c r="F96" s="916">
        <v>0</v>
      </c>
      <c r="G96" s="917">
        <v>0</v>
      </c>
      <c r="H96" s="917">
        <v>0</v>
      </c>
      <c r="I96" s="917">
        <v>0</v>
      </c>
      <c r="J96" s="918">
        <v>0</v>
      </c>
      <c r="K96" s="918">
        <v>0</v>
      </c>
      <c r="L96" s="917">
        <v>0</v>
      </c>
      <c r="M96" s="919">
        <f t="shared" si="32"/>
        <v>0</v>
      </c>
    </row>
  </sheetData>
  <mergeCells count="22">
    <mergeCell ref="C74:D74"/>
    <mergeCell ref="A1:M1"/>
    <mergeCell ref="A2:M2"/>
    <mergeCell ref="A3:M3"/>
    <mergeCell ref="A4:M4"/>
    <mergeCell ref="A7:D8"/>
    <mergeCell ref="C10:D10"/>
    <mergeCell ref="C57:D57"/>
    <mergeCell ref="A68:M68"/>
    <mergeCell ref="A71:D72"/>
    <mergeCell ref="E71:M71"/>
    <mergeCell ref="L5:M5"/>
    <mergeCell ref="A65:D65"/>
    <mergeCell ref="L69:M69"/>
    <mergeCell ref="E7:E8"/>
    <mergeCell ref="K7:K8"/>
    <mergeCell ref="L7:L8"/>
    <mergeCell ref="M7:M8"/>
    <mergeCell ref="F7:F8"/>
    <mergeCell ref="G7:G8"/>
    <mergeCell ref="H7:H8"/>
    <mergeCell ref="J7:J8"/>
  </mergeCells>
  <hyperlinks>
    <hyperlink ref="N1" location="Tartalom!A1" display="Tartalom!A1" xr:uid="{00000000-0004-0000-2000-000000000000}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35" orientation="portrait" r:id="rId1"/>
  <rowBreaks count="1" manualBreakCount="1">
    <brk id="67" min="2" max="14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FF00"/>
  </sheetPr>
  <dimension ref="A1:F51"/>
  <sheetViews>
    <sheetView view="pageBreakPreview" zoomScale="90" zoomScaleNormal="100" zoomScaleSheetLayoutView="90" workbookViewId="0">
      <selection sqref="A1:XFD1048576"/>
    </sheetView>
  </sheetViews>
  <sheetFormatPr defaultColWidth="9.140625" defaultRowHeight="15" x14ac:dyDescent="0.25"/>
  <cols>
    <col min="1" max="1" width="113.28515625" style="486" customWidth="1"/>
    <col min="2" max="2" width="68.140625" style="533" customWidth="1"/>
    <col min="3" max="3" width="28" style="486" customWidth="1"/>
    <col min="4" max="5" width="9.140625" style="486"/>
    <col min="6" max="8" width="0" style="486" hidden="1" customWidth="1"/>
    <col min="9" max="16384" width="9.140625" style="486"/>
  </cols>
  <sheetData>
    <row r="1" spans="1:6" ht="26.25" x14ac:dyDescent="0.4">
      <c r="A1" s="2212" t="str">
        <f>+'25. egysz mérleg'!A1:H1</f>
        <v>Pilisvörösvár Város Önkormányzata Képviselő-testületének 9/2023. (IV. 20.) önkormányzati rendelete</v>
      </c>
      <c r="B1" s="2015"/>
      <c r="C1" s="1101"/>
      <c r="F1" s="417" t="s">
        <v>893</v>
      </c>
    </row>
    <row r="2" spans="1:6" ht="26.25" x14ac:dyDescent="0.4">
      <c r="A2" s="2212" t="str">
        <f>+'25. egysz mérleg'!A2:H2</f>
        <v>Pilisvörösvár Város Önkormányzata 2022. évi zárszámadásáról</v>
      </c>
      <c r="B2" s="2015"/>
      <c r="C2" s="1101"/>
    </row>
    <row r="3" spans="1:6" ht="26.25" x14ac:dyDescent="0.4">
      <c r="A3" s="2212" t="s">
        <v>599</v>
      </c>
      <c r="B3" s="2015"/>
      <c r="C3" s="1101"/>
    </row>
    <row r="5" spans="1:6" ht="23.25" x14ac:dyDescent="0.35">
      <c r="A5" s="2213" t="s">
        <v>1281</v>
      </c>
      <c r="B5" s="2214"/>
      <c r="C5" s="1742"/>
    </row>
    <row r="6" spans="1:6" x14ac:dyDescent="0.25">
      <c r="A6" s="528"/>
      <c r="B6" s="529"/>
    </row>
    <row r="7" spans="1:6" ht="18.75" x14ac:dyDescent="0.3">
      <c r="A7" s="530"/>
      <c r="B7" s="531"/>
      <c r="C7" s="482"/>
    </row>
    <row r="8" spans="1:6" ht="18.75" x14ac:dyDescent="0.3">
      <c r="A8" s="2211"/>
      <c r="B8" s="2211"/>
      <c r="C8" s="482"/>
    </row>
    <row r="9" spans="1:6" ht="18.75" x14ac:dyDescent="0.3">
      <c r="A9" s="530"/>
      <c r="B9" s="1748" t="s">
        <v>1307</v>
      </c>
    </row>
    <row r="10" spans="1:6" ht="19.5" thickBot="1" x14ac:dyDescent="0.35">
      <c r="A10" s="532"/>
      <c r="B10" s="1748" t="s">
        <v>469</v>
      </c>
    </row>
    <row r="11" spans="1:6" ht="23.25" thickBot="1" x14ac:dyDescent="0.35">
      <c r="A11" s="1741" t="s">
        <v>213</v>
      </c>
      <c r="B11" s="1745" t="s">
        <v>869</v>
      </c>
      <c r="C11" s="987"/>
    </row>
    <row r="12" spans="1:6" ht="23.25" x14ac:dyDescent="0.35">
      <c r="A12" s="1743" t="s">
        <v>870</v>
      </c>
      <c r="B12" s="1744">
        <v>6841873</v>
      </c>
    </row>
    <row r="13" spans="1:6" ht="23.25" x14ac:dyDescent="0.35">
      <c r="A13" s="1736" t="s">
        <v>1096</v>
      </c>
      <c r="B13" s="1737">
        <v>1634136</v>
      </c>
    </row>
    <row r="14" spans="1:6" ht="23.25" x14ac:dyDescent="0.35">
      <c r="A14" s="1736" t="s">
        <v>1019</v>
      </c>
      <c r="B14" s="1738">
        <v>240188</v>
      </c>
    </row>
    <row r="15" spans="1:6" ht="23.25" x14ac:dyDescent="0.35">
      <c r="A15" s="1736" t="s">
        <v>1097</v>
      </c>
      <c r="B15" s="1738">
        <v>217716</v>
      </c>
    </row>
    <row r="16" spans="1:6" ht="23.25" x14ac:dyDescent="0.35">
      <c r="A16" s="1736" t="s">
        <v>1117</v>
      </c>
      <c r="B16" s="1738">
        <f>2821195+282955</f>
        <v>3104150</v>
      </c>
    </row>
    <row r="17" spans="1:4" ht="23.25" x14ac:dyDescent="0.35">
      <c r="A17" s="1736" t="s">
        <v>1118</v>
      </c>
      <c r="B17" s="1737">
        <v>703646</v>
      </c>
      <c r="C17" s="533"/>
    </row>
    <row r="18" spans="1:4" ht="23.25" thickBot="1" x14ac:dyDescent="0.35">
      <c r="A18" s="1739" t="s">
        <v>871</v>
      </c>
      <c r="B18" s="1740">
        <f>SUM(B12:B17)</f>
        <v>12741709</v>
      </c>
      <c r="C18" s="1096"/>
    </row>
    <row r="19" spans="1:4" ht="23.25" thickBot="1" x14ac:dyDescent="0.35">
      <c r="A19" s="1746" t="s">
        <v>872</v>
      </c>
      <c r="B19" s="1747">
        <f>SUM(B18:B18)</f>
        <v>12741709</v>
      </c>
      <c r="C19" s="1097"/>
      <c r="D19" s="1098"/>
    </row>
    <row r="20" spans="1:4" x14ac:dyDescent="0.25">
      <c r="C20" s="533"/>
    </row>
    <row r="50" spans="2:5" x14ac:dyDescent="0.25">
      <c r="B50" s="534"/>
      <c r="C50" s="535"/>
      <c r="D50" s="535"/>
      <c r="E50" s="535"/>
    </row>
    <row r="51" spans="2:5" x14ac:dyDescent="0.25">
      <c r="B51" s="534"/>
      <c r="C51" s="535"/>
      <c r="D51" s="535"/>
      <c r="E51" s="535"/>
    </row>
  </sheetData>
  <mergeCells count="5">
    <mergeCell ref="A8:B8"/>
    <mergeCell ref="A1:B1"/>
    <mergeCell ref="A2:B2"/>
    <mergeCell ref="A3:B3"/>
    <mergeCell ref="A5:B5"/>
  </mergeCells>
  <hyperlinks>
    <hyperlink ref="F1" location="Tartalom!A1" display="Tartalom!A1" xr:uid="{00000000-0004-0000-2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2" max="28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FF00"/>
    <pageSetUpPr fitToPage="1"/>
  </sheetPr>
  <dimension ref="A1:I53"/>
  <sheetViews>
    <sheetView view="pageBreakPreview" topLeftCell="A31" zoomScale="70" zoomScaleNormal="75" zoomScaleSheetLayoutView="70" workbookViewId="0">
      <selection activeCell="A31" sqref="A1:XFD1048576"/>
    </sheetView>
  </sheetViews>
  <sheetFormatPr defaultColWidth="9.140625" defaultRowHeight="20.25" x14ac:dyDescent="0.3"/>
  <cols>
    <col min="1" max="1" width="61" style="141" customWidth="1"/>
    <col min="2" max="2" width="24.140625" style="185" customWidth="1"/>
    <col min="3" max="3" width="28.28515625" style="187" customWidth="1"/>
    <col min="4" max="4" width="103.7109375" style="195" customWidth="1"/>
    <col min="5" max="5" width="13.85546875" style="55" hidden="1" customWidth="1"/>
    <col min="6" max="6" width="14.85546875" style="55" hidden="1" customWidth="1"/>
    <col min="7" max="7" width="12.85546875" style="55" customWidth="1"/>
    <col min="8" max="8" width="15.28515625" style="55" bestFit="1" customWidth="1"/>
    <col min="9" max="9" width="20.7109375" style="55" customWidth="1"/>
    <col min="10" max="10" width="18" style="55" customWidth="1"/>
    <col min="11" max="16384" width="9.140625" style="55"/>
  </cols>
  <sheetData>
    <row r="1" spans="1:9" ht="35.25" customHeight="1" x14ac:dyDescent="0.35">
      <c r="A1" s="2064" t="str">
        <f>+'27. Készlet (2)'!A1:C1</f>
        <v>Pilisvörösvár Város Önkormányzata Képviselő-testületének 9/2023. (IV. 20.) önkormányzati rendelete</v>
      </c>
      <c r="B1" s="2064"/>
      <c r="C1" s="2064"/>
      <c r="D1" s="2064"/>
      <c r="E1" s="536" t="s">
        <v>893</v>
      </c>
      <c r="F1" s="409"/>
      <c r="G1" s="409"/>
      <c r="H1" s="409"/>
      <c r="I1" s="409"/>
    </row>
    <row r="2" spans="1:9" ht="28.5" customHeight="1" x14ac:dyDescent="0.35">
      <c r="A2" s="2064" t="str">
        <f>+'27. Készlet (2)'!A2:C2</f>
        <v>Pilisvörösvár Város Önkormányzata 2022. évi zárszámadásáról</v>
      </c>
      <c r="B2" s="2064"/>
      <c r="C2" s="2064"/>
      <c r="D2" s="2064"/>
      <c r="E2" s="228"/>
      <c r="F2" s="228"/>
      <c r="G2" s="228"/>
      <c r="H2" s="228"/>
      <c r="I2" s="228"/>
    </row>
    <row r="3" spans="1:9" ht="22.5" x14ac:dyDescent="0.3">
      <c r="A3" s="2215"/>
      <c r="B3" s="2215"/>
      <c r="C3" s="2215"/>
      <c r="D3" s="2215"/>
      <c r="E3" s="2215"/>
      <c r="F3" s="2215"/>
      <c r="G3" s="2215"/>
      <c r="H3" s="2215"/>
      <c r="I3" s="2215"/>
    </row>
    <row r="4" spans="1:9" ht="23.25" x14ac:dyDescent="0.35">
      <c r="A4" s="2216" t="s">
        <v>464</v>
      </c>
      <c r="B4" s="2216"/>
      <c r="C4" s="2216"/>
      <c r="D4" s="2216"/>
      <c r="E4" s="229"/>
      <c r="F4" s="229"/>
      <c r="G4" s="229"/>
      <c r="H4" s="229"/>
      <c r="I4" s="229"/>
    </row>
    <row r="5" spans="1:9" ht="23.25" customHeight="1" x14ac:dyDescent="0.3">
      <c r="C5" s="186"/>
      <c r="D5" s="1749" t="s">
        <v>1091</v>
      </c>
    </row>
    <row r="6" spans="1:9" ht="21.75" customHeight="1" thickBot="1" x14ac:dyDescent="0.35">
      <c r="D6" s="1750" t="s">
        <v>1176</v>
      </c>
    </row>
    <row r="7" spans="1:9" ht="81" customHeight="1" thickBot="1" x14ac:dyDescent="0.4">
      <c r="A7" s="105" t="s">
        <v>416</v>
      </c>
      <c r="B7" s="106" t="s">
        <v>1241</v>
      </c>
      <c r="C7" s="107" t="s">
        <v>1242</v>
      </c>
      <c r="D7" s="108" t="s">
        <v>390</v>
      </c>
      <c r="F7" s="104"/>
    </row>
    <row r="8" spans="1:9" ht="60.75" x14ac:dyDescent="0.35">
      <c r="A8" s="961" t="s">
        <v>510</v>
      </c>
      <c r="B8" s="962"/>
      <c r="C8" s="207">
        <v>18000</v>
      </c>
      <c r="D8" s="963" t="s">
        <v>417</v>
      </c>
      <c r="F8" s="104"/>
    </row>
    <row r="9" spans="1:9" ht="105.75" customHeight="1" x14ac:dyDescent="0.35">
      <c r="A9" s="961" t="s">
        <v>511</v>
      </c>
      <c r="B9" s="962"/>
      <c r="C9" s="207">
        <v>692000</v>
      </c>
      <c r="D9" s="964" t="s">
        <v>418</v>
      </c>
      <c r="F9" s="104"/>
    </row>
    <row r="10" spans="1:9" ht="96" customHeight="1" x14ac:dyDescent="0.35">
      <c r="A10" s="961" t="s">
        <v>512</v>
      </c>
      <c r="B10" s="962"/>
      <c r="C10" s="207">
        <v>18000</v>
      </c>
      <c r="D10" s="965" t="s">
        <v>507</v>
      </c>
      <c r="F10" s="104"/>
    </row>
    <row r="11" spans="1:9" ht="141.75" x14ac:dyDescent="0.35">
      <c r="A11" s="961" t="s">
        <v>1070</v>
      </c>
      <c r="B11" s="962"/>
      <c r="C11" s="207">
        <v>306000</v>
      </c>
      <c r="D11" s="965" t="s">
        <v>1272</v>
      </c>
      <c r="F11" s="104"/>
    </row>
    <row r="12" spans="1:9" ht="67.5" customHeight="1" x14ac:dyDescent="0.3">
      <c r="A12" s="961" t="s">
        <v>535</v>
      </c>
      <c r="B12" s="962"/>
      <c r="C12" s="207">
        <v>36104000</v>
      </c>
      <c r="D12" s="965" t="s">
        <v>536</v>
      </c>
    </row>
    <row r="13" spans="1:9" ht="33.75" customHeight="1" x14ac:dyDescent="0.3">
      <c r="A13" s="208" t="s">
        <v>419</v>
      </c>
      <c r="B13" s="207">
        <f>82000000+C13</f>
        <v>119138000</v>
      </c>
      <c r="C13" s="207">
        <f>SUM(C8:C12)</f>
        <v>37138000</v>
      </c>
      <c r="D13" s="194"/>
      <c r="H13" s="1825"/>
    </row>
    <row r="14" spans="1:9" s="103" customFormat="1" ht="40.5" x14ac:dyDescent="0.3">
      <c r="A14" s="966" t="s">
        <v>387</v>
      </c>
      <c r="B14" s="207">
        <v>0</v>
      </c>
      <c r="C14" s="207">
        <v>0</v>
      </c>
      <c r="D14" s="194" t="s">
        <v>537</v>
      </c>
      <c r="E14" s="55"/>
      <c r="F14" s="55"/>
      <c r="G14" s="55"/>
      <c r="H14" s="55"/>
      <c r="I14" s="55"/>
    </row>
    <row r="15" spans="1:9" s="103" customFormat="1" ht="40.5" x14ac:dyDescent="0.3">
      <c r="A15" s="966" t="s">
        <v>508</v>
      </c>
      <c r="B15" s="207">
        <v>898528000</v>
      </c>
      <c r="C15" s="207">
        <v>0</v>
      </c>
      <c r="D15" s="194" t="s">
        <v>1071</v>
      </c>
      <c r="E15" s="55"/>
      <c r="F15" s="55"/>
      <c r="G15" s="55"/>
      <c r="H15" s="55"/>
      <c r="I15" s="55"/>
    </row>
    <row r="16" spans="1:9" s="103" customFormat="1" ht="41.25" thickBot="1" x14ac:dyDescent="0.35">
      <c r="A16" s="967" t="s">
        <v>1072</v>
      </c>
      <c r="B16" s="968">
        <v>2969000</v>
      </c>
      <c r="C16" s="968">
        <v>0</v>
      </c>
      <c r="D16" s="969" t="s">
        <v>1073</v>
      </c>
      <c r="E16" s="55"/>
      <c r="F16" s="55"/>
      <c r="G16" s="55"/>
      <c r="H16" s="55"/>
      <c r="I16" s="55"/>
    </row>
    <row r="17" spans="1:9" ht="36" customHeight="1" thickBot="1" x14ac:dyDescent="0.35">
      <c r="A17" s="188" t="s">
        <v>420</v>
      </c>
      <c r="B17" s="189" t="s">
        <v>538</v>
      </c>
      <c r="C17" s="190">
        <f>C13+C14+C15+C16</f>
        <v>37138000</v>
      </c>
      <c r="D17" s="191"/>
      <c r="F17" s="103"/>
    </row>
    <row r="18" spans="1:9" ht="33.75" customHeight="1" thickBot="1" x14ac:dyDescent="0.35">
      <c r="A18" s="234"/>
      <c r="B18" s="235"/>
      <c r="C18" s="236"/>
      <c r="D18" s="237"/>
      <c r="E18" s="103"/>
      <c r="G18" s="103"/>
      <c r="H18" s="103"/>
      <c r="I18" s="103"/>
    </row>
    <row r="19" spans="1:9" ht="81.75" thickBot="1" x14ac:dyDescent="0.35">
      <c r="A19" s="105" t="s">
        <v>389</v>
      </c>
      <c r="B19" s="106" t="s">
        <v>1241</v>
      </c>
      <c r="C19" s="107" t="s">
        <v>1242</v>
      </c>
      <c r="D19" s="108" t="s">
        <v>390</v>
      </c>
    </row>
    <row r="20" spans="1:9" ht="41.25" customHeight="1" thickBot="1" x14ac:dyDescent="0.35">
      <c r="A20" s="188" t="s">
        <v>391</v>
      </c>
      <c r="B20" s="189">
        <v>0</v>
      </c>
      <c r="C20" s="190">
        <v>0</v>
      </c>
      <c r="D20" s="191"/>
    </row>
    <row r="21" spans="1:9" ht="33.75" customHeight="1" thickBot="1" x14ac:dyDescent="0.35">
      <c r="A21" s="234"/>
      <c r="B21" s="235"/>
      <c r="C21" s="236"/>
      <c r="D21" s="237"/>
    </row>
    <row r="22" spans="1:9" ht="78.75" customHeight="1" thickBot="1" x14ac:dyDescent="0.35">
      <c r="A22" s="105" t="s">
        <v>392</v>
      </c>
      <c r="B22" s="106" t="s">
        <v>1241</v>
      </c>
      <c r="C22" s="107" t="s">
        <v>1242</v>
      </c>
      <c r="D22" s="108" t="s">
        <v>390</v>
      </c>
    </row>
    <row r="23" spans="1:9" ht="33" customHeight="1" thickBot="1" x14ac:dyDescent="0.35">
      <c r="A23" s="188" t="s">
        <v>393</v>
      </c>
      <c r="B23" s="189">
        <v>0</v>
      </c>
      <c r="C23" s="190">
        <v>0</v>
      </c>
      <c r="D23" s="192"/>
    </row>
    <row r="24" spans="1:9" ht="33.75" customHeight="1" thickBot="1" x14ac:dyDescent="0.35">
      <c r="A24" s="234"/>
      <c r="B24" s="235"/>
      <c r="C24" s="236"/>
      <c r="D24" s="237"/>
    </row>
    <row r="25" spans="1:9" ht="81.75" thickBot="1" x14ac:dyDescent="0.35">
      <c r="A25" s="970" t="s">
        <v>394</v>
      </c>
      <c r="B25" s="106" t="s">
        <v>1243</v>
      </c>
      <c r="C25" s="107" t="s">
        <v>1244</v>
      </c>
      <c r="D25" s="108" t="s">
        <v>390</v>
      </c>
    </row>
    <row r="26" spans="1:9" ht="33.75" customHeight="1" x14ac:dyDescent="0.3">
      <c r="A26" s="971" t="s">
        <v>58</v>
      </c>
      <c r="B26" s="972"/>
      <c r="C26" s="193"/>
      <c r="D26" s="194" t="s">
        <v>395</v>
      </c>
    </row>
    <row r="27" spans="1:9" ht="33.75" customHeight="1" x14ac:dyDescent="0.3">
      <c r="A27" s="973" t="s">
        <v>375</v>
      </c>
      <c r="B27" s="974">
        <v>452</v>
      </c>
      <c r="C27" s="975">
        <v>452</v>
      </c>
      <c r="D27" s="976" t="s">
        <v>396</v>
      </c>
    </row>
    <row r="28" spans="1:9" ht="33.75" customHeight="1" thickBot="1" x14ac:dyDescent="0.35">
      <c r="A28" s="973" t="s">
        <v>450</v>
      </c>
      <c r="B28" s="974"/>
      <c r="C28" s="975"/>
      <c r="D28" s="976"/>
    </row>
    <row r="29" spans="1:9" ht="33.75" customHeight="1" thickBot="1" x14ac:dyDescent="0.35">
      <c r="A29" s="1751" t="s">
        <v>1074</v>
      </c>
      <c r="B29" s="1752">
        <f>SUM(B26:B28)</f>
        <v>452</v>
      </c>
      <c r="C29" s="1752">
        <f>SUM(C26:C28)</f>
        <v>452</v>
      </c>
      <c r="D29" s="1753"/>
    </row>
    <row r="30" spans="1:9" ht="32.25" customHeight="1" thickBot="1" x14ac:dyDescent="0.35">
      <c r="A30" s="234"/>
      <c r="B30" s="235"/>
      <c r="C30" s="236"/>
      <c r="D30" s="237"/>
    </row>
    <row r="31" spans="1:9" ht="81.75" thickBot="1" x14ac:dyDescent="0.35">
      <c r="A31" s="105" t="s">
        <v>397</v>
      </c>
      <c r="B31" s="106" t="s">
        <v>1243</v>
      </c>
      <c r="C31" s="107" t="s">
        <v>1245</v>
      </c>
      <c r="D31" s="108" t="s">
        <v>390</v>
      </c>
    </row>
    <row r="32" spans="1:9" ht="33.6" customHeight="1" thickBot="1" x14ac:dyDescent="0.35">
      <c r="A32" s="977" t="s">
        <v>398</v>
      </c>
      <c r="B32" s="978"/>
      <c r="C32" s="979"/>
      <c r="D32" s="980"/>
    </row>
    <row r="33" spans="1:4" ht="38.25" customHeight="1" thickBot="1" x14ac:dyDescent="0.35">
      <c r="A33" s="231" t="s">
        <v>302</v>
      </c>
      <c r="B33" s="232">
        <f>SUM(B20,B23,B29,B32)</f>
        <v>452</v>
      </c>
      <c r="C33" s="232">
        <f>C29+C17+C23+C20</f>
        <v>37138452</v>
      </c>
      <c r="D33" s="233"/>
    </row>
    <row r="34" spans="1:4" x14ac:dyDescent="0.3">
      <c r="B34" s="868"/>
    </row>
    <row r="35" spans="1:4" x14ac:dyDescent="0.3">
      <c r="A35" s="196"/>
    </row>
    <row r="52" spans="2:5" x14ac:dyDescent="0.3">
      <c r="B52" s="537"/>
      <c r="C52" s="538"/>
      <c r="D52" s="539"/>
      <c r="E52" s="540"/>
    </row>
    <row r="53" spans="2:5" x14ac:dyDescent="0.3">
      <c r="B53" s="537"/>
      <c r="C53" s="538"/>
      <c r="D53" s="539"/>
      <c r="E53" s="540"/>
    </row>
  </sheetData>
  <mergeCells count="4">
    <mergeCell ref="A1:D1"/>
    <mergeCell ref="A2:D2"/>
    <mergeCell ref="A3:I3"/>
    <mergeCell ref="A4:D4"/>
  </mergeCells>
  <hyperlinks>
    <hyperlink ref="E1" location="Tartalom!A1" display="Tartalom!A1" xr:uid="{00000000-0004-0000-2200-000000000000}"/>
    <hyperlink ref="D8" location="_ftn1" display="_ftn1" xr:uid="{87598C1A-DFCD-4437-A5FB-166A29735CA5}"/>
  </hyperlinks>
  <printOptions horizontalCentered="1"/>
  <pageMargins left="0.25" right="0.25" top="0.75" bottom="0.75" header="0.3" footer="0.3"/>
  <pageSetup paperSize="9" scale="43" orientation="portrait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FF00"/>
    <pageSetUpPr fitToPage="1"/>
  </sheetPr>
  <dimension ref="A1:G49"/>
  <sheetViews>
    <sheetView view="pageBreakPreview" topLeftCell="A13" zoomScale="70" zoomScaleSheetLayoutView="70" workbookViewId="0">
      <selection activeCell="C28" sqref="C28"/>
    </sheetView>
  </sheetViews>
  <sheetFormatPr defaultColWidth="9.140625" defaultRowHeight="23.25" x14ac:dyDescent="0.35"/>
  <cols>
    <col min="1" max="1" width="167.7109375" style="262" bestFit="1" customWidth="1"/>
    <col min="2" max="3" width="25.140625" style="264" customWidth="1"/>
    <col min="4" max="4" width="25.140625" style="262" customWidth="1"/>
    <col min="5" max="5" width="13.5703125" style="262" customWidth="1"/>
    <col min="6" max="6" width="20.7109375" style="262" customWidth="1"/>
    <col min="7" max="7" width="18" style="262" customWidth="1"/>
    <col min="8" max="8" width="9.28515625" style="262" bestFit="1" customWidth="1"/>
    <col min="9" max="16384" width="9.140625" style="262"/>
  </cols>
  <sheetData>
    <row r="1" spans="1:7" ht="51.75" customHeight="1" x14ac:dyDescent="0.35">
      <c r="A1" s="2065" t="str">
        <f>+'28.sz.közvetett tám.2022'!A1:D1</f>
        <v>Pilisvörösvár Város Önkormányzata Képviselő-testületének 9/2023. (IV. 20.) önkormányzati rendelete</v>
      </c>
      <c r="B1" s="2065"/>
      <c r="C1" s="2065"/>
      <c r="D1" s="2065"/>
      <c r="E1" s="541" t="s">
        <v>893</v>
      </c>
      <c r="F1" s="263"/>
    </row>
    <row r="2" spans="1:7" ht="27.75" customHeight="1" x14ac:dyDescent="0.35">
      <c r="A2" s="2065" t="str">
        <f>+'28.sz.közvetett tám.2022'!A2:D2</f>
        <v>Pilisvörösvár Város Önkormányzata 2022. évi zárszámadásáról</v>
      </c>
      <c r="B2" s="2065"/>
      <c r="C2" s="2065"/>
      <c r="D2" s="2065"/>
      <c r="E2" s="263"/>
      <c r="F2" s="263"/>
    </row>
    <row r="3" spans="1:7" ht="57.75" customHeight="1" x14ac:dyDescent="0.35">
      <c r="A3" s="2221" t="str">
        <f>Tartalom!B35</f>
        <v>Az európai uniós forrásból finanszírozott támogatással megvalósuló programok, projektek kiadásai, bevételei, valamint a helyi önkormányzat ilyen projektekhez történő hozzájárulásai</v>
      </c>
      <c r="B3" s="2222"/>
      <c r="C3" s="2222"/>
      <c r="D3" s="2222"/>
    </row>
    <row r="4" spans="1:7" ht="46.5" customHeight="1" x14ac:dyDescent="0.35">
      <c r="D4" s="1754" t="s">
        <v>17</v>
      </c>
    </row>
    <row r="5" spans="1:7" ht="27.75" customHeight="1" thickBot="1" x14ac:dyDescent="0.4">
      <c r="A5" s="263" t="s">
        <v>540</v>
      </c>
      <c r="D5" s="221" t="s">
        <v>469</v>
      </c>
    </row>
    <row r="6" spans="1:7" ht="45.75" customHeight="1" thickBot="1" x14ac:dyDescent="0.4">
      <c r="A6" s="2223" t="s">
        <v>1066</v>
      </c>
      <c r="B6" s="2224"/>
      <c r="C6" s="2225"/>
      <c r="D6" s="2226"/>
    </row>
    <row r="7" spans="1:7" s="224" customFormat="1" ht="33" customHeight="1" x14ac:dyDescent="0.2">
      <c r="A7" s="283" t="s">
        <v>34</v>
      </c>
      <c r="B7" s="284" t="s">
        <v>1065</v>
      </c>
      <c r="C7" s="284" t="s">
        <v>1264</v>
      </c>
      <c r="D7" s="285" t="s">
        <v>292</v>
      </c>
    </row>
    <row r="8" spans="1:7" s="224" customFormat="1" ht="45.75" customHeight="1" x14ac:dyDescent="0.2">
      <c r="A8" s="276" t="s">
        <v>1067</v>
      </c>
      <c r="B8" s="277">
        <v>538755223</v>
      </c>
      <c r="C8" s="277">
        <v>0</v>
      </c>
      <c r="D8" s="278">
        <f>SUM(B8:B8)</f>
        <v>538755223</v>
      </c>
      <c r="G8" s="265"/>
    </row>
    <row r="9" spans="1:7" s="224" customFormat="1" ht="38.25" customHeight="1" thickBot="1" x14ac:dyDescent="0.25">
      <c r="A9" s="280" t="s">
        <v>1068</v>
      </c>
      <c r="B9" s="281">
        <f>SUM(B8:B8)</f>
        <v>538755223</v>
      </c>
      <c r="C9" s="281">
        <f>SUM(C8:C8)</f>
        <v>0</v>
      </c>
      <c r="D9" s="282">
        <f>SUM(D8:D8)</f>
        <v>538755223</v>
      </c>
    </row>
    <row r="10" spans="1:7" s="410" customFormat="1" ht="27.75" customHeight="1" thickBot="1" x14ac:dyDescent="0.25">
      <c r="A10" s="2227"/>
      <c r="B10" s="2227"/>
      <c r="C10" s="2227"/>
      <c r="D10" s="2227"/>
    </row>
    <row r="11" spans="1:7" s="410" customFormat="1" ht="37.5" customHeight="1" x14ac:dyDescent="0.2">
      <c r="A11" s="283" t="s">
        <v>35</v>
      </c>
      <c r="B11" s="284" t="s">
        <v>1065</v>
      </c>
      <c r="C11" s="284" t="s">
        <v>1264</v>
      </c>
      <c r="D11" s="1095" t="s">
        <v>292</v>
      </c>
    </row>
    <row r="12" spans="1:7" s="410" customFormat="1" ht="37.5" customHeight="1" x14ac:dyDescent="0.2">
      <c r="A12" s="276" t="s">
        <v>543</v>
      </c>
      <c r="B12" s="277">
        <v>0</v>
      </c>
      <c r="C12" s="277">
        <v>0</v>
      </c>
      <c r="D12" s="1093">
        <f>SUM(B12:C12)</f>
        <v>0</v>
      </c>
    </row>
    <row r="13" spans="1:7" s="410" customFormat="1" ht="37.5" customHeight="1" x14ac:dyDescent="0.2">
      <c r="A13" s="279" t="s">
        <v>542</v>
      </c>
      <c r="B13" s="277">
        <v>0</v>
      </c>
      <c r="C13" s="277">
        <v>12747794</v>
      </c>
      <c r="D13" s="1093">
        <f t="shared" ref="D13:D15" si="0">SUM(B13:C13)</f>
        <v>12747794</v>
      </c>
    </row>
    <row r="14" spans="1:7" s="410" customFormat="1" ht="37.5" customHeight="1" x14ac:dyDescent="0.2">
      <c r="A14" s="276" t="s">
        <v>541</v>
      </c>
      <c r="B14" s="277">
        <v>2990000</v>
      </c>
      <c r="C14" s="277">
        <v>19418300</v>
      </c>
      <c r="D14" s="1093">
        <f>SUM(B14:C14)</f>
        <v>22408300</v>
      </c>
      <c r="E14" s="266"/>
    </row>
    <row r="15" spans="1:7" s="410" customFormat="1" ht="37.5" customHeight="1" thickBot="1" x14ac:dyDescent="0.25">
      <c r="A15" s="280" t="s">
        <v>1069</v>
      </c>
      <c r="B15" s="281">
        <f>SUM(B12:B14)</f>
        <v>2990000</v>
      </c>
      <c r="C15" s="281">
        <f>SUM(C12:C14)</f>
        <v>32166094</v>
      </c>
      <c r="D15" s="1094">
        <f t="shared" si="0"/>
        <v>35156094</v>
      </c>
    </row>
    <row r="16" spans="1:7" s="410" customFormat="1" ht="37.5" customHeight="1" thickBot="1" x14ac:dyDescent="0.25">
      <c r="A16" s="224"/>
      <c r="B16" s="265"/>
      <c r="C16" s="265"/>
      <c r="D16" s="265"/>
    </row>
    <row r="17" spans="1:4" s="410" customFormat="1" ht="45.6" customHeight="1" thickBot="1" x14ac:dyDescent="0.25">
      <c r="A17" s="2217" t="s">
        <v>1277</v>
      </c>
      <c r="B17" s="2218"/>
      <c r="C17" s="2219"/>
      <c r="D17" s="2220"/>
    </row>
    <row r="18" spans="1:4" s="410" customFormat="1" ht="37.5" customHeight="1" x14ac:dyDescent="0.2">
      <c r="A18" s="1623" t="s">
        <v>1278</v>
      </c>
      <c r="B18" s="1755" t="s">
        <v>962</v>
      </c>
      <c r="C18" s="1755" t="s">
        <v>1264</v>
      </c>
      <c r="D18" s="1756" t="s">
        <v>292</v>
      </c>
    </row>
    <row r="19" spans="1:4" s="410" customFormat="1" ht="37.5" customHeight="1" x14ac:dyDescent="0.2">
      <c r="A19" s="279" t="s">
        <v>231</v>
      </c>
      <c r="B19" s="277">
        <v>0</v>
      </c>
      <c r="C19" s="277">
        <v>79877640</v>
      </c>
      <c r="D19" s="1093">
        <f>B19+C19</f>
        <v>79877640</v>
      </c>
    </row>
    <row r="20" spans="1:4" s="410" customFormat="1" ht="37.5" customHeight="1" thickBot="1" x14ac:dyDescent="0.25">
      <c r="A20" s="280" t="s">
        <v>1279</v>
      </c>
      <c r="B20" s="281">
        <f>B19</f>
        <v>0</v>
      </c>
      <c r="C20" s="281">
        <f t="shared" ref="C20:D20" si="1">C19</f>
        <v>79877640</v>
      </c>
      <c r="D20" s="1094">
        <f t="shared" si="1"/>
        <v>79877640</v>
      </c>
    </row>
    <row r="21" spans="1:4" s="410" customFormat="1" ht="37.5" customHeight="1" thickBot="1" x14ac:dyDescent="0.25">
      <c r="A21" s="224"/>
      <c r="B21" s="265"/>
      <c r="C21" s="265"/>
      <c r="D21" s="265"/>
    </row>
    <row r="22" spans="1:4" s="410" customFormat="1" ht="37.5" customHeight="1" x14ac:dyDescent="0.2">
      <c r="A22" s="283" t="s">
        <v>35</v>
      </c>
      <c r="B22" s="284" t="s">
        <v>1065</v>
      </c>
      <c r="C22" s="284" t="s">
        <v>1264</v>
      </c>
      <c r="D22" s="1095" t="s">
        <v>292</v>
      </c>
    </row>
    <row r="23" spans="1:4" s="410" customFormat="1" ht="37.5" customHeight="1" x14ac:dyDescent="0.2">
      <c r="A23" s="276" t="s">
        <v>543</v>
      </c>
      <c r="B23" s="277">
        <v>0</v>
      </c>
      <c r="C23" s="277">
        <v>0</v>
      </c>
      <c r="D23" s="1093">
        <f>SUM(B23:C23)</f>
        <v>0</v>
      </c>
    </row>
    <row r="24" spans="1:4" s="410" customFormat="1" ht="37.5" customHeight="1" x14ac:dyDescent="0.2">
      <c r="A24" s="279" t="s">
        <v>542</v>
      </c>
      <c r="B24" s="277">
        <v>0</v>
      </c>
      <c r="C24" s="277">
        <v>4445000</v>
      </c>
      <c r="D24" s="1093">
        <f t="shared" ref="D24" si="2">SUM(B24:C24)</f>
        <v>4445000</v>
      </c>
    </row>
    <row r="25" spans="1:4" s="410" customFormat="1" ht="37.15" customHeight="1" x14ac:dyDescent="0.2">
      <c r="A25" s="276" t="s">
        <v>541</v>
      </c>
      <c r="B25" s="277">
        <v>0</v>
      </c>
      <c r="C25" s="277">
        <v>7239000</v>
      </c>
      <c r="D25" s="1093">
        <f>SUM(B25:C25)</f>
        <v>7239000</v>
      </c>
    </row>
    <row r="26" spans="1:4" ht="27.75" customHeight="1" thickBot="1" x14ac:dyDescent="0.4">
      <c r="A26" s="280" t="s">
        <v>1280</v>
      </c>
      <c r="B26" s="281">
        <f>SUM(B23:B25)</f>
        <v>0</v>
      </c>
      <c r="C26" s="281">
        <f>SUM(C23:C25)</f>
        <v>11684000</v>
      </c>
      <c r="D26" s="1094">
        <f t="shared" ref="D26" si="3">SUM(B26:C26)</f>
        <v>11684000</v>
      </c>
    </row>
    <row r="27" spans="1:4" ht="27.75" customHeight="1" x14ac:dyDescent="0.35">
      <c r="D27" s="264"/>
    </row>
    <row r="28" spans="1:4" ht="27.75" customHeight="1" x14ac:dyDescent="0.35">
      <c r="D28" s="264"/>
    </row>
    <row r="29" spans="1:4" ht="27.75" customHeight="1" x14ac:dyDescent="0.35">
      <c r="D29" s="264"/>
    </row>
    <row r="30" spans="1:4" s="263" customFormat="1" ht="27.75" customHeight="1" x14ac:dyDescent="0.3">
      <c r="B30" s="286"/>
      <c r="C30" s="286"/>
      <c r="D30" s="286"/>
    </row>
    <row r="31" spans="1:4" ht="27.75" customHeight="1" x14ac:dyDescent="0.35"/>
    <row r="48" spans="2:4" x14ac:dyDescent="0.35">
      <c r="B48" s="543"/>
      <c r="C48" s="543"/>
      <c r="D48" s="542"/>
    </row>
    <row r="49" spans="2:4" x14ac:dyDescent="0.35">
      <c r="B49" s="543"/>
      <c r="C49" s="543"/>
      <c r="D49" s="542"/>
    </row>
  </sheetData>
  <mergeCells count="6">
    <mergeCell ref="A17:D17"/>
    <mergeCell ref="A1:D1"/>
    <mergeCell ref="A2:D2"/>
    <mergeCell ref="A3:D3"/>
    <mergeCell ref="A6:D6"/>
    <mergeCell ref="A10:D10"/>
  </mergeCells>
  <hyperlinks>
    <hyperlink ref="E1" location="Tartalom!A1" display="Tartalom!A1" xr:uid="{00000000-0004-0000-2300-000000000000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39" orientation="portrait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FF00"/>
    <pageSetUpPr fitToPage="1"/>
  </sheetPr>
  <dimension ref="A1:H56"/>
  <sheetViews>
    <sheetView view="pageBreakPreview" topLeftCell="C31" zoomScaleSheetLayoutView="100" workbookViewId="0">
      <selection activeCell="C31" sqref="A1:XFD1048576"/>
    </sheetView>
  </sheetViews>
  <sheetFormatPr defaultColWidth="9.140625" defaultRowHeight="15" x14ac:dyDescent="0.25"/>
  <cols>
    <col min="1" max="1" width="5" style="132" hidden="1" customWidth="1"/>
    <col min="2" max="2" width="5.42578125" style="135" hidden="1" customWidth="1"/>
    <col min="3" max="3" width="7.28515625" style="135" customWidth="1"/>
    <col min="4" max="4" width="149.28515625" style="135" customWidth="1"/>
    <col min="5" max="5" width="20.42578125" style="135" customWidth="1"/>
    <col min="6" max="6" width="17" style="132" customWidth="1"/>
    <col min="7" max="7" width="13.5703125" style="132" customWidth="1"/>
    <col min="8" max="16384" width="9.140625" style="132"/>
  </cols>
  <sheetData>
    <row r="1" spans="1:7" ht="25.5" x14ac:dyDescent="0.35">
      <c r="A1" s="1992" t="str">
        <f>'11. Támogatási bevételek (B (2)'!A1:T1</f>
        <v>Pilisvörösvár Város Önkormányzata Képviselő-testületének 9/2023. (IV. 20.) önkormányzati rendelete</v>
      </c>
      <c r="B1" s="1992"/>
      <c r="C1" s="1992"/>
      <c r="D1" s="1992"/>
      <c r="E1" s="1992"/>
      <c r="F1" s="417" t="s">
        <v>893</v>
      </c>
    </row>
    <row r="2" spans="1:7" ht="25.5" x14ac:dyDescent="0.35">
      <c r="A2" s="1992" t="str">
        <f>'11. Támogatási bevételek (B (2)'!A2:T2</f>
        <v>Pilisvörösvár Város Önkormányzata 2022. évi zárszámadásáról</v>
      </c>
      <c r="B2" s="1992"/>
      <c r="C2" s="1992"/>
      <c r="D2" s="1992"/>
      <c r="E2" s="1992"/>
    </row>
    <row r="3" spans="1:7" ht="13.5" customHeight="1" x14ac:dyDescent="0.3">
      <c r="A3" s="150"/>
      <c r="B3" s="150"/>
      <c r="C3" s="150"/>
      <c r="D3" s="150"/>
      <c r="E3" s="150"/>
    </row>
    <row r="4" spans="1:7" ht="18.75" x14ac:dyDescent="0.3">
      <c r="A4" s="2230" t="str">
        <f>Tartalom!B36</f>
        <v>Pilisvörösvár Város Önkormányzata általános működésének és ágazati feladatainak állami támogatása</v>
      </c>
      <c r="B4" s="2230"/>
      <c r="C4" s="2230"/>
      <c r="D4" s="2230"/>
      <c r="E4" s="2230"/>
    </row>
    <row r="5" spans="1:7" ht="13.5" customHeight="1" x14ac:dyDescent="0.3">
      <c r="A5" s="150"/>
      <c r="B5" s="150"/>
      <c r="C5" s="150"/>
      <c r="D5" s="150"/>
      <c r="E5" s="150"/>
    </row>
    <row r="6" spans="1:7" s="134" customFormat="1" ht="33" customHeight="1" x14ac:dyDescent="0.3">
      <c r="A6" s="2231" t="s">
        <v>1273</v>
      </c>
      <c r="B6" s="2231"/>
      <c r="C6" s="2231"/>
      <c r="D6" s="2231"/>
      <c r="E6" s="2231"/>
      <c r="F6" s="133"/>
      <c r="G6" s="133"/>
    </row>
    <row r="7" spans="1:7" ht="19.5" customHeight="1" x14ac:dyDescent="0.3">
      <c r="A7" s="203"/>
      <c r="B7" s="203"/>
      <c r="C7" s="203"/>
      <c r="D7" s="204"/>
      <c r="E7" s="815" t="s">
        <v>1062</v>
      </c>
    </row>
    <row r="8" spans="1:7" ht="18.75" x14ac:dyDescent="0.3">
      <c r="A8" s="10"/>
      <c r="B8" s="205"/>
      <c r="C8" s="205"/>
      <c r="D8" s="205"/>
      <c r="E8" s="1781" t="s">
        <v>469</v>
      </c>
    </row>
    <row r="9" spans="1:7" ht="21.75" customHeight="1" thickBot="1" x14ac:dyDescent="0.3">
      <c r="A9" s="2228" t="s">
        <v>1292</v>
      </c>
      <c r="B9" s="2228"/>
      <c r="C9" s="2228"/>
      <c r="D9" s="2229"/>
      <c r="E9" s="2229"/>
    </row>
    <row r="10" spans="1:7" ht="57" thickBot="1" x14ac:dyDescent="0.3">
      <c r="A10" s="2238"/>
      <c r="B10" s="2239"/>
      <c r="C10" s="1776" t="s">
        <v>20</v>
      </c>
      <c r="D10" s="1780" t="s">
        <v>321</v>
      </c>
      <c r="E10" s="1787" t="s">
        <v>1274</v>
      </c>
      <c r="G10" s="256"/>
    </row>
    <row r="11" spans="1:7" ht="15.75" x14ac:dyDescent="0.25">
      <c r="A11" s="2238"/>
      <c r="B11" s="2240"/>
      <c r="C11" s="1777">
        <v>1</v>
      </c>
      <c r="D11" s="1778" t="s">
        <v>1020</v>
      </c>
      <c r="E11" s="1779">
        <f>190199255+1436315</f>
        <v>191635570</v>
      </c>
    </row>
    <row r="12" spans="1:7" ht="17.25" customHeight="1" x14ac:dyDescent="0.25">
      <c r="A12" s="2238"/>
      <c r="B12" s="2240"/>
      <c r="C12" s="943">
        <v>2</v>
      </c>
      <c r="D12" s="944" t="s">
        <v>1021</v>
      </c>
      <c r="E12" s="267">
        <f>14449680+458720</f>
        <v>14908400</v>
      </c>
    </row>
    <row r="13" spans="1:7" ht="17.25" customHeight="1" x14ac:dyDescent="0.25">
      <c r="A13" s="2238"/>
      <c r="B13" s="2240"/>
      <c r="C13" s="943">
        <v>3</v>
      </c>
      <c r="D13" s="944" t="s">
        <v>1022</v>
      </c>
      <c r="E13" s="952">
        <f>38400000+1056000</f>
        <v>39456000</v>
      </c>
    </row>
    <row r="14" spans="1:7" ht="15.75" x14ac:dyDescent="0.25">
      <c r="A14" s="2238"/>
      <c r="B14" s="2240"/>
      <c r="C14" s="943">
        <v>4</v>
      </c>
      <c r="D14" s="944" t="s">
        <v>1023</v>
      </c>
      <c r="E14" s="844">
        <f>100000</f>
        <v>100000</v>
      </c>
    </row>
    <row r="15" spans="1:7" ht="15.75" x14ac:dyDescent="0.25">
      <c r="A15" s="2238"/>
      <c r="B15" s="2240"/>
      <c r="C15" s="943">
        <v>5</v>
      </c>
      <c r="D15" s="944" t="s">
        <v>1024</v>
      </c>
      <c r="E15" s="844">
        <f>20239104+499320</f>
        <v>20738424</v>
      </c>
    </row>
    <row r="16" spans="1:7" s="259" customFormat="1" ht="17.25" customHeight="1" x14ac:dyDescent="0.25">
      <c r="A16" s="2238"/>
      <c r="B16" s="2240"/>
      <c r="C16" s="943">
        <v>6</v>
      </c>
      <c r="D16" s="944" t="s">
        <v>1025</v>
      </c>
      <c r="E16" s="871">
        <f>39757500+1472500</f>
        <v>41230000</v>
      </c>
    </row>
    <row r="17" spans="1:8" ht="16.5" thickBot="1" x14ac:dyDescent="0.3">
      <c r="A17" s="2238"/>
      <c r="B17" s="2240"/>
      <c r="C17" s="1757">
        <v>7</v>
      </c>
      <c r="D17" s="1758" t="s">
        <v>1026</v>
      </c>
      <c r="E17" s="1759">
        <f>2218500+130500</f>
        <v>2349000</v>
      </c>
    </row>
    <row r="18" spans="1:8" ht="16.5" thickBot="1" x14ac:dyDescent="0.3">
      <c r="A18" s="2238"/>
      <c r="B18" s="2239"/>
      <c r="C18" s="1760">
        <v>8</v>
      </c>
      <c r="D18" s="1761" t="s">
        <v>323</v>
      </c>
      <c r="E18" s="1762">
        <f>SUM(E11:E17)</f>
        <v>310417394</v>
      </c>
    </row>
    <row r="19" spans="1:8" ht="15.75" x14ac:dyDescent="0.25">
      <c r="A19" s="2238"/>
      <c r="B19" s="2239"/>
      <c r="C19" s="1784"/>
      <c r="D19" s="1785"/>
      <c r="E19" s="1786"/>
    </row>
    <row r="20" spans="1:8" ht="14.45" customHeight="1" thickBot="1" x14ac:dyDescent="0.3">
      <c r="A20" s="2238"/>
      <c r="B20" s="2239"/>
      <c r="C20" s="2228" t="s">
        <v>1027</v>
      </c>
      <c r="D20" s="2228"/>
      <c r="E20" s="2228"/>
    </row>
    <row r="21" spans="1:8" ht="15.75" x14ac:dyDescent="0.25">
      <c r="A21" s="2238"/>
      <c r="B21" s="2239"/>
      <c r="C21" s="1791" t="s">
        <v>103</v>
      </c>
      <c r="D21" s="1792" t="s">
        <v>1028</v>
      </c>
      <c r="E21" s="1793">
        <f>55847000+10346000</f>
        <v>66193000</v>
      </c>
    </row>
    <row r="22" spans="1:8" ht="15.75" x14ac:dyDescent="0.25">
      <c r="A22" s="2238"/>
      <c r="B22" s="2239"/>
      <c r="C22" s="945" t="s">
        <v>104</v>
      </c>
      <c r="D22" s="946" t="s">
        <v>1029</v>
      </c>
      <c r="E22" s="947">
        <f>216336750+18103140-392383</f>
        <v>234047507</v>
      </c>
    </row>
    <row r="23" spans="1:8" ht="18.75" customHeight="1" x14ac:dyDescent="0.25">
      <c r="A23" s="2238"/>
      <c r="B23" s="2239"/>
      <c r="C23" s="945" t="s">
        <v>105</v>
      </c>
      <c r="D23" s="953" t="s">
        <v>1030</v>
      </c>
      <c r="E23" s="947">
        <f>6177600+535350</f>
        <v>6712950</v>
      </c>
    </row>
    <row r="24" spans="1:8" ht="18.75" customHeight="1" x14ac:dyDescent="0.25">
      <c r="A24" s="2238"/>
      <c r="B24" s="1788"/>
      <c r="C24" s="945" t="s">
        <v>106</v>
      </c>
      <c r="D24" s="946" t="s">
        <v>1031</v>
      </c>
      <c r="E24" s="947">
        <f>1611000+132970</f>
        <v>1743970</v>
      </c>
    </row>
    <row r="25" spans="1:8" ht="18.600000000000001" customHeight="1" x14ac:dyDescent="0.25">
      <c r="A25" s="2238"/>
      <c r="B25" s="1788"/>
      <c r="C25" s="945" t="s">
        <v>107</v>
      </c>
      <c r="D25" s="953" t="s">
        <v>1063</v>
      </c>
      <c r="E25" s="947">
        <v>792000</v>
      </c>
    </row>
    <row r="26" spans="1:8" ht="18.75" customHeight="1" x14ac:dyDescent="0.25">
      <c r="A26" s="2238"/>
      <c r="B26" s="1788"/>
      <c r="C26" s="945" t="s">
        <v>108</v>
      </c>
      <c r="D26" s="946" t="s">
        <v>1032</v>
      </c>
      <c r="E26" s="947">
        <v>18179840</v>
      </c>
    </row>
    <row r="27" spans="1:8" s="257" customFormat="1" ht="15.6" customHeight="1" x14ac:dyDescent="0.25">
      <c r="A27" s="268"/>
      <c r="B27" s="1789"/>
      <c r="C27" s="945" t="s">
        <v>109</v>
      </c>
      <c r="D27" s="946" t="s">
        <v>1033</v>
      </c>
      <c r="E27" s="947">
        <f>101839500+16439500</f>
        <v>118279000</v>
      </c>
    </row>
    <row r="28" spans="1:8" s="136" customFormat="1" ht="15.6" customHeight="1" thickBot="1" x14ac:dyDescent="0.3">
      <c r="A28" s="269"/>
      <c r="B28" s="1790"/>
      <c r="C28" s="945" t="s">
        <v>110</v>
      </c>
      <c r="D28" s="946" t="s">
        <v>1034</v>
      </c>
      <c r="E28" s="947">
        <f>2430750+200700</f>
        <v>2631450</v>
      </c>
    </row>
    <row r="29" spans="1:8" s="136" customFormat="1" ht="15.6" customHeight="1" thickBot="1" x14ac:dyDescent="0.3">
      <c r="A29" s="1087"/>
      <c r="B29" s="1088"/>
      <c r="C29" s="1794" t="s">
        <v>111</v>
      </c>
      <c r="D29" s="1795" t="s">
        <v>1275</v>
      </c>
      <c r="E29" s="1796">
        <v>144000</v>
      </c>
      <c r="G29" s="2232"/>
      <c r="H29" s="2233"/>
    </row>
    <row r="30" spans="1:8" s="136" customFormat="1" ht="16.149999999999999" customHeight="1" thickBot="1" x14ac:dyDescent="0.25">
      <c r="A30" s="940"/>
      <c r="B30" s="941"/>
      <c r="C30" s="1763">
        <v>18</v>
      </c>
      <c r="D30" s="1764" t="s">
        <v>1035</v>
      </c>
      <c r="E30" s="1765">
        <f>SUM(E21:E29)</f>
        <v>448723717</v>
      </c>
      <c r="F30" s="1091"/>
      <c r="G30" s="1102"/>
      <c r="H30" s="1102"/>
    </row>
    <row r="31" spans="1:8" s="259" customFormat="1" ht="19.5" customHeight="1" x14ac:dyDescent="0.2">
      <c r="A31" s="270"/>
      <c r="B31" s="1968"/>
      <c r="C31" s="1782"/>
      <c r="D31" s="1782"/>
      <c r="E31" s="156"/>
      <c r="F31" s="258"/>
      <c r="G31" s="156"/>
    </row>
    <row r="32" spans="1:8" s="259" customFormat="1" ht="15.6" customHeight="1" thickBot="1" x14ac:dyDescent="0.25">
      <c r="A32" s="2241"/>
      <c r="B32" s="2243"/>
      <c r="C32" s="2228" t="s">
        <v>1036</v>
      </c>
      <c r="D32" s="2229"/>
      <c r="E32" s="2229"/>
      <c r="G32" s="157"/>
    </row>
    <row r="33" spans="1:8" s="259" customFormat="1" ht="15.75" x14ac:dyDescent="0.25">
      <c r="A33" s="2241"/>
      <c r="B33" s="2243"/>
      <c r="C33" s="1791" t="s">
        <v>113</v>
      </c>
      <c r="D33" s="1792" t="s">
        <v>1037</v>
      </c>
      <c r="E33" s="1793">
        <f>16292272+3197700</f>
        <v>19489972</v>
      </c>
      <c r="G33" s="175"/>
    </row>
    <row r="34" spans="1:8" s="259" customFormat="1" ht="15.75" x14ac:dyDescent="0.25">
      <c r="A34" s="2241"/>
      <c r="B34" s="1797"/>
      <c r="C34" s="945" t="s">
        <v>1039</v>
      </c>
      <c r="D34" s="946" t="s">
        <v>1038</v>
      </c>
      <c r="E34" s="947">
        <f>31300587+7935570</f>
        <v>39236157</v>
      </c>
      <c r="G34" s="157"/>
    </row>
    <row r="35" spans="1:8" s="259" customFormat="1" ht="15.6" customHeight="1" x14ac:dyDescent="0.25">
      <c r="A35" s="2241"/>
      <c r="B35" s="2236"/>
      <c r="C35" s="945" t="s">
        <v>1041</v>
      </c>
      <c r="D35" s="946" t="s">
        <v>1040</v>
      </c>
      <c r="E35" s="947">
        <f>5967200+528000</f>
        <v>6495200</v>
      </c>
      <c r="G35" s="156"/>
    </row>
    <row r="36" spans="1:8" s="259" customFormat="1" ht="15.75" x14ac:dyDescent="0.25">
      <c r="A36" s="2241"/>
      <c r="B36" s="2237"/>
      <c r="C36" s="945" t="s">
        <v>989</v>
      </c>
      <c r="D36" s="946" t="s">
        <v>1042</v>
      </c>
      <c r="E36" s="947">
        <f>12882480+2771600</f>
        <v>15654080</v>
      </c>
      <c r="G36" s="156"/>
    </row>
    <row r="37" spans="1:8" s="259" customFormat="1" ht="15.75" x14ac:dyDescent="0.25">
      <c r="A37" s="2241"/>
      <c r="B37" s="2236"/>
      <c r="C37" s="945" t="s">
        <v>929</v>
      </c>
      <c r="D37" s="946" t="s">
        <v>1043</v>
      </c>
      <c r="E37" s="947">
        <f>7445680+1881000</f>
        <v>9326680</v>
      </c>
      <c r="G37" s="156"/>
    </row>
    <row r="38" spans="1:8" s="259" customFormat="1" ht="15.75" x14ac:dyDescent="0.25">
      <c r="A38" s="2241"/>
      <c r="B38" s="2244"/>
      <c r="C38" s="945" t="s">
        <v>114</v>
      </c>
      <c r="D38" s="946" t="s">
        <v>1044</v>
      </c>
      <c r="E38" s="947">
        <f>6693760+1012000</f>
        <v>7705760</v>
      </c>
      <c r="G38" s="156"/>
    </row>
    <row r="39" spans="1:8" s="259" customFormat="1" ht="15.6" customHeight="1" thickBot="1" x14ac:dyDescent="0.3">
      <c r="A39" s="2242"/>
      <c r="B39" s="260"/>
      <c r="C39" s="945" t="s">
        <v>48</v>
      </c>
      <c r="D39" s="946" t="s">
        <v>1045</v>
      </c>
      <c r="E39" s="947">
        <f>20400000+7562800-238600</f>
        <v>27724200</v>
      </c>
      <c r="F39" s="258"/>
      <c r="G39" s="176"/>
    </row>
    <row r="40" spans="1:8" s="259" customFormat="1" ht="15.6" customHeight="1" thickBot="1" x14ac:dyDescent="0.3">
      <c r="A40" s="955"/>
      <c r="B40" s="954"/>
      <c r="C40" s="945" t="s">
        <v>115</v>
      </c>
      <c r="D40" s="946" t="s">
        <v>1046</v>
      </c>
      <c r="E40" s="947">
        <f>2130000+835100</f>
        <v>2965100</v>
      </c>
      <c r="F40" s="258"/>
      <c r="G40" s="176"/>
    </row>
    <row r="41" spans="1:8" ht="15.75" x14ac:dyDescent="0.25">
      <c r="A41" s="940"/>
      <c r="B41" s="941"/>
      <c r="C41" s="945" t="s">
        <v>1047</v>
      </c>
      <c r="D41" s="946" t="s">
        <v>1048</v>
      </c>
      <c r="E41" s="947">
        <f>8070000</f>
        <v>8070000</v>
      </c>
    </row>
    <row r="42" spans="1:8" ht="15.75" x14ac:dyDescent="0.25">
      <c r="A42" s="956"/>
      <c r="B42" s="1798"/>
      <c r="C42" s="945" t="s">
        <v>1049</v>
      </c>
      <c r="D42" s="946" t="s">
        <v>1050</v>
      </c>
      <c r="E42" s="947">
        <f>13500000+2819700</f>
        <v>16319700</v>
      </c>
      <c r="F42" s="210"/>
      <c r="G42" s="156"/>
    </row>
    <row r="43" spans="1:8" ht="15.75" customHeight="1" x14ac:dyDescent="0.25">
      <c r="A43" s="957"/>
      <c r="B43" s="1774"/>
      <c r="C43" s="945" t="s">
        <v>116</v>
      </c>
      <c r="D43" s="946" t="s">
        <v>1051</v>
      </c>
      <c r="E43" s="947">
        <v>13738000</v>
      </c>
      <c r="F43" s="210"/>
      <c r="G43" s="156"/>
    </row>
    <row r="44" spans="1:8" ht="15.75" customHeight="1" x14ac:dyDescent="0.25">
      <c r="A44" s="957"/>
      <c r="B44" s="1766"/>
      <c r="C44" s="1775" t="s">
        <v>990</v>
      </c>
      <c r="D44" s="946" t="s">
        <v>1288</v>
      </c>
      <c r="E44" s="1090">
        <v>49628557</v>
      </c>
      <c r="F44" s="210"/>
      <c r="G44" s="156"/>
    </row>
    <row r="45" spans="1:8" ht="15.75" customHeight="1" thickBot="1" x14ac:dyDescent="0.3">
      <c r="A45" s="957"/>
      <c r="B45" s="1766"/>
      <c r="C45" s="1794" t="s">
        <v>1289</v>
      </c>
      <c r="D45" s="1795" t="s">
        <v>1276</v>
      </c>
      <c r="E45" s="1796">
        <v>28697786</v>
      </c>
      <c r="F45" s="210"/>
      <c r="G45" s="156"/>
    </row>
    <row r="46" spans="1:8" ht="16.149999999999999" customHeight="1" thickBot="1" x14ac:dyDescent="0.3">
      <c r="A46" s="957"/>
      <c r="B46" s="1766"/>
      <c r="C46" s="1770">
        <v>32</v>
      </c>
      <c r="D46" s="1771" t="s">
        <v>1052</v>
      </c>
      <c r="E46" s="1765">
        <f>SUM(E33:E45)</f>
        <v>245051192</v>
      </c>
      <c r="F46" s="1092"/>
      <c r="G46" s="157"/>
    </row>
    <row r="47" spans="1:8" ht="15.75" x14ac:dyDescent="0.25">
      <c r="A47" s="957"/>
      <c r="B47" s="958"/>
      <c r="C47" s="1767" t="s">
        <v>1055</v>
      </c>
      <c r="D47" s="1768" t="s">
        <v>1053</v>
      </c>
      <c r="E47" s="1769">
        <f>43296660+4579659</f>
        <v>47876319</v>
      </c>
      <c r="G47" s="157"/>
    </row>
    <row r="48" spans="1:8" ht="16.5" thickBot="1" x14ac:dyDescent="0.3">
      <c r="A48" s="957"/>
      <c r="B48" s="958"/>
      <c r="C48" s="1772" t="s">
        <v>1290</v>
      </c>
      <c r="D48" s="1089" t="s">
        <v>1054</v>
      </c>
      <c r="E48" s="1773">
        <v>100713553</v>
      </c>
      <c r="G48" s="2234"/>
      <c r="H48" s="2235"/>
    </row>
    <row r="49" spans="1:8" ht="16.149999999999999" customHeight="1" thickBot="1" x14ac:dyDescent="0.3">
      <c r="A49" s="957"/>
      <c r="B49" s="1766"/>
      <c r="C49" s="1770">
        <v>35</v>
      </c>
      <c r="D49" s="1764" t="s">
        <v>1056</v>
      </c>
      <c r="E49" s="1765">
        <f>SUM(E47:E48)</f>
        <v>148589872</v>
      </c>
      <c r="F49" s="1092"/>
      <c r="G49" s="157"/>
      <c r="H49" s="1103"/>
    </row>
    <row r="50" spans="1:8" ht="15.75" x14ac:dyDescent="0.25">
      <c r="A50" s="957"/>
      <c r="B50" s="1766"/>
      <c r="C50" s="1783"/>
      <c r="D50" s="1783"/>
      <c r="E50" s="157"/>
      <c r="G50" s="157"/>
    </row>
    <row r="51" spans="1:8" ht="30" customHeight="1" thickBot="1" x14ac:dyDescent="0.3">
      <c r="A51" s="957"/>
      <c r="B51" s="1766"/>
      <c r="C51" s="2228" t="s">
        <v>1057</v>
      </c>
      <c r="D51" s="2229"/>
      <c r="E51" s="2229"/>
      <c r="G51" s="157"/>
    </row>
    <row r="52" spans="1:8" ht="16.5" thickBot="1" x14ac:dyDescent="0.3">
      <c r="A52" s="957"/>
      <c r="B52" s="1799"/>
      <c r="C52" s="1801" t="s">
        <v>1291</v>
      </c>
      <c r="D52" s="1802" t="s">
        <v>1058</v>
      </c>
      <c r="E52" s="1803">
        <v>32586425</v>
      </c>
      <c r="G52" s="157"/>
    </row>
    <row r="53" spans="1:8" ht="16.149999999999999" customHeight="1" thickBot="1" x14ac:dyDescent="0.3">
      <c r="A53" s="956"/>
      <c r="B53" s="1774"/>
      <c r="C53" s="1770">
        <v>37</v>
      </c>
      <c r="D53" s="1764" t="s">
        <v>1059</v>
      </c>
      <c r="E53" s="1765">
        <f>E52</f>
        <v>32586425</v>
      </c>
      <c r="G53" s="157"/>
    </row>
    <row r="54" spans="1:8" ht="16.149999999999999" customHeight="1" thickBot="1" x14ac:dyDescent="0.3">
      <c r="A54" s="956"/>
      <c r="B54" s="1800"/>
      <c r="C54" s="1804">
        <v>38</v>
      </c>
      <c r="D54" s="948" t="s">
        <v>1060</v>
      </c>
      <c r="E54" s="949">
        <f>E18+E30+E46+E49+E53</f>
        <v>1185368600</v>
      </c>
      <c r="G54" s="157"/>
    </row>
    <row r="55" spans="1:8" ht="16.149999999999999" customHeight="1" thickBot="1" x14ac:dyDescent="0.3">
      <c r="A55" s="956"/>
      <c r="B55" s="1800"/>
      <c r="C55" s="1805">
        <v>39</v>
      </c>
      <c r="D55" s="959" t="s">
        <v>1061</v>
      </c>
      <c r="E55" s="960">
        <v>-102470665</v>
      </c>
      <c r="G55" s="157"/>
    </row>
    <row r="56" spans="1:8" ht="16.149999999999999" customHeight="1" thickBot="1" x14ac:dyDescent="0.3">
      <c r="A56" s="956"/>
      <c r="B56" s="1799"/>
      <c r="C56" s="1804">
        <v>40</v>
      </c>
      <c r="D56" s="950" t="s">
        <v>302</v>
      </c>
      <c r="E56" s="951">
        <f>E54+E55</f>
        <v>1082897935</v>
      </c>
      <c r="G56" s="157"/>
    </row>
  </sheetData>
  <mergeCells count="16">
    <mergeCell ref="G29:H29"/>
    <mergeCell ref="G48:H48"/>
    <mergeCell ref="B35:B36"/>
    <mergeCell ref="C51:E51"/>
    <mergeCell ref="A10:A26"/>
    <mergeCell ref="B10:B23"/>
    <mergeCell ref="A32:A39"/>
    <mergeCell ref="B32:B33"/>
    <mergeCell ref="B37:B38"/>
    <mergeCell ref="C20:E20"/>
    <mergeCell ref="C32:E32"/>
    <mergeCell ref="A9:E9"/>
    <mergeCell ref="A1:E1"/>
    <mergeCell ref="A2:E2"/>
    <mergeCell ref="A4:E4"/>
    <mergeCell ref="A6:E6"/>
  </mergeCells>
  <hyperlinks>
    <hyperlink ref="F1" location="Tartalom!A1" display="Tartalom!A1" xr:uid="{00000000-0004-0000-2400-000000000000}"/>
  </hyperlinks>
  <printOptions horizontalCentered="1"/>
  <pageMargins left="0.27559055118110237" right="0.27559055118110237" top="0.78740157480314965" bottom="0.78740157480314965" header="0.51181102362204722" footer="0.51181102362204722"/>
  <pageSetup paperSize="9" scale="62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FF00"/>
  </sheetPr>
  <dimension ref="A1:H61"/>
  <sheetViews>
    <sheetView view="pageBreakPreview" topLeftCell="A31" zoomScale="70" zoomScaleNormal="100" zoomScaleSheetLayoutView="70" workbookViewId="0">
      <selection activeCell="A31" sqref="A1:XFD1048576"/>
    </sheetView>
  </sheetViews>
  <sheetFormatPr defaultColWidth="9.140625" defaultRowHeight="18.75" x14ac:dyDescent="0.3"/>
  <cols>
    <col min="1" max="1" width="7.28515625" style="811" bestFit="1" customWidth="1"/>
    <col min="2" max="2" width="115.28515625" style="811" bestFit="1" customWidth="1"/>
    <col min="3" max="3" width="14.85546875" style="813" bestFit="1" customWidth="1"/>
    <col min="4" max="4" width="15.7109375" style="814" bestFit="1" customWidth="1"/>
    <col min="5" max="5" width="18.85546875" style="814" customWidth="1"/>
    <col min="6" max="6" width="19" style="810" hidden="1" customWidth="1"/>
    <col min="7" max="7" width="19" style="807" hidden="1" customWidth="1"/>
    <col min="8" max="8" width="19.7109375" style="810" hidden="1" customWidth="1"/>
    <col min="9" max="11" width="0" style="807" hidden="1" customWidth="1"/>
    <col min="12" max="16384" width="9.140625" style="807"/>
  </cols>
  <sheetData>
    <row r="1" spans="1:6" ht="25.5" x14ac:dyDescent="0.35">
      <c r="A1" s="2254" t="str">
        <f>Tartalom!A1</f>
        <v>Pilisvörösvár Város Önkormányzata Képviselő-testületének 9/2023. (IV. 20.) önkormányzati rendelete</v>
      </c>
      <c r="B1" s="2254"/>
      <c r="C1" s="2254"/>
      <c r="D1" s="2254"/>
      <c r="E1" s="2254"/>
      <c r="F1" s="808"/>
    </row>
    <row r="2" spans="1:6" ht="25.5" x14ac:dyDescent="0.35">
      <c r="A2" s="2254" t="str">
        <f>Tartalom!A2</f>
        <v>Pilisvörösvár Város Önkormányzata 2022. évi zárszámadásáról</v>
      </c>
      <c r="B2" s="2254"/>
      <c r="C2" s="2254"/>
      <c r="D2" s="2254"/>
      <c r="E2" s="2254"/>
      <c r="F2" s="808"/>
    </row>
    <row r="3" spans="1:6" ht="25.5" x14ac:dyDescent="0.35">
      <c r="A3" s="2255" t="str">
        <f>Tartalom!B37</f>
        <v xml:space="preserve">Pilisvörösvár Város Önkormányzata intézményi normatíva kimutatása  </v>
      </c>
      <c r="B3" s="2255"/>
      <c r="C3" s="2255"/>
      <c r="D3" s="2255"/>
      <c r="E3" s="2255"/>
      <c r="F3" s="809"/>
    </row>
    <row r="4" spans="1:6" x14ac:dyDescent="0.3">
      <c r="B4" s="812"/>
      <c r="E4" s="815"/>
      <c r="F4" s="816"/>
    </row>
    <row r="5" spans="1:6" x14ac:dyDescent="0.3">
      <c r="D5" s="2256" t="s">
        <v>601</v>
      </c>
      <c r="E5" s="2057"/>
      <c r="F5" s="816">
        <v>1000</v>
      </c>
    </row>
    <row r="6" spans="1:6" ht="16.899999999999999" customHeight="1" thickBot="1" x14ac:dyDescent="0.35">
      <c r="E6" s="815" t="s">
        <v>469</v>
      </c>
      <c r="F6" s="816"/>
    </row>
    <row r="7" spans="1:6" ht="34.9" customHeight="1" thickBot="1" x14ac:dyDescent="0.3">
      <c r="A7" s="1829"/>
      <c r="B7" s="1830" t="s">
        <v>374</v>
      </c>
      <c r="C7" s="1831"/>
      <c r="D7" s="1832"/>
      <c r="E7" s="1833"/>
    </row>
    <row r="8" spans="1:6" ht="35.450000000000003" customHeight="1" x14ac:dyDescent="0.25">
      <c r="A8" s="1834" t="s">
        <v>36</v>
      </c>
      <c r="B8" s="1835" t="s">
        <v>321</v>
      </c>
      <c r="C8" s="1836" t="s">
        <v>1098</v>
      </c>
      <c r="D8" s="1835" t="s">
        <v>37</v>
      </c>
      <c r="E8" s="1837" t="s">
        <v>38</v>
      </c>
      <c r="F8" s="1010" t="s">
        <v>39</v>
      </c>
    </row>
    <row r="9" spans="1:6" ht="25.15" customHeight="1" x14ac:dyDescent="0.25">
      <c r="A9" s="1021">
        <v>1</v>
      </c>
      <c r="B9" s="988" t="s">
        <v>1028</v>
      </c>
      <c r="C9" s="989">
        <v>130000</v>
      </c>
      <c r="D9" s="990">
        <v>513.29999999999995</v>
      </c>
      <c r="E9" s="1022">
        <f t="shared" ref="E9:E17" si="0">C9*D9</f>
        <v>66728999.999999993</v>
      </c>
      <c r="F9" s="1011">
        <f t="shared" ref="F9:F14" si="1">E9/1000</f>
        <v>66728.999999999985</v>
      </c>
    </row>
    <row r="10" spans="1:6" ht="25.15" customHeight="1" x14ac:dyDescent="0.25">
      <c r="A10" s="1021">
        <v>2</v>
      </c>
      <c r="B10" s="991" t="s">
        <v>1099</v>
      </c>
      <c r="C10" s="989">
        <v>5262900</v>
      </c>
      <c r="D10" s="990">
        <v>44.9</v>
      </c>
      <c r="E10" s="1022">
        <f t="shared" si="0"/>
        <v>236304210</v>
      </c>
      <c r="F10" s="1011">
        <f t="shared" si="1"/>
        <v>236304.21</v>
      </c>
    </row>
    <row r="11" spans="1:6" ht="31.5" x14ac:dyDescent="0.25">
      <c r="A11" s="1021">
        <v>3</v>
      </c>
      <c r="B11" s="991" t="s">
        <v>1100</v>
      </c>
      <c r="C11" s="989">
        <v>467690</v>
      </c>
      <c r="D11" s="990">
        <v>14.6</v>
      </c>
      <c r="E11" s="1022">
        <f t="shared" si="0"/>
        <v>6828274</v>
      </c>
      <c r="F11" s="1011">
        <f t="shared" si="1"/>
        <v>6828.2740000000003</v>
      </c>
    </row>
    <row r="12" spans="1:6" ht="25.15" customHeight="1" x14ac:dyDescent="0.25">
      <c r="A12" s="1021">
        <v>4</v>
      </c>
      <c r="B12" s="991" t="s">
        <v>1101</v>
      </c>
      <c r="C12" s="989">
        <v>1743970</v>
      </c>
      <c r="D12" s="990">
        <v>1</v>
      </c>
      <c r="E12" s="1022">
        <f t="shared" si="0"/>
        <v>1743970</v>
      </c>
      <c r="F12" s="1011">
        <f t="shared" si="1"/>
        <v>1743.97</v>
      </c>
    </row>
    <row r="13" spans="1:6" ht="31.5" x14ac:dyDescent="0.25">
      <c r="A13" s="1021">
        <v>5</v>
      </c>
      <c r="B13" s="992" t="s">
        <v>1320</v>
      </c>
      <c r="C13" s="993">
        <v>396000</v>
      </c>
      <c r="D13" s="990">
        <v>2</v>
      </c>
      <c r="E13" s="1022">
        <f t="shared" si="0"/>
        <v>792000</v>
      </c>
      <c r="F13" s="1011">
        <f t="shared" si="1"/>
        <v>792</v>
      </c>
    </row>
    <row r="14" spans="1:6" ht="31.5" x14ac:dyDescent="0.25">
      <c r="A14" s="1021">
        <v>6</v>
      </c>
      <c r="B14" s="994" t="s">
        <v>1102</v>
      </c>
      <c r="C14" s="993">
        <v>811600</v>
      </c>
      <c r="D14" s="990">
        <v>22.1</v>
      </c>
      <c r="E14" s="1022">
        <f t="shared" si="0"/>
        <v>17936360</v>
      </c>
      <c r="F14" s="1011">
        <f t="shared" si="1"/>
        <v>17936.36</v>
      </c>
    </row>
    <row r="15" spans="1:6" ht="25.15" customHeight="1" x14ac:dyDescent="0.25">
      <c r="A15" s="1021">
        <v>7</v>
      </c>
      <c r="B15" s="994" t="s">
        <v>1103</v>
      </c>
      <c r="C15" s="993">
        <v>3878000</v>
      </c>
      <c r="D15" s="990">
        <v>30.5</v>
      </c>
      <c r="E15" s="1023">
        <f t="shared" si="0"/>
        <v>118279000</v>
      </c>
      <c r="F15" s="1011">
        <f>E15/F5</f>
        <v>118279</v>
      </c>
    </row>
    <row r="16" spans="1:6" ht="25.15" customHeight="1" x14ac:dyDescent="0.25">
      <c r="A16" s="1021">
        <v>8</v>
      </c>
      <c r="B16" s="994" t="s">
        <v>1104</v>
      </c>
      <c r="C16" s="989">
        <v>5262900</v>
      </c>
      <c r="D16" s="990">
        <v>0.5</v>
      </c>
      <c r="E16" s="1023">
        <f t="shared" si="0"/>
        <v>2631450</v>
      </c>
      <c r="F16" s="1011">
        <f>E16/F5</f>
        <v>2631.45</v>
      </c>
    </row>
    <row r="17" spans="1:6" ht="25.15" customHeight="1" x14ac:dyDescent="0.25">
      <c r="A17" s="1021">
        <v>9</v>
      </c>
      <c r="B17" s="994" t="s">
        <v>1321</v>
      </c>
      <c r="C17" s="989">
        <v>480000</v>
      </c>
      <c r="D17" s="990">
        <v>0.3</v>
      </c>
      <c r="E17" s="1023">
        <f t="shared" si="0"/>
        <v>144000</v>
      </c>
      <c r="F17" s="1012">
        <f>E17/F5</f>
        <v>144</v>
      </c>
    </row>
    <row r="18" spans="1:6" ht="25.15" customHeight="1" thickBot="1" x14ac:dyDescent="0.3">
      <c r="A18" s="1021">
        <v>10</v>
      </c>
      <c r="B18" s="992" t="s">
        <v>44</v>
      </c>
      <c r="C18" s="1838">
        <v>177042.94941432081</v>
      </c>
      <c r="D18" s="990">
        <v>485.52</v>
      </c>
      <c r="E18" s="1023">
        <f>C18*D18</f>
        <v>85957892.799641043</v>
      </c>
      <c r="F18" s="1013">
        <f>E18/F5</f>
        <v>85957.892799641049</v>
      </c>
    </row>
    <row r="19" spans="1:6" ht="25.15" customHeight="1" thickBot="1" x14ac:dyDescent="0.3">
      <c r="A19" s="1009">
        <v>11</v>
      </c>
      <c r="B19" s="2251" t="s">
        <v>1105</v>
      </c>
      <c r="C19" s="2252"/>
      <c r="D19" s="2253"/>
      <c r="E19" s="1007">
        <f>SUM(E9:E18)</f>
        <v>537346156.79964101</v>
      </c>
      <c r="F19" s="996"/>
    </row>
    <row r="20" spans="1:6" ht="25.15" customHeight="1" thickBot="1" x14ac:dyDescent="0.3">
      <c r="A20" s="1024"/>
      <c r="B20" s="995"/>
      <c r="C20" s="995"/>
      <c r="D20" s="995"/>
      <c r="E20" s="1025"/>
      <c r="F20" s="870"/>
    </row>
    <row r="21" spans="1:6" ht="35.450000000000003" customHeight="1" thickBot="1" x14ac:dyDescent="0.3">
      <c r="A21" s="1026"/>
      <c r="B21" s="1839" t="s">
        <v>450</v>
      </c>
      <c r="C21" s="1840"/>
      <c r="D21" s="1841"/>
      <c r="E21" s="1842"/>
      <c r="F21" s="1014" t="s">
        <v>39</v>
      </c>
    </row>
    <row r="22" spans="1:6" ht="31.5" x14ac:dyDescent="0.25">
      <c r="A22" s="1834" t="s">
        <v>36</v>
      </c>
      <c r="B22" s="1835" t="s">
        <v>321</v>
      </c>
      <c r="C22" s="1836" t="s">
        <v>1098</v>
      </c>
      <c r="D22" s="1835" t="s">
        <v>37</v>
      </c>
      <c r="E22" s="1837" t="s">
        <v>38</v>
      </c>
      <c r="F22" s="1015" t="e">
        <f>E22/1000</f>
        <v>#VALUE!</v>
      </c>
    </row>
    <row r="23" spans="1:6" ht="25.15" customHeight="1" x14ac:dyDescent="0.25">
      <c r="A23" s="1027">
        <v>12</v>
      </c>
      <c r="B23" s="997" t="s">
        <v>1045</v>
      </c>
      <c r="C23" s="989">
        <v>6990700</v>
      </c>
      <c r="D23" s="990">
        <v>4</v>
      </c>
      <c r="E23" s="1022">
        <f>C23*D23</f>
        <v>27962800</v>
      </c>
      <c r="F23" s="1015">
        <f>E23/1000</f>
        <v>27962.799999999999</v>
      </c>
    </row>
    <row r="24" spans="1:6" ht="25.15" customHeight="1" x14ac:dyDescent="0.25">
      <c r="A24" s="1027">
        <v>13</v>
      </c>
      <c r="B24" s="997" t="s">
        <v>1046</v>
      </c>
      <c r="C24" s="989">
        <v>5453000</v>
      </c>
      <c r="D24" s="990">
        <v>0.5</v>
      </c>
      <c r="E24" s="1022">
        <f>C24*D24</f>
        <v>2726500</v>
      </c>
      <c r="F24" s="1015">
        <f>E24/1000</f>
        <v>2726.5</v>
      </c>
    </row>
    <row r="25" spans="1:6" ht="25.15" customHeight="1" x14ac:dyDescent="0.25">
      <c r="A25" s="1027">
        <v>14</v>
      </c>
      <c r="B25" s="997" t="s">
        <v>1048</v>
      </c>
      <c r="C25" s="989"/>
      <c r="D25" s="989"/>
      <c r="E25" s="1022">
        <v>8070000</v>
      </c>
      <c r="F25" s="1016">
        <f>E25/1000</f>
        <v>8070</v>
      </c>
    </row>
    <row r="26" spans="1:6" ht="25.15" customHeight="1" thickBot="1" x14ac:dyDescent="0.3">
      <c r="A26" s="1027">
        <v>15</v>
      </c>
      <c r="B26" s="998" t="s">
        <v>44</v>
      </c>
      <c r="C26" s="1838">
        <v>177042.94941432081</v>
      </c>
      <c r="D26" s="990">
        <v>15.36</v>
      </c>
      <c r="E26" s="1022">
        <f>C26*D26</f>
        <v>2719379.7030039676</v>
      </c>
      <c r="F26" s="1017">
        <f>E26/1000</f>
        <v>2719.3797030039677</v>
      </c>
    </row>
    <row r="27" spans="1:6" ht="25.15" customHeight="1" thickBot="1" x14ac:dyDescent="0.3">
      <c r="A27" s="1009">
        <v>16</v>
      </c>
      <c r="B27" s="2251" t="s">
        <v>524</v>
      </c>
      <c r="C27" s="2252"/>
      <c r="D27" s="2253"/>
      <c r="E27" s="1007">
        <f>SUM(E23:E26)</f>
        <v>41478679.703003965</v>
      </c>
      <c r="F27" s="870"/>
    </row>
    <row r="28" spans="1:6" ht="25.15" customHeight="1" thickBot="1" x14ac:dyDescent="0.3">
      <c r="A28" s="2257"/>
      <c r="B28" s="2258"/>
      <c r="C28" s="2258"/>
      <c r="D28" s="2258"/>
      <c r="E28" s="2259"/>
    </row>
    <row r="29" spans="1:6" ht="35.450000000000003" customHeight="1" thickBot="1" x14ac:dyDescent="0.3">
      <c r="A29" s="1848"/>
      <c r="B29" s="1863" t="s">
        <v>1106</v>
      </c>
      <c r="C29" s="1849"/>
      <c r="D29" s="1862"/>
      <c r="E29" s="1833"/>
      <c r="F29" s="1010" t="s">
        <v>39</v>
      </c>
    </row>
    <row r="30" spans="1:6" ht="31.5" x14ac:dyDescent="0.25">
      <c r="A30" s="1843" t="s">
        <v>36</v>
      </c>
      <c r="B30" s="1844" t="s">
        <v>321</v>
      </c>
      <c r="C30" s="1845" t="s">
        <v>1098</v>
      </c>
      <c r="D30" s="1844" t="s">
        <v>37</v>
      </c>
      <c r="E30" s="1846" t="s">
        <v>38</v>
      </c>
      <c r="F30" s="1012" t="e">
        <f>E30/F5</f>
        <v>#VALUE!</v>
      </c>
    </row>
    <row r="31" spans="1:6" ht="25.15" customHeight="1" thickBot="1" x14ac:dyDescent="0.3">
      <c r="A31" s="1028">
        <v>17</v>
      </c>
      <c r="B31" s="1008" t="s">
        <v>45</v>
      </c>
      <c r="C31" s="1838">
        <v>177042.94941432081</v>
      </c>
      <c r="D31" s="993">
        <v>344</v>
      </c>
      <c r="E31" s="1029">
        <f>D31*C31</f>
        <v>60902774.598526359</v>
      </c>
      <c r="F31" s="1018">
        <f>E31/F5</f>
        <v>60902.774598526361</v>
      </c>
    </row>
    <row r="32" spans="1:6" ht="25.15" customHeight="1" thickBot="1" x14ac:dyDescent="0.3">
      <c r="A32" s="1847">
        <v>18</v>
      </c>
      <c r="B32" s="2251" t="s">
        <v>1107</v>
      </c>
      <c r="C32" s="2252"/>
      <c r="D32" s="2253"/>
      <c r="E32" s="1007">
        <f>SUM(E31)</f>
        <v>60902774.598526359</v>
      </c>
      <c r="F32" s="870"/>
    </row>
    <row r="33" spans="1:6" ht="25.15" customHeight="1" thickBot="1" x14ac:dyDescent="0.3">
      <c r="A33" s="2245"/>
      <c r="B33" s="2246"/>
      <c r="C33" s="2246"/>
      <c r="D33" s="2246"/>
      <c r="E33" s="2247"/>
      <c r="F33" s="869"/>
    </row>
    <row r="34" spans="1:6" ht="35.450000000000003" customHeight="1" thickBot="1" x14ac:dyDescent="0.3">
      <c r="A34" s="1848"/>
      <c r="B34" s="1863" t="s">
        <v>46</v>
      </c>
      <c r="C34" s="1850"/>
      <c r="D34" s="1851"/>
      <c r="E34" s="1852"/>
      <c r="F34" s="1010" t="s">
        <v>39</v>
      </c>
    </row>
    <row r="35" spans="1:6" ht="31.5" x14ac:dyDescent="0.25">
      <c r="A35" s="1834" t="s">
        <v>36</v>
      </c>
      <c r="B35" s="1835" t="s">
        <v>321</v>
      </c>
      <c r="C35" s="1836" t="s">
        <v>1098</v>
      </c>
      <c r="D35" s="1835" t="s">
        <v>37</v>
      </c>
      <c r="E35" s="1837" t="s">
        <v>38</v>
      </c>
      <c r="F35" s="1015" t="e">
        <f>E35/F5</f>
        <v>#VALUE!</v>
      </c>
    </row>
    <row r="36" spans="1:6" ht="25.15" customHeight="1" x14ac:dyDescent="0.25">
      <c r="A36" s="1027">
        <v>19</v>
      </c>
      <c r="B36" s="1000" t="s">
        <v>1108</v>
      </c>
      <c r="C36" s="989">
        <v>5128940</v>
      </c>
      <c r="D36" s="989" t="s">
        <v>1109</v>
      </c>
      <c r="E36" s="1022">
        <v>19489972</v>
      </c>
      <c r="F36" s="1015">
        <f>E36/F5</f>
        <v>19489.972000000002</v>
      </c>
    </row>
    <row r="37" spans="1:6" ht="25.15" customHeight="1" x14ac:dyDescent="0.25">
      <c r="A37" s="1027">
        <v>20</v>
      </c>
      <c r="B37" s="1000" t="s">
        <v>1110</v>
      </c>
      <c r="C37" s="989">
        <v>4843970</v>
      </c>
      <c r="D37" s="989" t="s">
        <v>1109</v>
      </c>
      <c r="E37" s="1022">
        <v>39236157</v>
      </c>
      <c r="F37" s="1015">
        <f>E37/F5</f>
        <v>39236.156999999999</v>
      </c>
    </row>
    <row r="38" spans="1:6" ht="25.15" customHeight="1" x14ac:dyDescent="0.25">
      <c r="A38" s="1027">
        <v>21</v>
      </c>
      <c r="B38" s="1000" t="s">
        <v>1111</v>
      </c>
      <c r="C38" s="989">
        <v>81190</v>
      </c>
      <c r="D38" s="989">
        <v>80</v>
      </c>
      <c r="E38" s="1022">
        <f t="shared" ref="E38:E42" si="2">C38*D38</f>
        <v>6495200</v>
      </c>
      <c r="F38" s="1015">
        <v>0</v>
      </c>
    </row>
    <row r="39" spans="1:6" ht="25.15" customHeight="1" x14ac:dyDescent="0.25">
      <c r="A39" s="1027">
        <v>22</v>
      </c>
      <c r="B39" s="1000" t="s">
        <v>1042</v>
      </c>
      <c r="C39" s="989">
        <v>602080</v>
      </c>
      <c r="D39" s="989">
        <v>26</v>
      </c>
      <c r="E39" s="1022">
        <f t="shared" si="2"/>
        <v>15654080</v>
      </c>
      <c r="F39" s="1015">
        <f>E39/F5</f>
        <v>15654.08</v>
      </c>
    </row>
    <row r="40" spans="1:6" ht="25.15" customHeight="1" x14ac:dyDescent="0.25">
      <c r="A40" s="1027">
        <v>23</v>
      </c>
      <c r="B40" s="1000" t="s">
        <v>1043</v>
      </c>
      <c r="C40" s="989">
        <v>423940</v>
      </c>
      <c r="D40" s="989">
        <v>22</v>
      </c>
      <c r="E40" s="1022">
        <f t="shared" si="2"/>
        <v>9326680</v>
      </c>
      <c r="F40" s="1015">
        <f>E40/F5</f>
        <v>9326.68</v>
      </c>
    </row>
    <row r="41" spans="1:6" ht="25.15" customHeight="1" x14ac:dyDescent="0.25">
      <c r="A41" s="1027">
        <v>24</v>
      </c>
      <c r="B41" s="1000" t="s">
        <v>1044</v>
      </c>
      <c r="C41" s="989">
        <v>963220</v>
      </c>
      <c r="D41" s="989">
        <v>8</v>
      </c>
      <c r="E41" s="1022">
        <f t="shared" si="2"/>
        <v>7705760</v>
      </c>
      <c r="F41" s="1015">
        <f>E41/F5</f>
        <v>7705.76</v>
      </c>
    </row>
    <row r="42" spans="1:6" ht="25.15" customHeight="1" x14ac:dyDescent="0.25">
      <c r="A42" s="1027">
        <v>25</v>
      </c>
      <c r="B42" s="1000" t="s">
        <v>1112</v>
      </c>
      <c r="C42" s="989">
        <v>5439900</v>
      </c>
      <c r="D42" s="989">
        <v>3</v>
      </c>
      <c r="E42" s="1022">
        <f t="shared" si="2"/>
        <v>16319700</v>
      </c>
      <c r="F42" s="1015">
        <f>E42/F5</f>
        <v>16319.7</v>
      </c>
    </row>
    <row r="43" spans="1:6" ht="25.15" customHeight="1" x14ac:dyDescent="0.25">
      <c r="A43" s="1027">
        <v>26</v>
      </c>
      <c r="B43" s="1000" t="s">
        <v>1113</v>
      </c>
      <c r="C43" s="1001"/>
      <c r="D43" s="1001"/>
      <c r="E43" s="1022">
        <v>13738000</v>
      </c>
      <c r="F43" s="1015">
        <f>E43/F5</f>
        <v>13738</v>
      </c>
    </row>
    <row r="44" spans="1:6" ht="25.15" customHeight="1" x14ac:dyDescent="0.25">
      <c r="A44" s="1969">
        <v>27</v>
      </c>
      <c r="B44" s="998" t="s">
        <v>45</v>
      </c>
      <c r="C44" s="1033">
        <v>177042.94941432081</v>
      </c>
      <c r="D44" s="989">
        <v>2</v>
      </c>
      <c r="E44" s="1022">
        <f>C44*D44</f>
        <v>354085.89882864163</v>
      </c>
      <c r="F44" s="1016">
        <f>E44/F5</f>
        <v>354.08589882864163</v>
      </c>
    </row>
    <row r="45" spans="1:6" ht="25.15" customHeight="1" thickBot="1" x14ac:dyDescent="0.3">
      <c r="A45" s="1853">
        <v>28</v>
      </c>
      <c r="B45" s="2248" t="s">
        <v>57</v>
      </c>
      <c r="C45" s="2249"/>
      <c r="D45" s="2250"/>
      <c r="E45" s="1032">
        <f>SUM(E36:E44)</f>
        <v>128319634.89882864</v>
      </c>
      <c r="F45" s="1031"/>
    </row>
    <row r="46" spans="1:6" ht="25.15" customHeight="1" thickBot="1" x14ac:dyDescent="0.3">
      <c r="A46" s="2245"/>
      <c r="B46" s="2246"/>
      <c r="C46" s="2246"/>
      <c r="D46" s="2246"/>
      <c r="E46" s="2247"/>
      <c r="F46" s="1019">
        <f>E46/F5</f>
        <v>0</v>
      </c>
    </row>
    <row r="47" spans="1:6" ht="35.450000000000003" customHeight="1" thickBot="1" x14ac:dyDescent="0.3">
      <c r="A47" s="1848"/>
      <c r="B47" s="1854" t="s">
        <v>525</v>
      </c>
      <c r="C47" s="1855"/>
      <c r="D47" s="1851"/>
      <c r="E47" s="1852"/>
      <c r="F47" s="870"/>
    </row>
    <row r="48" spans="1:6" ht="32.25" thickBot="1" x14ac:dyDescent="0.3">
      <c r="A48" s="1834" t="s">
        <v>36</v>
      </c>
      <c r="B48" s="1835" t="s">
        <v>321</v>
      </c>
      <c r="C48" s="1836" t="s">
        <v>1098</v>
      </c>
      <c r="D48" s="1835" t="s">
        <v>37</v>
      </c>
      <c r="E48" s="1837" t="s">
        <v>38</v>
      </c>
    </row>
    <row r="49" spans="1:6" ht="35.450000000000003" customHeight="1" thickBot="1" x14ac:dyDescent="0.3">
      <c r="A49" s="1856">
        <v>29</v>
      </c>
      <c r="B49" s="1857" t="s">
        <v>1114</v>
      </c>
      <c r="C49" s="1858">
        <v>2213</v>
      </c>
      <c r="D49" s="1859"/>
      <c r="E49" s="1860">
        <v>32586425</v>
      </c>
      <c r="F49" s="1010" t="s">
        <v>39</v>
      </c>
    </row>
    <row r="50" spans="1:6" ht="25.15" customHeight="1" thickBot="1" x14ac:dyDescent="0.3">
      <c r="A50" s="1861">
        <v>30</v>
      </c>
      <c r="B50" s="2251" t="s">
        <v>526</v>
      </c>
      <c r="C50" s="2252"/>
      <c r="D50" s="2253"/>
      <c r="E50" s="1007">
        <v>32586425</v>
      </c>
      <c r="F50" s="1020">
        <f>E50/F5</f>
        <v>32586.424999999999</v>
      </c>
    </row>
    <row r="51" spans="1:6" hidden="1" x14ac:dyDescent="0.3"/>
    <row r="52" spans="1:6" hidden="1" x14ac:dyDescent="0.3">
      <c r="B52" s="1002"/>
      <c r="E52" s="999" t="s">
        <v>1115</v>
      </c>
      <c r="F52" s="1003" t="e">
        <f>E17+E25+E30+E44</f>
        <v>#VALUE!</v>
      </c>
    </row>
    <row r="53" spans="1:6" hidden="1" x14ac:dyDescent="0.3">
      <c r="A53" s="1004"/>
      <c r="E53" s="1005" t="s">
        <v>1116</v>
      </c>
      <c r="F53" s="1006">
        <f>111881369/709.56</f>
        <v>157677.1083488359</v>
      </c>
    </row>
    <row r="54" spans="1:6" hidden="1" x14ac:dyDescent="0.3"/>
    <row r="55" spans="1:6" hidden="1" x14ac:dyDescent="0.3"/>
    <row r="56" spans="1:6" hidden="1" x14ac:dyDescent="0.3"/>
    <row r="57" spans="1:6" hidden="1" x14ac:dyDescent="0.3"/>
    <row r="58" spans="1:6" hidden="1" x14ac:dyDescent="0.3"/>
    <row r="59" spans="1:6" hidden="1" x14ac:dyDescent="0.3"/>
    <row r="60" spans="1:6" hidden="1" x14ac:dyDescent="0.3"/>
    <row r="61" spans="1:6" hidden="1" x14ac:dyDescent="0.3"/>
  </sheetData>
  <mergeCells count="12">
    <mergeCell ref="A33:E33"/>
    <mergeCell ref="B45:D45"/>
    <mergeCell ref="A46:E46"/>
    <mergeCell ref="B50:D50"/>
    <mergeCell ref="A1:E1"/>
    <mergeCell ref="A2:E2"/>
    <mergeCell ref="A3:E3"/>
    <mergeCell ref="D5:E5"/>
    <mergeCell ref="B19:D19"/>
    <mergeCell ref="B27:D27"/>
    <mergeCell ref="A28:E28"/>
    <mergeCell ref="B32:D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FF00"/>
    <pageSetUpPr fitToPage="1"/>
  </sheetPr>
  <dimension ref="A1:H53"/>
  <sheetViews>
    <sheetView view="pageBreakPreview" topLeftCell="A7" zoomScale="80" zoomScaleNormal="90" zoomScaleSheetLayoutView="80" workbookViewId="0">
      <selection activeCell="B8" sqref="B8"/>
    </sheetView>
  </sheetViews>
  <sheetFormatPr defaultRowHeight="12.75" x14ac:dyDescent="0.2"/>
  <cols>
    <col min="1" max="1" width="9.7109375" style="817" customWidth="1"/>
    <col min="2" max="2" width="137.28515625" style="819" customWidth="1"/>
    <col min="3" max="3" width="13.85546875" style="834" hidden="1" customWidth="1"/>
    <col min="4" max="4" width="13.7109375" style="819" hidden="1" customWidth="1"/>
    <col min="5" max="5" width="26.7109375" style="818" customWidth="1"/>
    <col min="6" max="6" width="26.7109375" style="819" customWidth="1"/>
    <col min="7" max="254" width="9.140625" style="819"/>
    <col min="255" max="255" width="4.42578125" style="819" customWidth="1"/>
    <col min="256" max="256" width="29.42578125" style="819" customWidth="1"/>
    <col min="257" max="257" width="11.28515625" style="819" customWidth="1"/>
    <col min="258" max="258" width="13.7109375" style="819" customWidth="1"/>
    <col min="259" max="259" width="17.5703125" style="819" customWidth="1"/>
    <col min="260" max="260" width="61.140625" style="819" customWidth="1"/>
    <col min="261" max="261" width="13.28515625" style="819" bestFit="1" customWidth="1"/>
    <col min="262" max="262" width="17.85546875" style="819" customWidth="1"/>
    <col min="263" max="510" width="9.140625" style="819"/>
    <col min="511" max="511" width="4.42578125" style="819" customWidth="1"/>
    <col min="512" max="512" width="29.42578125" style="819" customWidth="1"/>
    <col min="513" max="513" width="11.28515625" style="819" customWidth="1"/>
    <col min="514" max="514" width="13.7109375" style="819" customWidth="1"/>
    <col min="515" max="515" width="17.5703125" style="819" customWidth="1"/>
    <col min="516" max="516" width="61.140625" style="819" customWidth="1"/>
    <col min="517" max="517" width="13.28515625" style="819" bestFit="1" customWidth="1"/>
    <col min="518" max="518" width="17.85546875" style="819" customWidth="1"/>
    <col min="519" max="766" width="9.140625" style="819"/>
    <col min="767" max="767" width="4.42578125" style="819" customWidth="1"/>
    <col min="768" max="768" width="29.42578125" style="819" customWidth="1"/>
    <col min="769" max="769" width="11.28515625" style="819" customWidth="1"/>
    <col min="770" max="770" width="13.7109375" style="819" customWidth="1"/>
    <col min="771" max="771" width="17.5703125" style="819" customWidth="1"/>
    <col min="772" max="772" width="61.140625" style="819" customWidth="1"/>
    <col min="773" max="773" width="13.28515625" style="819" bestFit="1" customWidth="1"/>
    <col min="774" max="774" width="17.85546875" style="819" customWidth="1"/>
    <col min="775" max="1022" width="9.140625" style="819"/>
    <col min="1023" max="1023" width="4.42578125" style="819" customWidth="1"/>
    <col min="1024" max="1024" width="29.42578125" style="819" customWidth="1"/>
    <col min="1025" max="1025" width="11.28515625" style="819" customWidth="1"/>
    <col min="1026" max="1026" width="13.7109375" style="819" customWidth="1"/>
    <col min="1027" max="1027" width="17.5703125" style="819" customWidth="1"/>
    <col min="1028" max="1028" width="61.140625" style="819" customWidth="1"/>
    <col min="1029" max="1029" width="13.28515625" style="819" bestFit="1" customWidth="1"/>
    <col min="1030" max="1030" width="17.85546875" style="819" customWidth="1"/>
    <col min="1031" max="1278" width="9.140625" style="819"/>
    <col min="1279" max="1279" width="4.42578125" style="819" customWidth="1"/>
    <col min="1280" max="1280" width="29.42578125" style="819" customWidth="1"/>
    <col min="1281" max="1281" width="11.28515625" style="819" customWidth="1"/>
    <col min="1282" max="1282" width="13.7109375" style="819" customWidth="1"/>
    <col min="1283" max="1283" width="17.5703125" style="819" customWidth="1"/>
    <col min="1284" max="1284" width="61.140625" style="819" customWidth="1"/>
    <col min="1285" max="1285" width="13.28515625" style="819" bestFit="1" customWidth="1"/>
    <col min="1286" max="1286" width="17.85546875" style="819" customWidth="1"/>
    <col min="1287" max="1534" width="9.140625" style="819"/>
    <col min="1535" max="1535" width="4.42578125" style="819" customWidth="1"/>
    <col min="1536" max="1536" width="29.42578125" style="819" customWidth="1"/>
    <col min="1537" max="1537" width="11.28515625" style="819" customWidth="1"/>
    <col min="1538" max="1538" width="13.7109375" style="819" customWidth="1"/>
    <col min="1539" max="1539" width="17.5703125" style="819" customWidth="1"/>
    <col min="1540" max="1540" width="61.140625" style="819" customWidth="1"/>
    <col min="1541" max="1541" width="13.28515625" style="819" bestFit="1" customWidth="1"/>
    <col min="1542" max="1542" width="17.85546875" style="819" customWidth="1"/>
    <col min="1543" max="1790" width="9.140625" style="819"/>
    <col min="1791" max="1791" width="4.42578125" style="819" customWidth="1"/>
    <col min="1792" max="1792" width="29.42578125" style="819" customWidth="1"/>
    <col min="1793" max="1793" width="11.28515625" style="819" customWidth="1"/>
    <col min="1794" max="1794" width="13.7109375" style="819" customWidth="1"/>
    <col min="1795" max="1795" width="17.5703125" style="819" customWidth="1"/>
    <col min="1796" max="1796" width="61.140625" style="819" customWidth="1"/>
    <col min="1797" max="1797" width="13.28515625" style="819" bestFit="1" customWidth="1"/>
    <col min="1798" max="1798" width="17.85546875" style="819" customWidth="1"/>
    <col min="1799" max="2046" width="9.140625" style="819"/>
    <col min="2047" max="2047" width="4.42578125" style="819" customWidth="1"/>
    <col min="2048" max="2048" width="29.42578125" style="819" customWidth="1"/>
    <col min="2049" max="2049" width="11.28515625" style="819" customWidth="1"/>
    <col min="2050" max="2050" width="13.7109375" style="819" customWidth="1"/>
    <col min="2051" max="2051" width="17.5703125" style="819" customWidth="1"/>
    <col min="2052" max="2052" width="61.140625" style="819" customWidth="1"/>
    <col min="2053" max="2053" width="13.28515625" style="819" bestFit="1" customWidth="1"/>
    <col min="2054" max="2054" width="17.85546875" style="819" customWidth="1"/>
    <col min="2055" max="2302" width="9.140625" style="819"/>
    <col min="2303" max="2303" width="4.42578125" style="819" customWidth="1"/>
    <col min="2304" max="2304" width="29.42578125" style="819" customWidth="1"/>
    <col min="2305" max="2305" width="11.28515625" style="819" customWidth="1"/>
    <col min="2306" max="2306" width="13.7109375" style="819" customWidth="1"/>
    <col min="2307" max="2307" width="17.5703125" style="819" customWidth="1"/>
    <col min="2308" max="2308" width="61.140625" style="819" customWidth="1"/>
    <col min="2309" max="2309" width="13.28515625" style="819" bestFit="1" customWidth="1"/>
    <col min="2310" max="2310" width="17.85546875" style="819" customWidth="1"/>
    <col min="2311" max="2558" width="9.140625" style="819"/>
    <col min="2559" max="2559" width="4.42578125" style="819" customWidth="1"/>
    <col min="2560" max="2560" width="29.42578125" style="819" customWidth="1"/>
    <col min="2561" max="2561" width="11.28515625" style="819" customWidth="1"/>
    <col min="2562" max="2562" width="13.7109375" style="819" customWidth="1"/>
    <col min="2563" max="2563" width="17.5703125" style="819" customWidth="1"/>
    <col min="2564" max="2564" width="61.140625" style="819" customWidth="1"/>
    <col min="2565" max="2565" width="13.28515625" style="819" bestFit="1" customWidth="1"/>
    <col min="2566" max="2566" width="17.85546875" style="819" customWidth="1"/>
    <col min="2567" max="2814" width="9.140625" style="819"/>
    <col min="2815" max="2815" width="4.42578125" style="819" customWidth="1"/>
    <col min="2816" max="2816" width="29.42578125" style="819" customWidth="1"/>
    <col min="2817" max="2817" width="11.28515625" style="819" customWidth="1"/>
    <col min="2818" max="2818" width="13.7109375" style="819" customWidth="1"/>
    <col min="2819" max="2819" width="17.5703125" style="819" customWidth="1"/>
    <col min="2820" max="2820" width="61.140625" style="819" customWidth="1"/>
    <col min="2821" max="2821" width="13.28515625" style="819" bestFit="1" customWidth="1"/>
    <col min="2822" max="2822" width="17.85546875" style="819" customWidth="1"/>
    <col min="2823" max="3070" width="9.140625" style="819"/>
    <col min="3071" max="3071" width="4.42578125" style="819" customWidth="1"/>
    <col min="3072" max="3072" width="29.42578125" style="819" customWidth="1"/>
    <col min="3073" max="3073" width="11.28515625" style="819" customWidth="1"/>
    <col min="3074" max="3074" width="13.7109375" style="819" customWidth="1"/>
    <col min="3075" max="3075" width="17.5703125" style="819" customWidth="1"/>
    <col min="3076" max="3076" width="61.140625" style="819" customWidth="1"/>
    <col min="3077" max="3077" width="13.28515625" style="819" bestFit="1" customWidth="1"/>
    <col min="3078" max="3078" width="17.85546875" style="819" customWidth="1"/>
    <col min="3079" max="3326" width="9.140625" style="819"/>
    <col min="3327" max="3327" width="4.42578125" style="819" customWidth="1"/>
    <col min="3328" max="3328" width="29.42578125" style="819" customWidth="1"/>
    <col min="3329" max="3329" width="11.28515625" style="819" customWidth="1"/>
    <col min="3330" max="3330" width="13.7109375" style="819" customWidth="1"/>
    <col min="3331" max="3331" width="17.5703125" style="819" customWidth="1"/>
    <col min="3332" max="3332" width="61.140625" style="819" customWidth="1"/>
    <col min="3333" max="3333" width="13.28515625" style="819" bestFit="1" customWidth="1"/>
    <col min="3334" max="3334" width="17.85546875" style="819" customWidth="1"/>
    <col min="3335" max="3582" width="9.140625" style="819"/>
    <col min="3583" max="3583" width="4.42578125" style="819" customWidth="1"/>
    <col min="3584" max="3584" width="29.42578125" style="819" customWidth="1"/>
    <col min="3585" max="3585" width="11.28515625" style="819" customWidth="1"/>
    <col min="3586" max="3586" width="13.7109375" style="819" customWidth="1"/>
    <col min="3587" max="3587" width="17.5703125" style="819" customWidth="1"/>
    <col min="3588" max="3588" width="61.140625" style="819" customWidth="1"/>
    <col min="3589" max="3589" width="13.28515625" style="819" bestFit="1" customWidth="1"/>
    <col min="3590" max="3590" width="17.85546875" style="819" customWidth="1"/>
    <col min="3591" max="3838" width="9.140625" style="819"/>
    <col min="3839" max="3839" width="4.42578125" style="819" customWidth="1"/>
    <col min="3840" max="3840" width="29.42578125" style="819" customWidth="1"/>
    <col min="3841" max="3841" width="11.28515625" style="819" customWidth="1"/>
    <col min="3842" max="3842" width="13.7109375" style="819" customWidth="1"/>
    <col min="3843" max="3843" width="17.5703125" style="819" customWidth="1"/>
    <col min="3844" max="3844" width="61.140625" style="819" customWidth="1"/>
    <col min="3845" max="3845" width="13.28515625" style="819" bestFit="1" customWidth="1"/>
    <col min="3846" max="3846" width="17.85546875" style="819" customWidth="1"/>
    <col min="3847" max="4094" width="9.140625" style="819"/>
    <col min="4095" max="4095" width="4.42578125" style="819" customWidth="1"/>
    <col min="4096" max="4096" width="29.42578125" style="819" customWidth="1"/>
    <col min="4097" max="4097" width="11.28515625" style="819" customWidth="1"/>
    <col min="4098" max="4098" width="13.7109375" style="819" customWidth="1"/>
    <col min="4099" max="4099" width="17.5703125" style="819" customWidth="1"/>
    <col min="4100" max="4100" width="61.140625" style="819" customWidth="1"/>
    <col min="4101" max="4101" width="13.28515625" style="819" bestFit="1" customWidth="1"/>
    <col min="4102" max="4102" width="17.85546875" style="819" customWidth="1"/>
    <col min="4103" max="4350" width="9.140625" style="819"/>
    <col min="4351" max="4351" width="4.42578125" style="819" customWidth="1"/>
    <col min="4352" max="4352" width="29.42578125" style="819" customWidth="1"/>
    <col min="4353" max="4353" width="11.28515625" style="819" customWidth="1"/>
    <col min="4354" max="4354" width="13.7109375" style="819" customWidth="1"/>
    <col min="4355" max="4355" width="17.5703125" style="819" customWidth="1"/>
    <col min="4356" max="4356" width="61.140625" style="819" customWidth="1"/>
    <col min="4357" max="4357" width="13.28515625" style="819" bestFit="1" customWidth="1"/>
    <col min="4358" max="4358" width="17.85546875" style="819" customWidth="1"/>
    <col min="4359" max="4606" width="9.140625" style="819"/>
    <col min="4607" max="4607" width="4.42578125" style="819" customWidth="1"/>
    <col min="4608" max="4608" width="29.42578125" style="819" customWidth="1"/>
    <col min="4609" max="4609" width="11.28515625" style="819" customWidth="1"/>
    <col min="4610" max="4610" width="13.7109375" style="819" customWidth="1"/>
    <col min="4611" max="4611" width="17.5703125" style="819" customWidth="1"/>
    <col min="4612" max="4612" width="61.140625" style="819" customWidth="1"/>
    <col min="4613" max="4613" width="13.28515625" style="819" bestFit="1" customWidth="1"/>
    <col min="4614" max="4614" width="17.85546875" style="819" customWidth="1"/>
    <col min="4615" max="4862" width="9.140625" style="819"/>
    <col min="4863" max="4863" width="4.42578125" style="819" customWidth="1"/>
    <col min="4864" max="4864" width="29.42578125" style="819" customWidth="1"/>
    <col min="4865" max="4865" width="11.28515625" style="819" customWidth="1"/>
    <col min="4866" max="4866" width="13.7109375" style="819" customWidth="1"/>
    <col min="4867" max="4867" width="17.5703125" style="819" customWidth="1"/>
    <col min="4868" max="4868" width="61.140625" style="819" customWidth="1"/>
    <col min="4869" max="4869" width="13.28515625" style="819" bestFit="1" customWidth="1"/>
    <col min="4870" max="4870" width="17.85546875" style="819" customWidth="1"/>
    <col min="4871" max="5118" width="9.140625" style="819"/>
    <col min="5119" max="5119" width="4.42578125" style="819" customWidth="1"/>
    <col min="5120" max="5120" width="29.42578125" style="819" customWidth="1"/>
    <col min="5121" max="5121" width="11.28515625" style="819" customWidth="1"/>
    <col min="5122" max="5122" width="13.7109375" style="819" customWidth="1"/>
    <col min="5123" max="5123" width="17.5703125" style="819" customWidth="1"/>
    <col min="5124" max="5124" width="61.140625" style="819" customWidth="1"/>
    <col min="5125" max="5125" width="13.28515625" style="819" bestFit="1" customWidth="1"/>
    <col min="5126" max="5126" width="17.85546875" style="819" customWidth="1"/>
    <col min="5127" max="5374" width="9.140625" style="819"/>
    <col min="5375" max="5375" width="4.42578125" style="819" customWidth="1"/>
    <col min="5376" max="5376" width="29.42578125" style="819" customWidth="1"/>
    <col min="5377" max="5377" width="11.28515625" style="819" customWidth="1"/>
    <col min="5378" max="5378" width="13.7109375" style="819" customWidth="1"/>
    <col min="5379" max="5379" width="17.5703125" style="819" customWidth="1"/>
    <col min="5380" max="5380" width="61.140625" style="819" customWidth="1"/>
    <col min="5381" max="5381" width="13.28515625" style="819" bestFit="1" customWidth="1"/>
    <col min="5382" max="5382" width="17.85546875" style="819" customWidth="1"/>
    <col min="5383" max="5630" width="9.140625" style="819"/>
    <col min="5631" max="5631" width="4.42578125" style="819" customWidth="1"/>
    <col min="5632" max="5632" width="29.42578125" style="819" customWidth="1"/>
    <col min="5633" max="5633" width="11.28515625" style="819" customWidth="1"/>
    <col min="5634" max="5634" width="13.7109375" style="819" customWidth="1"/>
    <col min="5635" max="5635" width="17.5703125" style="819" customWidth="1"/>
    <col min="5636" max="5636" width="61.140625" style="819" customWidth="1"/>
    <col min="5637" max="5637" width="13.28515625" style="819" bestFit="1" customWidth="1"/>
    <col min="5638" max="5638" width="17.85546875" style="819" customWidth="1"/>
    <col min="5639" max="5886" width="9.140625" style="819"/>
    <col min="5887" max="5887" width="4.42578125" style="819" customWidth="1"/>
    <col min="5888" max="5888" width="29.42578125" style="819" customWidth="1"/>
    <col min="5889" max="5889" width="11.28515625" style="819" customWidth="1"/>
    <col min="5890" max="5890" width="13.7109375" style="819" customWidth="1"/>
    <col min="5891" max="5891" width="17.5703125" style="819" customWidth="1"/>
    <col min="5892" max="5892" width="61.140625" style="819" customWidth="1"/>
    <col min="5893" max="5893" width="13.28515625" style="819" bestFit="1" customWidth="1"/>
    <col min="5894" max="5894" width="17.85546875" style="819" customWidth="1"/>
    <col min="5895" max="6142" width="9.140625" style="819"/>
    <col min="6143" max="6143" width="4.42578125" style="819" customWidth="1"/>
    <col min="6144" max="6144" width="29.42578125" style="819" customWidth="1"/>
    <col min="6145" max="6145" width="11.28515625" style="819" customWidth="1"/>
    <col min="6146" max="6146" width="13.7109375" style="819" customWidth="1"/>
    <col min="6147" max="6147" width="17.5703125" style="819" customWidth="1"/>
    <col min="6148" max="6148" width="61.140625" style="819" customWidth="1"/>
    <col min="6149" max="6149" width="13.28515625" style="819" bestFit="1" customWidth="1"/>
    <col min="6150" max="6150" width="17.85546875" style="819" customWidth="1"/>
    <col min="6151" max="6398" width="9.140625" style="819"/>
    <col min="6399" max="6399" width="4.42578125" style="819" customWidth="1"/>
    <col min="6400" max="6400" width="29.42578125" style="819" customWidth="1"/>
    <col min="6401" max="6401" width="11.28515625" style="819" customWidth="1"/>
    <col min="6402" max="6402" width="13.7109375" style="819" customWidth="1"/>
    <col min="6403" max="6403" width="17.5703125" style="819" customWidth="1"/>
    <col min="6404" max="6404" width="61.140625" style="819" customWidth="1"/>
    <col min="6405" max="6405" width="13.28515625" style="819" bestFit="1" customWidth="1"/>
    <col min="6406" max="6406" width="17.85546875" style="819" customWidth="1"/>
    <col min="6407" max="6654" width="9.140625" style="819"/>
    <col min="6655" max="6655" width="4.42578125" style="819" customWidth="1"/>
    <col min="6656" max="6656" width="29.42578125" style="819" customWidth="1"/>
    <col min="6657" max="6657" width="11.28515625" style="819" customWidth="1"/>
    <col min="6658" max="6658" width="13.7109375" style="819" customWidth="1"/>
    <col min="6659" max="6659" width="17.5703125" style="819" customWidth="1"/>
    <col min="6660" max="6660" width="61.140625" style="819" customWidth="1"/>
    <col min="6661" max="6661" width="13.28515625" style="819" bestFit="1" customWidth="1"/>
    <col min="6662" max="6662" width="17.85546875" style="819" customWidth="1"/>
    <col min="6663" max="6910" width="9.140625" style="819"/>
    <col min="6911" max="6911" width="4.42578125" style="819" customWidth="1"/>
    <col min="6912" max="6912" width="29.42578125" style="819" customWidth="1"/>
    <col min="6913" max="6913" width="11.28515625" style="819" customWidth="1"/>
    <col min="6914" max="6914" width="13.7109375" style="819" customWidth="1"/>
    <col min="6915" max="6915" width="17.5703125" style="819" customWidth="1"/>
    <col min="6916" max="6916" width="61.140625" style="819" customWidth="1"/>
    <col min="6917" max="6917" width="13.28515625" style="819" bestFit="1" customWidth="1"/>
    <col min="6918" max="6918" width="17.85546875" style="819" customWidth="1"/>
    <col min="6919" max="7166" width="9.140625" style="819"/>
    <col min="7167" max="7167" width="4.42578125" style="819" customWidth="1"/>
    <col min="7168" max="7168" width="29.42578125" style="819" customWidth="1"/>
    <col min="7169" max="7169" width="11.28515625" style="819" customWidth="1"/>
    <col min="7170" max="7170" width="13.7109375" style="819" customWidth="1"/>
    <col min="7171" max="7171" width="17.5703125" style="819" customWidth="1"/>
    <col min="7172" max="7172" width="61.140625" style="819" customWidth="1"/>
    <col min="7173" max="7173" width="13.28515625" style="819" bestFit="1" customWidth="1"/>
    <col min="7174" max="7174" width="17.85546875" style="819" customWidth="1"/>
    <col min="7175" max="7422" width="9.140625" style="819"/>
    <col min="7423" max="7423" width="4.42578125" style="819" customWidth="1"/>
    <col min="7424" max="7424" width="29.42578125" style="819" customWidth="1"/>
    <col min="7425" max="7425" width="11.28515625" style="819" customWidth="1"/>
    <col min="7426" max="7426" width="13.7109375" style="819" customWidth="1"/>
    <col min="7427" max="7427" width="17.5703125" style="819" customWidth="1"/>
    <col min="7428" max="7428" width="61.140625" style="819" customWidth="1"/>
    <col min="7429" max="7429" width="13.28515625" style="819" bestFit="1" customWidth="1"/>
    <col min="7430" max="7430" width="17.85546875" style="819" customWidth="1"/>
    <col min="7431" max="7678" width="9.140625" style="819"/>
    <col min="7679" max="7679" width="4.42578125" style="819" customWidth="1"/>
    <col min="7680" max="7680" width="29.42578125" style="819" customWidth="1"/>
    <col min="7681" max="7681" width="11.28515625" style="819" customWidth="1"/>
    <col min="7682" max="7682" width="13.7109375" style="819" customWidth="1"/>
    <col min="7683" max="7683" width="17.5703125" style="819" customWidth="1"/>
    <col min="7684" max="7684" width="61.140625" style="819" customWidth="1"/>
    <col min="7685" max="7685" width="13.28515625" style="819" bestFit="1" customWidth="1"/>
    <col min="7686" max="7686" width="17.85546875" style="819" customWidth="1"/>
    <col min="7687" max="7934" width="9.140625" style="819"/>
    <col min="7935" max="7935" width="4.42578125" style="819" customWidth="1"/>
    <col min="7936" max="7936" width="29.42578125" style="819" customWidth="1"/>
    <col min="7937" max="7937" width="11.28515625" style="819" customWidth="1"/>
    <col min="7938" max="7938" width="13.7109375" style="819" customWidth="1"/>
    <col min="7939" max="7939" width="17.5703125" style="819" customWidth="1"/>
    <col min="7940" max="7940" width="61.140625" style="819" customWidth="1"/>
    <col min="7941" max="7941" width="13.28515625" style="819" bestFit="1" customWidth="1"/>
    <col min="7942" max="7942" width="17.85546875" style="819" customWidth="1"/>
    <col min="7943" max="8190" width="9.140625" style="819"/>
    <col min="8191" max="8191" width="4.42578125" style="819" customWidth="1"/>
    <col min="8192" max="8192" width="29.42578125" style="819" customWidth="1"/>
    <col min="8193" max="8193" width="11.28515625" style="819" customWidth="1"/>
    <col min="8194" max="8194" width="13.7109375" style="819" customWidth="1"/>
    <col min="8195" max="8195" width="17.5703125" style="819" customWidth="1"/>
    <col min="8196" max="8196" width="61.140625" style="819" customWidth="1"/>
    <col min="8197" max="8197" width="13.28515625" style="819" bestFit="1" customWidth="1"/>
    <col min="8198" max="8198" width="17.85546875" style="819" customWidth="1"/>
    <col min="8199" max="8446" width="9.140625" style="819"/>
    <col min="8447" max="8447" width="4.42578125" style="819" customWidth="1"/>
    <col min="8448" max="8448" width="29.42578125" style="819" customWidth="1"/>
    <col min="8449" max="8449" width="11.28515625" style="819" customWidth="1"/>
    <col min="8450" max="8450" width="13.7109375" style="819" customWidth="1"/>
    <col min="8451" max="8451" width="17.5703125" style="819" customWidth="1"/>
    <col min="8452" max="8452" width="61.140625" style="819" customWidth="1"/>
    <col min="8453" max="8453" width="13.28515625" style="819" bestFit="1" customWidth="1"/>
    <col min="8454" max="8454" width="17.85546875" style="819" customWidth="1"/>
    <col min="8455" max="8702" width="9.140625" style="819"/>
    <col min="8703" max="8703" width="4.42578125" style="819" customWidth="1"/>
    <col min="8704" max="8704" width="29.42578125" style="819" customWidth="1"/>
    <col min="8705" max="8705" width="11.28515625" style="819" customWidth="1"/>
    <col min="8706" max="8706" width="13.7109375" style="819" customWidth="1"/>
    <col min="8707" max="8707" width="17.5703125" style="819" customWidth="1"/>
    <col min="8708" max="8708" width="61.140625" style="819" customWidth="1"/>
    <col min="8709" max="8709" width="13.28515625" style="819" bestFit="1" customWidth="1"/>
    <col min="8710" max="8710" width="17.85546875" style="819" customWidth="1"/>
    <col min="8711" max="8958" width="9.140625" style="819"/>
    <col min="8959" max="8959" width="4.42578125" style="819" customWidth="1"/>
    <col min="8960" max="8960" width="29.42578125" style="819" customWidth="1"/>
    <col min="8961" max="8961" width="11.28515625" style="819" customWidth="1"/>
    <col min="8962" max="8962" width="13.7109375" style="819" customWidth="1"/>
    <col min="8963" max="8963" width="17.5703125" style="819" customWidth="1"/>
    <col min="8964" max="8964" width="61.140625" style="819" customWidth="1"/>
    <col min="8965" max="8965" width="13.28515625" style="819" bestFit="1" customWidth="1"/>
    <col min="8966" max="8966" width="17.85546875" style="819" customWidth="1"/>
    <col min="8967" max="9214" width="9.140625" style="819"/>
    <col min="9215" max="9215" width="4.42578125" style="819" customWidth="1"/>
    <col min="9216" max="9216" width="29.42578125" style="819" customWidth="1"/>
    <col min="9217" max="9217" width="11.28515625" style="819" customWidth="1"/>
    <col min="9218" max="9218" width="13.7109375" style="819" customWidth="1"/>
    <col min="9219" max="9219" width="17.5703125" style="819" customWidth="1"/>
    <col min="9220" max="9220" width="61.140625" style="819" customWidth="1"/>
    <col min="9221" max="9221" width="13.28515625" style="819" bestFit="1" customWidth="1"/>
    <col min="9222" max="9222" width="17.85546875" style="819" customWidth="1"/>
    <col min="9223" max="9470" width="9.140625" style="819"/>
    <col min="9471" max="9471" width="4.42578125" style="819" customWidth="1"/>
    <col min="9472" max="9472" width="29.42578125" style="819" customWidth="1"/>
    <col min="9473" max="9473" width="11.28515625" style="819" customWidth="1"/>
    <col min="9474" max="9474" width="13.7109375" style="819" customWidth="1"/>
    <col min="9475" max="9475" width="17.5703125" style="819" customWidth="1"/>
    <col min="9476" max="9476" width="61.140625" style="819" customWidth="1"/>
    <col min="9477" max="9477" width="13.28515625" style="819" bestFit="1" customWidth="1"/>
    <col min="9478" max="9478" width="17.85546875" style="819" customWidth="1"/>
    <col min="9479" max="9726" width="9.140625" style="819"/>
    <col min="9727" max="9727" width="4.42578125" style="819" customWidth="1"/>
    <col min="9728" max="9728" width="29.42578125" style="819" customWidth="1"/>
    <col min="9729" max="9729" width="11.28515625" style="819" customWidth="1"/>
    <col min="9730" max="9730" width="13.7109375" style="819" customWidth="1"/>
    <col min="9731" max="9731" width="17.5703125" style="819" customWidth="1"/>
    <col min="9732" max="9732" width="61.140625" style="819" customWidth="1"/>
    <col min="9733" max="9733" width="13.28515625" style="819" bestFit="1" customWidth="1"/>
    <col min="9734" max="9734" width="17.85546875" style="819" customWidth="1"/>
    <col min="9735" max="9982" width="9.140625" style="819"/>
    <col min="9983" max="9983" width="4.42578125" style="819" customWidth="1"/>
    <col min="9984" max="9984" width="29.42578125" style="819" customWidth="1"/>
    <col min="9985" max="9985" width="11.28515625" style="819" customWidth="1"/>
    <col min="9986" max="9986" width="13.7109375" style="819" customWidth="1"/>
    <col min="9987" max="9987" width="17.5703125" style="819" customWidth="1"/>
    <col min="9988" max="9988" width="61.140625" style="819" customWidth="1"/>
    <col min="9989" max="9989" width="13.28515625" style="819" bestFit="1" customWidth="1"/>
    <col min="9990" max="9990" width="17.85546875" style="819" customWidth="1"/>
    <col min="9991" max="10238" width="9.140625" style="819"/>
    <col min="10239" max="10239" width="4.42578125" style="819" customWidth="1"/>
    <col min="10240" max="10240" width="29.42578125" style="819" customWidth="1"/>
    <col min="10241" max="10241" width="11.28515625" style="819" customWidth="1"/>
    <col min="10242" max="10242" width="13.7109375" style="819" customWidth="1"/>
    <col min="10243" max="10243" width="17.5703125" style="819" customWidth="1"/>
    <col min="10244" max="10244" width="61.140625" style="819" customWidth="1"/>
    <col min="10245" max="10245" width="13.28515625" style="819" bestFit="1" customWidth="1"/>
    <col min="10246" max="10246" width="17.85546875" style="819" customWidth="1"/>
    <col min="10247" max="10494" width="9.140625" style="819"/>
    <col min="10495" max="10495" width="4.42578125" style="819" customWidth="1"/>
    <col min="10496" max="10496" width="29.42578125" style="819" customWidth="1"/>
    <col min="10497" max="10497" width="11.28515625" style="819" customWidth="1"/>
    <col min="10498" max="10498" width="13.7109375" style="819" customWidth="1"/>
    <col min="10499" max="10499" width="17.5703125" style="819" customWidth="1"/>
    <col min="10500" max="10500" width="61.140625" style="819" customWidth="1"/>
    <col min="10501" max="10501" width="13.28515625" style="819" bestFit="1" customWidth="1"/>
    <col min="10502" max="10502" width="17.85546875" style="819" customWidth="1"/>
    <col min="10503" max="10750" width="9.140625" style="819"/>
    <col min="10751" max="10751" width="4.42578125" style="819" customWidth="1"/>
    <col min="10752" max="10752" width="29.42578125" style="819" customWidth="1"/>
    <col min="10753" max="10753" width="11.28515625" style="819" customWidth="1"/>
    <col min="10754" max="10754" width="13.7109375" style="819" customWidth="1"/>
    <col min="10755" max="10755" width="17.5703125" style="819" customWidth="1"/>
    <col min="10756" max="10756" width="61.140625" style="819" customWidth="1"/>
    <col min="10757" max="10757" width="13.28515625" style="819" bestFit="1" customWidth="1"/>
    <col min="10758" max="10758" width="17.85546875" style="819" customWidth="1"/>
    <col min="10759" max="11006" width="9.140625" style="819"/>
    <col min="11007" max="11007" width="4.42578125" style="819" customWidth="1"/>
    <col min="11008" max="11008" width="29.42578125" style="819" customWidth="1"/>
    <col min="11009" max="11009" width="11.28515625" style="819" customWidth="1"/>
    <col min="11010" max="11010" width="13.7109375" style="819" customWidth="1"/>
    <col min="11011" max="11011" width="17.5703125" style="819" customWidth="1"/>
    <col min="11012" max="11012" width="61.140625" style="819" customWidth="1"/>
    <col min="11013" max="11013" width="13.28515625" style="819" bestFit="1" customWidth="1"/>
    <col min="11014" max="11014" width="17.85546875" style="819" customWidth="1"/>
    <col min="11015" max="11262" width="9.140625" style="819"/>
    <col min="11263" max="11263" width="4.42578125" style="819" customWidth="1"/>
    <col min="11264" max="11264" width="29.42578125" style="819" customWidth="1"/>
    <col min="11265" max="11265" width="11.28515625" style="819" customWidth="1"/>
    <col min="11266" max="11266" width="13.7109375" style="819" customWidth="1"/>
    <col min="11267" max="11267" width="17.5703125" style="819" customWidth="1"/>
    <col min="11268" max="11268" width="61.140625" style="819" customWidth="1"/>
    <col min="11269" max="11269" width="13.28515625" style="819" bestFit="1" customWidth="1"/>
    <col min="11270" max="11270" width="17.85546875" style="819" customWidth="1"/>
    <col min="11271" max="11518" width="9.140625" style="819"/>
    <col min="11519" max="11519" width="4.42578125" style="819" customWidth="1"/>
    <col min="11520" max="11520" width="29.42578125" style="819" customWidth="1"/>
    <col min="11521" max="11521" width="11.28515625" style="819" customWidth="1"/>
    <col min="11522" max="11522" width="13.7109375" style="819" customWidth="1"/>
    <col min="11523" max="11523" width="17.5703125" style="819" customWidth="1"/>
    <col min="11524" max="11524" width="61.140625" style="819" customWidth="1"/>
    <col min="11525" max="11525" width="13.28515625" style="819" bestFit="1" customWidth="1"/>
    <col min="11526" max="11526" width="17.85546875" style="819" customWidth="1"/>
    <col min="11527" max="11774" width="9.140625" style="819"/>
    <col min="11775" max="11775" width="4.42578125" style="819" customWidth="1"/>
    <col min="11776" max="11776" width="29.42578125" style="819" customWidth="1"/>
    <col min="11777" max="11777" width="11.28515625" style="819" customWidth="1"/>
    <col min="11778" max="11778" width="13.7109375" style="819" customWidth="1"/>
    <col min="11779" max="11779" width="17.5703125" style="819" customWidth="1"/>
    <col min="11780" max="11780" width="61.140625" style="819" customWidth="1"/>
    <col min="11781" max="11781" width="13.28515625" style="819" bestFit="1" customWidth="1"/>
    <col min="11782" max="11782" width="17.85546875" style="819" customWidth="1"/>
    <col min="11783" max="12030" width="9.140625" style="819"/>
    <col min="12031" max="12031" width="4.42578125" style="819" customWidth="1"/>
    <col min="12032" max="12032" width="29.42578125" style="819" customWidth="1"/>
    <col min="12033" max="12033" width="11.28515625" style="819" customWidth="1"/>
    <col min="12034" max="12034" width="13.7109375" style="819" customWidth="1"/>
    <col min="12035" max="12035" width="17.5703125" style="819" customWidth="1"/>
    <col min="12036" max="12036" width="61.140625" style="819" customWidth="1"/>
    <col min="12037" max="12037" width="13.28515625" style="819" bestFit="1" customWidth="1"/>
    <col min="12038" max="12038" width="17.85546875" style="819" customWidth="1"/>
    <col min="12039" max="12286" width="9.140625" style="819"/>
    <col min="12287" max="12287" width="4.42578125" style="819" customWidth="1"/>
    <col min="12288" max="12288" width="29.42578125" style="819" customWidth="1"/>
    <col min="12289" max="12289" width="11.28515625" style="819" customWidth="1"/>
    <col min="12290" max="12290" width="13.7109375" style="819" customWidth="1"/>
    <col min="12291" max="12291" width="17.5703125" style="819" customWidth="1"/>
    <col min="12292" max="12292" width="61.140625" style="819" customWidth="1"/>
    <col min="12293" max="12293" width="13.28515625" style="819" bestFit="1" customWidth="1"/>
    <col min="12294" max="12294" width="17.85546875" style="819" customWidth="1"/>
    <col min="12295" max="12542" width="9.140625" style="819"/>
    <col min="12543" max="12543" width="4.42578125" style="819" customWidth="1"/>
    <col min="12544" max="12544" width="29.42578125" style="819" customWidth="1"/>
    <col min="12545" max="12545" width="11.28515625" style="819" customWidth="1"/>
    <col min="12546" max="12546" width="13.7109375" style="819" customWidth="1"/>
    <col min="12547" max="12547" width="17.5703125" style="819" customWidth="1"/>
    <col min="12548" max="12548" width="61.140625" style="819" customWidth="1"/>
    <col min="12549" max="12549" width="13.28515625" style="819" bestFit="1" customWidth="1"/>
    <col min="12550" max="12550" width="17.85546875" style="819" customWidth="1"/>
    <col min="12551" max="12798" width="9.140625" style="819"/>
    <col min="12799" max="12799" width="4.42578125" style="819" customWidth="1"/>
    <col min="12800" max="12800" width="29.42578125" style="819" customWidth="1"/>
    <col min="12801" max="12801" width="11.28515625" style="819" customWidth="1"/>
    <col min="12802" max="12802" width="13.7109375" style="819" customWidth="1"/>
    <col min="12803" max="12803" width="17.5703125" style="819" customWidth="1"/>
    <col min="12804" max="12804" width="61.140625" style="819" customWidth="1"/>
    <col min="12805" max="12805" width="13.28515625" style="819" bestFit="1" customWidth="1"/>
    <col min="12806" max="12806" width="17.85546875" style="819" customWidth="1"/>
    <col min="12807" max="13054" width="9.140625" style="819"/>
    <col min="13055" max="13055" width="4.42578125" style="819" customWidth="1"/>
    <col min="13056" max="13056" width="29.42578125" style="819" customWidth="1"/>
    <col min="13057" max="13057" width="11.28515625" style="819" customWidth="1"/>
    <col min="13058" max="13058" width="13.7109375" style="819" customWidth="1"/>
    <col min="13059" max="13059" width="17.5703125" style="819" customWidth="1"/>
    <col min="13060" max="13060" width="61.140625" style="819" customWidth="1"/>
    <col min="13061" max="13061" width="13.28515625" style="819" bestFit="1" customWidth="1"/>
    <col min="13062" max="13062" width="17.85546875" style="819" customWidth="1"/>
    <col min="13063" max="13310" width="9.140625" style="819"/>
    <col min="13311" max="13311" width="4.42578125" style="819" customWidth="1"/>
    <col min="13312" max="13312" width="29.42578125" style="819" customWidth="1"/>
    <col min="13313" max="13313" width="11.28515625" style="819" customWidth="1"/>
    <col min="13314" max="13314" width="13.7109375" style="819" customWidth="1"/>
    <col min="13315" max="13315" width="17.5703125" style="819" customWidth="1"/>
    <col min="13316" max="13316" width="61.140625" style="819" customWidth="1"/>
    <col min="13317" max="13317" width="13.28515625" style="819" bestFit="1" customWidth="1"/>
    <col min="13318" max="13318" width="17.85546875" style="819" customWidth="1"/>
    <col min="13319" max="13566" width="9.140625" style="819"/>
    <col min="13567" max="13567" width="4.42578125" style="819" customWidth="1"/>
    <col min="13568" max="13568" width="29.42578125" style="819" customWidth="1"/>
    <col min="13569" max="13569" width="11.28515625" style="819" customWidth="1"/>
    <col min="13570" max="13570" width="13.7109375" style="819" customWidth="1"/>
    <col min="13571" max="13571" width="17.5703125" style="819" customWidth="1"/>
    <col min="13572" max="13572" width="61.140625" style="819" customWidth="1"/>
    <col min="13573" max="13573" width="13.28515625" style="819" bestFit="1" customWidth="1"/>
    <col min="13574" max="13574" width="17.85546875" style="819" customWidth="1"/>
    <col min="13575" max="13822" width="9.140625" style="819"/>
    <col min="13823" max="13823" width="4.42578125" style="819" customWidth="1"/>
    <col min="13824" max="13824" width="29.42578125" style="819" customWidth="1"/>
    <col min="13825" max="13825" width="11.28515625" style="819" customWidth="1"/>
    <col min="13826" max="13826" width="13.7109375" style="819" customWidth="1"/>
    <col min="13827" max="13827" width="17.5703125" style="819" customWidth="1"/>
    <col min="13828" max="13828" width="61.140625" style="819" customWidth="1"/>
    <col min="13829" max="13829" width="13.28515625" style="819" bestFit="1" customWidth="1"/>
    <col min="13830" max="13830" width="17.85546875" style="819" customWidth="1"/>
    <col min="13831" max="14078" width="9.140625" style="819"/>
    <col min="14079" max="14079" width="4.42578125" style="819" customWidth="1"/>
    <col min="14080" max="14080" width="29.42578125" style="819" customWidth="1"/>
    <col min="14081" max="14081" width="11.28515625" style="819" customWidth="1"/>
    <col min="14082" max="14082" width="13.7109375" style="819" customWidth="1"/>
    <col min="14083" max="14083" width="17.5703125" style="819" customWidth="1"/>
    <col min="14084" max="14084" width="61.140625" style="819" customWidth="1"/>
    <col min="14085" max="14085" width="13.28515625" style="819" bestFit="1" customWidth="1"/>
    <col min="14086" max="14086" width="17.85546875" style="819" customWidth="1"/>
    <col min="14087" max="14334" width="9.140625" style="819"/>
    <col min="14335" max="14335" width="4.42578125" style="819" customWidth="1"/>
    <col min="14336" max="14336" width="29.42578125" style="819" customWidth="1"/>
    <col min="14337" max="14337" width="11.28515625" style="819" customWidth="1"/>
    <col min="14338" max="14338" width="13.7109375" style="819" customWidth="1"/>
    <col min="14339" max="14339" width="17.5703125" style="819" customWidth="1"/>
    <col min="14340" max="14340" width="61.140625" style="819" customWidth="1"/>
    <col min="14341" max="14341" width="13.28515625" style="819" bestFit="1" customWidth="1"/>
    <col min="14342" max="14342" width="17.85546875" style="819" customWidth="1"/>
    <col min="14343" max="14590" width="9.140625" style="819"/>
    <col min="14591" max="14591" width="4.42578125" style="819" customWidth="1"/>
    <col min="14592" max="14592" width="29.42578125" style="819" customWidth="1"/>
    <col min="14593" max="14593" width="11.28515625" style="819" customWidth="1"/>
    <col min="14594" max="14594" width="13.7109375" style="819" customWidth="1"/>
    <col min="14595" max="14595" width="17.5703125" style="819" customWidth="1"/>
    <col min="14596" max="14596" width="61.140625" style="819" customWidth="1"/>
    <col min="14597" max="14597" width="13.28515625" style="819" bestFit="1" customWidth="1"/>
    <col min="14598" max="14598" width="17.85546875" style="819" customWidth="1"/>
    <col min="14599" max="14846" width="9.140625" style="819"/>
    <col min="14847" max="14847" width="4.42578125" style="819" customWidth="1"/>
    <col min="14848" max="14848" width="29.42578125" style="819" customWidth="1"/>
    <col min="14849" max="14849" width="11.28515625" style="819" customWidth="1"/>
    <col min="14850" max="14850" width="13.7109375" style="819" customWidth="1"/>
    <col min="14851" max="14851" width="17.5703125" style="819" customWidth="1"/>
    <col min="14852" max="14852" width="61.140625" style="819" customWidth="1"/>
    <col min="14853" max="14853" width="13.28515625" style="819" bestFit="1" customWidth="1"/>
    <col min="14854" max="14854" width="17.85546875" style="819" customWidth="1"/>
    <col min="14855" max="15102" width="9.140625" style="819"/>
    <col min="15103" max="15103" width="4.42578125" style="819" customWidth="1"/>
    <col min="15104" max="15104" width="29.42578125" style="819" customWidth="1"/>
    <col min="15105" max="15105" width="11.28515625" style="819" customWidth="1"/>
    <col min="15106" max="15106" width="13.7109375" style="819" customWidth="1"/>
    <col min="15107" max="15107" width="17.5703125" style="819" customWidth="1"/>
    <col min="15108" max="15108" width="61.140625" style="819" customWidth="1"/>
    <col min="15109" max="15109" width="13.28515625" style="819" bestFit="1" customWidth="1"/>
    <col min="15110" max="15110" width="17.85546875" style="819" customWidth="1"/>
    <col min="15111" max="15358" width="9.140625" style="819"/>
    <col min="15359" max="15359" width="4.42578125" style="819" customWidth="1"/>
    <col min="15360" max="15360" width="29.42578125" style="819" customWidth="1"/>
    <col min="15361" max="15361" width="11.28515625" style="819" customWidth="1"/>
    <col min="15362" max="15362" width="13.7109375" style="819" customWidth="1"/>
    <col min="15363" max="15363" width="17.5703125" style="819" customWidth="1"/>
    <col min="15364" max="15364" width="61.140625" style="819" customWidth="1"/>
    <col min="15365" max="15365" width="13.28515625" style="819" bestFit="1" customWidth="1"/>
    <col min="15366" max="15366" width="17.85546875" style="819" customWidth="1"/>
    <col min="15367" max="15614" width="9.140625" style="819"/>
    <col min="15615" max="15615" width="4.42578125" style="819" customWidth="1"/>
    <col min="15616" max="15616" width="29.42578125" style="819" customWidth="1"/>
    <col min="15617" max="15617" width="11.28515625" style="819" customWidth="1"/>
    <col min="15618" max="15618" width="13.7109375" style="819" customWidth="1"/>
    <col min="15619" max="15619" width="17.5703125" style="819" customWidth="1"/>
    <col min="15620" max="15620" width="61.140625" style="819" customWidth="1"/>
    <col min="15621" max="15621" width="13.28515625" style="819" bestFit="1" customWidth="1"/>
    <col min="15622" max="15622" width="17.85546875" style="819" customWidth="1"/>
    <col min="15623" max="15870" width="9.140625" style="819"/>
    <col min="15871" max="15871" width="4.42578125" style="819" customWidth="1"/>
    <col min="15872" max="15872" width="29.42578125" style="819" customWidth="1"/>
    <col min="15873" max="15873" width="11.28515625" style="819" customWidth="1"/>
    <col min="15874" max="15874" width="13.7109375" style="819" customWidth="1"/>
    <col min="15875" max="15875" width="17.5703125" style="819" customWidth="1"/>
    <col min="15876" max="15876" width="61.140625" style="819" customWidth="1"/>
    <col min="15877" max="15877" width="13.28515625" style="819" bestFit="1" customWidth="1"/>
    <col min="15878" max="15878" width="17.85546875" style="819" customWidth="1"/>
    <col min="15879" max="16126" width="9.140625" style="819"/>
    <col min="16127" max="16127" width="4.42578125" style="819" customWidth="1"/>
    <col min="16128" max="16128" width="29.42578125" style="819" customWidth="1"/>
    <col min="16129" max="16129" width="11.28515625" style="819" customWidth="1"/>
    <col min="16130" max="16130" width="13.7109375" style="819" customWidth="1"/>
    <col min="16131" max="16131" width="17.5703125" style="819" customWidth="1"/>
    <col min="16132" max="16132" width="61.140625" style="819" customWidth="1"/>
    <col min="16133" max="16133" width="13.28515625" style="819" bestFit="1" customWidth="1"/>
    <col min="16134" max="16134" width="17.85546875" style="819" customWidth="1"/>
    <col min="16135" max="16382" width="9.140625" style="819"/>
    <col min="16383" max="16384" width="9.140625" style="819" customWidth="1"/>
  </cols>
  <sheetData>
    <row r="1" spans="1:8" ht="15" x14ac:dyDescent="0.3">
      <c r="B1" s="2261"/>
      <c r="C1" s="2261"/>
      <c r="D1" s="2261"/>
      <c r="G1" s="820" t="s">
        <v>893</v>
      </c>
    </row>
    <row r="2" spans="1:8" ht="26.25" x14ac:dyDescent="0.4">
      <c r="A2" s="2264" t="str">
        <f>+'29. EU projekt2022'!A1:B1</f>
        <v>Pilisvörösvár Város Önkormányzata Képviselő-testületének 9/2023. (IV. 20.) önkormányzati rendelete</v>
      </c>
      <c r="B2" s="2015"/>
      <c r="C2" s="2015"/>
      <c r="D2" s="2015"/>
      <c r="E2" s="2015"/>
      <c r="F2" s="2015"/>
      <c r="G2"/>
      <c r="H2"/>
    </row>
    <row r="3" spans="1:8" ht="26.25" x14ac:dyDescent="0.4">
      <c r="A3" s="2264" t="str">
        <f>'2. tájék. Intézm.normatíva2022'!A2:E2</f>
        <v>Pilisvörösvár Város Önkormányzata 2022. évi zárszámadásáról</v>
      </c>
      <c r="B3" s="2015"/>
      <c r="C3" s="2015"/>
      <c r="D3" s="2015"/>
      <c r="E3" s="2015"/>
      <c r="F3" s="2015"/>
      <c r="G3"/>
      <c r="H3"/>
    </row>
    <row r="4" spans="1:8" ht="25.5" x14ac:dyDescent="0.35">
      <c r="A4" s="1806"/>
      <c r="B4" s="1807"/>
      <c r="C4" s="1807"/>
      <c r="D4" s="1807"/>
      <c r="E4" s="1807"/>
      <c r="F4" s="1807"/>
    </row>
    <row r="5" spans="1:8" ht="23.25" x14ac:dyDescent="0.35">
      <c r="A5" s="2265" t="str">
        <f>+Tartalom!B38</f>
        <v>Civil szervezetek 2022. évi támogatása</v>
      </c>
      <c r="B5" s="2266"/>
      <c r="C5" s="2266"/>
      <c r="D5" s="2266"/>
      <c r="E5" s="2266"/>
      <c r="F5" s="2266"/>
      <c r="G5"/>
      <c r="H5"/>
    </row>
    <row r="6" spans="1:8" ht="18.75" x14ac:dyDescent="0.3">
      <c r="A6" s="821"/>
      <c r="B6" s="822"/>
      <c r="C6" s="822"/>
      <c r="D6" s="822"/>
      <c r="E6" s="2262" t="s">
        <v>900</v>
      </c>
      <c r="F6" s="2002"/>
    </row>
    <row r="7" spans="1:8" ht="19.5" customHeight="1" thickBot="1" x14ac:dyDescent="0.35">
      <c r="A7" s="823"/>
      <c r="B7" s="824"/>
      <c r="C7" s="825"/>
      <c r="D7" s="826"/>
      <c r="E7" s="1817"/>
      <c r="F7" s="1818" t="s">
        <v>1176</v>
      </c>
    </row>
    <row r="8" spans="1:8" s="1808" customFormat="1" ht="90.75" customHeight="1" thickBot="1" x14ac:dyDescent="0.25">
      <c r="A8" s="1873" t="s">
        <v>20</v>
      </c>
      <c r="B8" s="1874" t="s">
        <v>873</v>
      </c>
      <c r="C8" s="1874" t="s">
        <v>956</v>
      </c>
      <c r="D8" s="1874" t="s">
        <v>894</v>
      </c>
      <c r="E8" s="1874" t="s">
        <v>1239</v>
      </c>
      <c r="F8" s="1875" t="s">
        <v>1240</v>
      </c>
    </row>
    <row r="9" spans="1:8" s="1808" customFormat="1" ht="23.25" x14ac:dyDescent="0.35">
      <c r="A9" s="1867">
        <v>1</v>
      </c>
      <c r="B9" s="1868" t="s">
        <v>874</v>
      </c>
      <c r="C9" s="1869">
        <v>50</v>
      </c>
      <c r="D9" s="1870" t="s">
        <v>875</v>
      </c>
      <c r="E9" s="1871">
        <v>70000</v>
      </c>
      <c r="F9" s="1872">
        <v>70000</v>
      </c>
    </row>
    <row r="10" spans="1:8" s="1808" customFormat="1" ht="46.5" x14ac:dyDescent="0.35">
      <c r="A10" s="1819">
        <v>2</v>
      </c>
      <c r="B10" s="1810" t="s">
        <v>940</v>
      </c>
      <c r="C10" s="1811">
        <v>0</v>
      </c>
      <c r="D10" s="1809"/>
      <c r="E10" s="1866">
        <v>280000</v>
      </c>
      <c r="F10" s="1864">
        <v>280000</v>
      </c>
    </row>
    <row r="11" spans="1:8" s="1813" customFormat="1" ht="23.25" x14ac:dyDescent="0.35">
      <c r="A11" s="1820">
        <v>3</v>
      </c>
      <c r="B11" s="1810" t="s">
        <v>876</v>
      </c>
      <c r="C11" s="1811">
        <v>200</v>
      </c>
      <c r="D11" s="1812" t="s">
        <v>875</v>
      </c>
      <c r="E11" s="1866">
        <v>300000</v>
      </c>
      <c r="F11" s="1864">
        <v>300000</v>
      </c>
    </row>
    <row r="12" spans="1:8" s="1813" customFormat="1" ht="23.25" x14ac:dyDescent="0.35">
      <c r="A12" s="1820">
        <v>4</v>
      </c>
      <c r="B12" s="1810" t="s">
        <v>877</v>
      </c>
      <c r="C12" s="1811">
        <v>125</v>
      </c>
      <c r="D12" s="1812" t="s">
        <v>875</v>
      </c>
      <c r="E12" s="1866">
        <v>150000</v>
      </c>
      <c r="F12" s="1864">
        <v>150000</v>
      </c>
    </row>
    <row r="13" spans="1:8" s="1813" customFormat="1" ht="23.25" x14ac:dyDescent="0.35">
      <c r="A13" s="1819">
        <v>5</v>
      </c>
      <c r="B13" s="1810" t="s">
        <v>878</v>
      </c>
      <c r="C13" s="1811">
        <v>400</v>
      </c>
      <c r="D13" s="1809" t="s">
        <v>875</v>
      </c>
      <c r="E13" s="1866">
        <v>700000</v>
      </c>
      <c r="F13" s="1864">
        <v>700000</v>
      </c>
    </row>
    <row r="14" spans="1:8" s="1813" customFormat="1" ht="23.25" x14ac:dyDescent="0.35">
      <c r="A14" s="1819">
        <v>6</v>
      </c>
      <c r="B14" s="1810" t="s">
        <v>941</v>
      </c>
      <c r="C14" s="1811">
        <v>50</v>
      </c>
      <c r="D14" s="1809"/>
      <c r="E14" s="1866">
        <v>100000</v>
      </c>
      <c r="F14" s="1864">
        <v>100000</v>
      </c>
    </row>
    <row r="15" spans="1:8" s="1813" customFormat="1" ht="23.25" x14ac:dyDescent="0.35">
      <c r="A15" s="1819">
        <v>7</v>
      </c>
      <c r="B15" s="1810" t="s">
        <v>942</v>
      </c>
      <c r="C15" s="1811">
        <v>0</v>
      </c>
      <c r="D15" s="1809"/>
      <c r="E15" s="1866">
        <v>2000000</v>
      </c>
      <c r="F15" s="1864">
        <v>2000000</v>
      </c>
    </row>
    <row r="16" spans="1:8" s="1813" customFormat="1" ht="23.25" x14ac:dyDescent="0.35">
      <c r="A16" s="1820">
        <v>8</v>
      </c>
      <c r="B16" s="1810" t="s">
        <v>879</v>
      </c>
      <c r="C16" s="1811">
        <v>325</v>
      </c>
      <c r="D16" s="1812" t="s">
        <v>875</v>
      </c>
      <c r="E16" s="1866">
        <v>500000</v>
      </c>
      <c r="F16" s="1864">
        <v>500000</v>
      </c>
    </row>
    <row r="17" spans="1:7" s="1813" customFormat="1" ht="23.25" x14ac:dyDescent="0.35">
      <c r="A17" s="1820">
        <v>9</v>
      </c>
      <c r="B17" s="1810" t="s">
        <v>957</v>
      </c>
      <c r="C17" s="1811">
        <v>1200</v>
      </c>
      <c r="D17" s="1812" t="s">
        <v>875</v>
      </c>
      <c r="E17" s="1866">
        <v>2000000</v>
      </c>
      <c r="F17" s="1864">
        <v>2000000</v>
      </c>
    </row>
    <row r="18" spans="1:7" s="1813" customFormat="1" ht="23.25" x14ac:dyDescent="0.35">
      <c r="A18" s="1820">
        <v>10</v>
      </c>
      <c r="B18" s="1810" t="s">
        <v>880</v>
      </c>
      <c r="C18" s="1811">
        <v>560</v>
      </c>
      <c r="D18" s="1809" t="s">
        <v>881</v>
      </c>
      <c r="E18" s="1866">
        <v>800000</v>
      </c>
      <c r="F18" s="1864">
        <v>800000</v>
      </c>
    </row>
    <row r="19" spans="1:7" s="1813" customFormat="1" ht="22.15" customHeight="1" x14ac:dyDescent="0.35">
      <c r="A19" s="1820">
        <v>11</v>
      </c>
      <c r="B19" s="1810" t="s">
        <v>882</v>
      </c>
      <c r="C19" s="1814">
        <v>560</v>
      </c>
      <c r="D19" s="1809" t="s">
        <v>883</v>
      </c>
      <c r="E19" s="1866">
        <v>650000</v>
      </c>
      <c r="F19" s="1864">
        <v>650000</v>
      </c>
    </row>
    <row r="20" spans="1:7" s="1813" customFormat="1" ht="23.25" x14ac:dyDescent="0.35">
      <c r="A20" s="1819">
        <v>12</v>
      </c>
      <c r="B20" s="1810" t="s">
        <v>884</v>
      </c>
      <c r="C20" s="1814">
        <v>460</v>
      </c>
      <c r="D20" s="1809" t="s">
        <v>881</v>
      </c>
      <c r="E20" s="1866">
        <v>560000</v>
      </c>
      <c r="F20" s="1864">
        <v>560000</v>
      </c>
    </row>
    <row r="21" spans="1:7" s="1813" customFormat="1" ht="23.25" x14ac:dyDescent="0.35">
      <c r="A21" s="1820">
        <v>13</v>
      </c>
      <c r="B21" s="1810" t="s">
        <v>943</v>
      </c>
      <c r="C21" s="1811">
        <v>300</v>
      </c>
      <c r="D21" s="1812" t="s">
        <v>881</v>
      </c>
      <c r="E21" s="1866">
        <v>350000</v>
      </c>
      <c r="F21" s="1864">
        <v>350000</v>
      </c>
    </row>
    <row r="22" spans="1:7" s="1813" customFormat="1" ht="23.25" x14ac:dyDescent="0.35">
      <c r="A22" s="1820">
        <v>14</v>
      </c>
      <c r="B22" s="1810" t="s">
        <v>885</v>
      </c>
      <c r="C22" s="1811">
        <v>2500</v>
      </c>
      <c r="D22" s="1812" t="s">
        <v>875</v>
      </c>
      <c r="E22" s="1866">
        <v>4000000</v>
      </c>
      <c r="F22" s="1864">
        <v>4000000</v>
      </c>
    </row>
    <row r="23" spans="1:7" s="1813" customFormat="1" ht="23.25" x14ac:dyDescent="0.35">
      <c r="A23" s="1820">
        <v>15</v>
      </c>
      <c r="B23" s="1810" t="s">
        <v>886</v>
      </c>
      <c r="C23" s="1811">
        <v>150</v>
      </c>
      <c r="D23" s="1812" t="s">
        <v>875</v>
      </c>
      <c r="E23" s="1866">
        <v>200000</v>
      </c>
      <c r="F23" s="1864"/>
    </row>
    <row r="24" spans="1:7" s="1813" customFormat="1" ht="23.25" x14ac:dyDescent="0.35">
      <c r="A24" s="1820">
        <v>16</v>
      </c>
      <c r="B24" s="1810" t="s">
        <v>1064</v>
      </c>
      <c r="C24" s="1811"/>
      <c r="D24" s="1812"/>
      <c r="E24" s="1866">
        <v>200000</v>
      </c>
      <c r="F24" s="1864">
        <v>200000</v>
      </c>
    </row>
    <row r="25" spans="1:7" s="1815" customFormat="1" ht="23.25" x14ac:dyDescent="0.35">
      <c r="A25" s="1819">
        <v>17</v>
      </c>
      <c r="B25" s="1810" t="s">
        <v>887</v>
      </c>
      <c r="C25" s="1811">
        <v>1700</v>
      </c>
      <c r="D25" s="1809" t="s">
        <v>875</v>
      </c>
      <c r="E25" s="1866">
        <v>2200000</v>
      </c>
      <c r="F25" s="1864">
        <v>2200000</v>
      </c>
    </row>
    <row r="26" spans="1:7" s="1816" customFormat="1" ht="23.25" x14ac:dyDescent="0.35">
      <c r="A26" s="1820">
        <v>18</v>
      </c>
      <c r="B26" s="1810" t="s">
        <v>888</v>
      </c>
      <c r="C26" s="1821">
        <v>210</v>
      </c>
      <c r="D26" s="1809"/>
      <c r="E26" s="1866">
        <v>450000</v>
      </c>
      <c r="F26" s="1864">
        <v>450000</v>
      </c>
    </row>
    <row r="27" spans="1:7" s="1816" customFormat="1" ht="23.25" x14ac:dyDescent="0.35">
      <c r="A27" s="1822">
        <v>19</v>
      </c>
      <c r="B27" s="1823" t="s">
        <v>1308</v>
      </c>
      <c r="C27" s="1821"/>
      <c r="D27" s="1824"/>
      <c r="E27" s="1866">
        <v>100000</v>
      </c>
      <c r="F27" s="1865">
        <v>100000</v>
      </c>
    </row>
    <row r="28" spans="1:7" s="1813" customFormat="1" ht="24" thickBot="1" x14ac:dyDescent="0.4">
      <c r="A28" s="1822">
        <v>20</v>
      </c>
      <c r="B28" s="1876" t="s">
        <v>889</v>
      </c>
      <c r="C28" s="1877">
        <v>660</v>
      </c>
      <c r="D28" s="1878"/>
      <c r="E28" s="1879">
        <v>3452000</v>
      </c>
      <c r="F28" s="1865">
        <f>660000+1000000+300000+347000+175000+500000</f>
        <v>2982000</v>
      </c>
    </row>
    <row r="29" spans="1:7" s="1813" customFormat="1" ht="24" thickBot="1" x14ac:dyDescent="0.25">
      <c r="A29" s="1880"/>
      <c r="B29" s="1881" t="s">
        <v>88</v>
      </c>
      <c r="C29" s="1882">
        <f>SUM(C9:C28)</f>
        <v>9450</v>
      </c>
      <c r="D29" s="1883"/>
      <c r="E29" s="1882">
        <f>SUM(E9:E28)</f>
        <v>19062000</v>
      </c>
      <c r="F29" s="1884">
        <f>SUM(F9:F28)</f>
        <v>18392000</v>
      </c>
    </row>
    <row r="30" spans="1:7" ht="18" customHeight="1" x14ac:dyDescent="0.25">
      <c r="A30" s="823"/>
      <c r="B30" s="824"/>
      <c r="C30" s="825"/>
      <c r="D30" s="824"/>
      <c r="E30" s="829"/>
      <c r="F30" s="830"/>
      <c r="G30" s="830"/>
    </row>
    <row r="31" spans="1:7" ht="15.75" x14ac:dyDescent="0.25">
      <c r="A31" s="823"/>
      <c r="B31" s="831"/>
      <c r="C31" s="831"/>
      <c r="D31" s="831"/>
      <c r="E31" s="832"/>
    </row>
    <row r="32" spans="1:7" x14ac:dyDescent="0.2">
      <c r="B32" s="833"/>
      <c r="E32" s="835"/>
    </row>
    <row r="33" spans="1:5" x14ac:dyDescent="0.2">
      <c r="B33" s="828"/>
      <c r="D33" s="836"/>
    </row>
    <row r="34" spans="1:5" x14ac:dyDescent="0.2">
      <c r="B34" s="828"/>
      <c r="D34" s="836"/>
    </row>
    <row r="35" spans="1:5" x14ac:dyDescent="0.2">
      <c r="B35" s="828"/>
      <c r="D35" s="836"/>
    </row>
    <row r="36" spans="1:5" ht="15.75" x14ac:dyDescent="0.25">
      <c r="B36" s="2263"/>
      <c r="C36" s="2263"/>
      <c r="D36" s="2263"/>
      <c r="E36" s="837"/>
    </row>
    <row r="37" spans="1:5" x14ac:dyDescent="0.2">
      <c r="B37" s="2260"/>
      <c r="C37" s="2260"/>
      <c r="D37" s="2260"/>
    </row>
    <row r="38" spans="1:5" x14ac:dyDescent="0.2">
      <c r="D38" s="838"/>
      <c r="E38" s="839"/>
    </row>
    <row r="39" spans="1:5" x14ac:dyDescent="0.2">
      <c r="A39" s="827"/>
      <c r="B39" s="827"/>
      <c r="C39" s="827"/>
      <c r="D39" s="827"/>
      <c r="E39" s="840"/>
    </row>
    <row r="40" spans="1:5" x14ac:dyDescent="0.2">
      <c r="B40" s="828"/>
      <c r="D40" s="836"/>
    </row>
    <row r="41" spans="1:5" x14ac:dyDescent="0.2">
      <c r="B41" s="828"/>
      <c r="D41" s="836"/>
    </row>
    <row r="42" spans="1:5" x14ac:dyDescent="0.2">
      <c r="B42" s="828"/>
      <c r="D42" s="836"/>
    </row>
    <row r="43" spans="1:5" x14ac:dyDescent="0.2">
      <c r="B43" s="828"/>
      <c r="D43" s="836"/>
    </row>
    <row r="44" spans="1:5" x14ac:dyDescent="0.2">
      <c r="B44" s="828"/>
      <c r="D44" s="836"/>
    </row>
    <row r="45" spans="1:5" x14ac:dyDescent="0.2">
      <c r="B45" s="828"/>
      <c r="D45" s="836"/>
    </row>
    <row r="46" spans="1:5" x14ac:dyDescent="0.2">
      <c r="B46" s="828"/>
      <c r="D46" s="836"/>
    </row>
    <row r="47" spans="1:5" x14ac:dyDescent="0.2">
      <c r="B47" s="828"/>
      <c r="D47" s="836"/>
    </row>
    <row r="48" spans="1:5" x14ac:dyDescent="0.2">
      <c r="B48" s="828"/>
      <c r="D48" s="836"/>
    </row>
    <row r="49" spans="1:5" x14ac:dyDescent="0.2">
      <c r="B49" s="828"/>
      <c r="D49" s="836"/>
    </row>
    <row r="50" spans="1:5" x14ac:dyDescent="0.2">
      <c r="B50" s="828"/>
      <c r="D50" s="836"/>
    </row>
    <row r="51" spans="1:5" x14ac:dyDescent="0.2">
      <c r="A51" s="841"/>
      <c r="B51" s="827"/>
      <c r="C51" s="842"/>
      <c r="D51" s="842"/>
      <c r="E51" s="843"/>
    </row>
    <row r="53" spans="1:5" x14ac:dyDescent="0.2">
      <c r="E53" s="843"/>
    </row>
  </sheetData>
  <mergeCells count="7">
    <mergeCell ref="B37:D37"/>
    <mergeCell ref="B1:D1"/>
    <mergeCell ref="E6:F6"/>
    <mergeCell ref="B36:D36"/>
    <mergeCell ref="A2:F2"/>
    <mergeCell ref="A3:F3"/>
    <mergeCell ref="A5:F5"/>
  </mergeCells>
  <hyperlinks>
    <hyperlink ref="G1" location="Tartalom!A1" display="Tartalom!A1" xr:uid="{00000000-0004-0000-2600-000000000000}"/>
  </hyperlinks>
  <pageMargins left="0.82677165354330717" right="0.43307086614173229" top="0.35433070866141736" bottom="0.35433070866141736" header="0.11811023622047245" footer="0.11811023622047245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8598AA88-715E-4929-8044-77CF2D46A67E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2DA1A4B0-6400-4D10-B355-9C849A40FEFF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39</vt:i4>
      </vt:variant>
      <vt:variant>
        <vt:lpstr>Névvel ellátott tartományok</vt:lpstr>
      </vt:variant>
      <vt:variant>
        <vt:i4>43</vt:i4>
      </vt:variant>
    </vt:vector>
  </HeadingPairs>
  <TitlesOfParts>
    <vt:vector size="82" baseType="lpstr">
      <vt:lpstr>Tartalom</vt:lpstr>
      <vt:lpstr>Tartalomjegyzék_2019</vt:lpstr>
      <vt:lpstr>1.Bev_kiad_kiemelt ei</vt:lpstr>
      <vt:lpstr>2.1.Bevételek_részletes</vt:lpstr>
      <vt:lpstr>2.2.Kiadások_részletes </vt:lpstr>
      <vt:lpstr>3. Gesz költségvetés</vt:lpstr>
      <vt:lpstr>4. Köt+önk_Önkori</vt:lpstr>
      <vt:lpstr>5. Köt+önk_PH</vt:lpstr>
      <vt:lpstr>6. Köt+önk_Szakorvosi</vt:lpstr>
      <vt:lpstr>7.Ligeti cseperedő Ovi</vt:lpstr>
      <vt:lpstr>7.Német nemzetiségi Ovi</vt:lpstr>
      <vt:lpstr>8.Művészetek Háza</vt:lpstr>
      <vt:lpstr>9.GESZ</vt:lpstr>
      <vt:lpstr>10. Bölcsőde</vt:lpstr>
      <vt:lpstr>11. Támogatási bevételek (B (2)</vt:lpstr>
      <vt:lpstr>12. Működési bev. (B3,B4)</vt:lpstr>
      <vt:lpstr>13. Átvett pénze.(B6,B7)</vt:lpstr>
      <vt:lpstr>14. finanszírozás be_ki (B8,K9)</vt:lpstr>
      <vt:lpstr>15. Dologi kiadások cofog(K3)</vt:lpstr>
      <vt:lpstr>16. Ellátottak p.jutattás (K4)</vt:lpstr>
      <vt:lpstr>17. Pe. átad. és tám. (K5)</vt:lpstr>
      <vt:lpstr>18. Tartalékok (K512)</vt:lpstr>
      <vt:lpstr>19. Beruházás (K6)</vt:lpstr>
      <vt:lpstr>20. Felújítás (K7)</vt:lpstr>
      <vt:lpstr>21. Több éves elköt.</vt:lpstr>
      <vt:lpstr>22.sz.létszám</vt:lpstr>
      <vt:lpstr>23. Immatjavak, tárgyi eszk.</vt:lpstr>
      <vt:lpstr>24. maradvány kimutatás</vt:lpstr>
      <vt:lpstr>24.3.old.maradvány felhasználás</vt:lpstr>
      <vt:lpstr>25. egysz mérleg</vt:lpstr>
      <vt:lpstr>26. Mérleg</vt:lpstr>
      <vt:lpstr>27. mérleg nettó értéken</vt:lpstr>
      <vt:lpstr>27. 0-ig leírtak</vt:lpstr>
      <vt:lpstr>27. Készlet (2)</vt:lpstr>
      <vt:lpstr>28.sz.közvetett tám.2022</vt:lpstr>
      <vt:lpstr>29. EU projekt2022</vt:lpstr>
      <vt:lpstr>1.tájék.műk.tám.2022</vt:lpstr>
      <vt:lpstr>2. tájék. Intézm.normatíva2022</vt:lpstr>
      <vt:lpstr>3. tájék. Civilek 2022</vt:lpstr>
      <vt:lpstr>'21. Több éves elköt.'!_pr236</vt:lpstr>
      <vt:lpstr>'21. Több éves elköt.'!_pr313</vt:lpstr>
      <vt:lpstr>'21. Több éves elköt.'!_pr315</vt:lpstr>
      <vt:lpstr>Tartalomjegyzék_2019!gitta</vt:lpstr>
      <vt:lpstr>'1.Bev_kiad_kiemelt ei'!Nyomtatási_terület</vt:lpstr>
      <vt:lpstr>'1.tájék.műk.tám.2022'!Nyomtatási_terület</vt:lpstr>
      <vt:lpstr>'10. Bölcsőde'!Nyomtatási_terület</vt:lpstr>
      <vt:lpstr>'11. Támogatási bevételek (B (2)'!Nyomtatási_terület</vt:lpstr>
      <vt:lpstr>'12. Működési bev. (B3,B4)'!Nyomtatási_terület</vt:lpstr>
      <vt:lpstr>'13. Átvett pénze.(B6,B7)'!Nyomtatási_terület</vt:lpstr>
      <vt:lpstr>'14. finanszírozás be_ki (B8,K9)'!Nyomtatási_terület</vt:lpstr>
      <vt:lpstr>'15. Dologi kiadások cofog(K3)'!Nyomtatási_terület</vt:lpstr>
      <vt:lpstr>'16. Ellátottak p.jutattás (K4)'!Nyomtatási_terület</vt:lpstr>
      <vt:lpstr>'17. Pe. átad. és tám. (K5)'!Nyomtatási_terület</vt:lpstr>
      <vt:lpstr>'18. Tartalékok (K512)'!Nyomtatási_terület</vt:lpstr>
      <vt:lpstr>'19. Beruházás (K6)'!Nyomtatási_terület</vt:lpstr>
      <vt:lpstr>'2. tájék. Intézm.normatíva2022'!Nyomtatási_terület</vt:lpstr>
      <vt:lpstr>'2.1.Bevételek_részletes'!Nyomtatási_terület</vt:lpstr>
      <vt:lpstr>'2.2.Kiadások_részletes '!Nyomtatási_terület</vt:lpstr>
      <vt:lpstr>'20. Felújítás (K7)'!Nyomtatási_terület</vt:lpstr>
      <vt:lpstr>'21. Több éves elköt.'!Nyomtatási_terület</vt:lpstr>
      <vt:lpstr>'22.sz.létszám'!Nyomtatási_terület</vt:lpstr>
      <vt:lpstr>'23. Immatjavak, tárgyi eszk.'!Nyomtatási_terület</vt:lpstr>
      <vt:lpstr>'24. maradvány kimutatás'!Nyomtatási_terület</vt:lpstr>
      <vt:lpstr>'24.3.old.maradvány felhasználás'!Nyomtatási_terület</vt:lpstr>
      <vt:lpstr>'25. egysz mérleg'!Nyomtatási_terület</vt:lpstr>
      <vt:lpstr>'26. Mérleg'!Nyomtatási_terület</vt:lpstr>
      <vt:lpstr>'27. 0-ig leírtak'!Nyomtatási_terület</vt:lpstr>
      <vt:lpstr>'27. Készlet (2)'!Nyomtatási_terület</vt:lpstr>
      <vt:lpstr>'27. mérleg nettó értéken'!Nyomtatási_terület</vt:lpstr>
      <vt:lpstr>'28.sz.közvetett tám.2022'!Nyomtatási_terület</vt:lpstr>
      <vt:lpstr>'29. EU projekt2022'!Nyomtatási_terület</vt:lpstr>
      <vt:lpstr>'3. Gesz költségvetés'!Nyomtatási_terület</vt:lpstr>
      <vt:lpstr>'3. tájék. Civilek 2022'!Nyomtatási_terület</vt:lpstr>
      <vt:lpstr>'4. Köt+önk_Önkori'!Nyomtatási_terület</vt:lpstr>
      <vt:lpstr>'5. Köt+önk_PH'!Nyomtatási_terület</vt:lpstr>
      <vt:lpstr>'6. Köt+önk_Szakorvosi'!Nyomtatási_terület</vt:lpstr>
      <vt:lpstr>'7.Ligeti cseperedő Ovi'!Nyomtatási_terület</vt:lpstr>
      <vt:lpstr>'7.Német nemzetiségi Ovi'!Nyomtatási_terület</vt:lpstr>
      <vt:lpstr>'8.Művészetek Háza'!Nyomtatási_terület</vt:lpstr>
      <vt:lpstr>'9.GESZ'!Nyomtatási_terület</vt:lpstr>
      <vt:lpstr>Tartalom!Nyomtatási_terület</vt:lpstr>
      <vt:lpstr>Tartalomjegyzék_2019!Nyomtatási_terület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Felhasznalo</cp:lastModifiedBy>
  <cp:lastPrinted>2023-04-05T08:33:10Z</cp:lastPrinted>
  <dcterms:created xsi:type="dcterms:W3CDTF">2015-01-09T09:03:33Z</dcterms:created>
  <dcterms:modified xsi:type="dcterms:W3CDTF">2023-04-20T11:27:15Z</dcterms:modified>
</cp:coreProperties>
</file>